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24226"/>
  <mc:AlternateContent xmlns:mc="http://schemas.openxmlformats.org/markup-compatibility/2006">
    <mc:Choice Requires="x15">
      <x15ac:absPath xmlns:x15ac="http://schemas.microsoft.com/office/spreadsheetml/2010/11/ac" url="Z:\SuportControl\3_CONTROL FINANCER\3_1 Control permanent previ obligatori no planificable\DOC. CONFLUENCE 2020\FITXES\"/>
    </mc:Choice>
  </mc:AlternateContent>
  <bookViews>
    <workbookView xWindow="480" yWindow="390" windowWidth="19440" windowHeight="9180" tabRatio="918" activeTab="1"/>
  </bookViews>
  <sheets>
    <sheet name="REF.LEGALS" sheetId="128" r:id="rId1"/>
    <sheet name="Inventari" sheetId="110" r:id="rId2"/>
    <sheet name="1.1.1" sheetId="4" r:id="rId3"/>
    <sheet name="1.1.1_RA17_PPI sostenibilitat" sheetId="79" r:id="rId4"/>
    <sheet name="1.1.2" sheetId="9" r:id="rId5"/>
    <sheet name="1.1.3" sheetId="11" r:id="rId6"/>
    <sheet name="1.1.4" sheetId="12" r:id="rId7"/>
    <sheet name="1.1.5" sheetId="13" r:id="rId8"/>
    <sheet name="1.1.5_RA1_ESTABILITAT" sheetId="80" r:id="rId9"/>
    <sheet name="ENTITAT LOCAL - Estabilitat" sheetId="81" r:id="rId10"/>
    <sheet name="ORG.AUT. - Estabilitat" sheetId="82" r:id="rId11"/>
    <sheet name="CONSORCI - Estabilitat" sheetId="83" r:id="rId12"/>
    <sheet name="EPE - Estabilitat" sheetId="84" r:id="rId13"/>
    <sheet name="SOCIETAT - Estabilitat" sheetId="85" r:id="rId14"/>
    <sheet name="FUNDACIO - Estabilitat" sheetId="86" r:id="rId15"/>
    <sheet name="1.1.6" sheetId="22" r:id="rId16"/>
    <sheet name="1.2.1" sheetId="23" r:id="rId17"/>
    <sheet name="1.2.2" sheetId="24" r:id="rId18"/>
    <sheet name="1.2.3" sheetId="25" r:id="rId19"/>
    <sheet name="1.2.4" sheetId="26" r:id="rId20"/>
    <sheet name="1.2.5" sheetId="27" r:id="rId21"/>
    <sheet name="1.2.6" sheetId="28" r:id="rId22"/>
    <sheet name="1.2.7" sheetId="29" r:id="rId23"/>
    <sheet name="1.2.8" sheetId="30" r:id="rId24"/>
    <sheet name="1.3.1" sheetId="31" r:id="rId25"/>
    <sheet name="1.3.2" sheetId="32" r:id="rId26"/>
    <sheet name="1.3.3" sheetId="33" r:id="rId27"/>
    <sheet name="1.3.3_RA1_ESTABILITATLIQUIDACIÓ" sheetId="87" r:id="rId28"/>
    <sheet name="EL - Estabilitat liquidació" sheetId="88" r:id="rId29"/>
    <sheet name="OA - Estabilitat liquidació" sheetId="89" r:id="rId30"/>
    <sheet name="CONSORCI - Estabilitat liquid" sheetId="90" r:id="rId31"/>
    <sheet name="EPE - Estabilitat liquidació" sheetId="91" r:id="rId32"/>
    <sheet name="SM - Estabilitat liquidació" sheetId="92" r:id="rId33"/>
    <sheet name="FUNDACIÓ - Estabilitat liquid" sheetId="93" r:id="rId34"/>
    <sheet name="OPERACIONS INTERNES" sheetId="102" r:id="rId35"/>
    <sheet name="1.3.3_RA2_REGLA DESPESA" sheetId="94" r:id="rId36"/>
    <sheet name="ENTITAT LOCAL - Regla" sheetId="95" r:id="rId37"/>
    <sheet name="ORG.AUT. - Regla" sheetId="96" r:id="rId38"/>
    <sheet name="CONSORCI - Regla" sheetId="97" r:id="rId39"/>
    <sheet name="EPE - Regla" sheetId="98" r:id="rId40"/>
    <sheet name="SOCIETAT MERC - Regla" sheetId="99" r:id="rId41"/>
    <sheet name="FUNDACIÓ - Regla" sheetId="100" r:id="rId42"/>
    <sheet name="1.3.3_RA3_SOSTENITIBLITAT" sheetId="101" r:id="rId43"/>
    <sheet name="1.3.4" sheetId="36" r:id="rId44"/>
    <sheet name="1.3.5" sheetId="37" r:id="rId45"/>
    <sheet name="1.4.1" sheetId="38" r:id="rId46"/>
    <sheet name="1.4.2" sheetId="39" r:id="rId47"/>
    <sheet name="1.4.2_RA5_Nivell deute" sheetId="108" r:id="rId48"/>
    <sheet name="1.4.2_RA5_Estalvi net" sheetId="104" r:id="rId49"/>
    <sheet name="1.4.3" sheetId="42" r:id="rId50"/>
    <sheet name="1.4.3_RA6_Nivell deute" sheetId="109" r:id="rId51"/>
    <sheet name="1.4.3_RA6_Estalvi net" sheetId="107" r:id="rId52"/>
    <sheet name="1.4.4" sheetId="44" r:id="rId53"/>
    <sheet name="1.4.5" sheetId="45" r:id="rId54"/>
    <sheet name="1.4.6" sheetId="46" r:id="rId55"/>
    <sheet name="1.4.7" sheetId="47" r:id="rId56"/>
    <sheet name="1.5.1" sheetId="111" r:id="rId57"/>
    <sheet name="1.5.2" sheetId="112" r:id="rId58"/>
    <sheet name="1.5.3" sheetId="113" r:id="rId59"/>
    <sheet name="1.5.4" sheetId="114" r:id="rId60"/>
    <sheet name="1.5.5" sheetId="115" r:id="rId61"/>
    <sheet name="1.5.6" sheetId="116" r:id="rId62"/>
    <sheet name="1.6.1" sheetId="117" r:id="rId63"/>
    <sheet name="1.6.2" sheetId="118" r:id="rId64"/>
    <sheet name="1.6.3" sheetId="119" r:id="rId65"/>
    <sheet name="1.6.4" sheetId="120" r:id="rId66"/>
    <sheet name="1.6.5" sheetId="121" r:id="rId67"/>
    <sheet name="1.7.1" sheetId="122" r:id="rId68"/>
    <sheet name="1.8.1" sheetId="123" r:id="rId69"/>
    <sheet name="1.8.2" sheetId="124" r:id="rId70"/>
    <sheet name="1.8.3" sheetId="125" r:id="rId71"/>
    <sheet name="1.8.4" sheetId="126" r:id="rId72"/>
    <sheet name="1.8.5" sheetId="127" r:id="rId73"/>
  </sheets>
  <externalReferences>
    <externalReference r:id="rId74"/>
    <externalReference r:id="rId75"/>
    <externalReference r:id="rId76"/>
  </externalReferences>
  <definedNames>
    <definedName name="_1_______Àrea_d_impressió" localSheetId="23">'1.2.8'!$A$1:$C$13</definedName>
    <definedName name="_10Àrea_d_impressió" localSheetId="3">'1.1.1_RA17_PPI sostenibilitat'!$A$1:$J$43</definedName>
    <definedName name="_10Àrea_d_impressió" localSheetId="16">'1.2.1'!$A$1:$D$18</definedName>
    <definedName name="_10Àrea_d_impressió" localSheetId="42">'1.3.3_RA3_SOSTENITIBLITAT'!$A$4:$I$33</definedName>
    <definedName name="_10Àrea_d_impressió" localSheetId="47">'1.4.2_RA5_Nivell deute'!$A$1:$I$43</definedName>
    <definedName name="_10Àrea_d_impressió" localSheetId="50">'1.4.3_RA6_Nivell deute'!$A$1:$J$43</definedName>
    <definedName name="_11Àrea_d_impressió" localSheetId="18">'1.2.3'!$A$1:$C$17</definedName>
    <definedName name="_11Àrea_d_impressió" localSheetId="34">'OPERACIONS INTERNES'!$A$4:$I$15</definedName>
    <definedName name="_12Àrea_d_impressió" localSheetId="20">'1.2.5'!$A$1:$C$23</definedName>
    <definedName name="_12Àrea_d_impressió" localSheetId="29">'OA - Estabilitat liquidació'!$A$1:$I$190</definedName>
    <definedName name="_13Àrea_d_impressió" localSheetId="49">'1.4.3'!$A$1:$C$28</definedName>
    <definedName name="_13Àrea_d_impressió" localSheetId="10">'ORG.AUT. - Estabilitat'!$A$1:$I$203</definedName>
    <definedName name="_13Àrea_d_impressió" localSheetId="37">'ORG.AUT. - Regla'!$B$5:$H$139</definedName>
    <definedName name="_14Àrea_d_impressió" localSheetId="35">'1.3.3_RA2_REGLA DESPESA'!$A$4:$H$18</definedName>
    <definedName name="_15Àrea_d_impressió" localSheetId="13">'SOCIETAT - Estabilitat'!$A$1:$G$44</definedName>
    <definedName name="_15Àrea_d_impressió" localSheetId="40">'SOCIETAT MERC - Regla'!$B$5:$J$65</definedName>
    <definedName name="_16Àrea_d_impressió" localSheetId="32">'SM - Estabilitat liquidació'!$A$1:$F$44</definedName>
    <definedName name="_1Àrea_d_impressió" localSheetId="2">'1.1.1'!$A$1:$C$39</definedName>
    <definedName name="_1Àrea_d_impressió" localSheetId="11">'CONSORCI - Estabilitat'!$A$1:$I$203</definedName>
    <definedName name="_1Àrea_d_impressió" localSheetId="30">'CONSORCI - Estabilitat liquid'!$A$1:$I$190</definedName>
    <definedName name="_2______Àrea_d_impressió" localSheetId="22">'1.2.7'!$A$1:$C$21</definedName>
    <definedName name="_2Àrea_d_impressió" localSheetId="38">'CONSORCI - Regla'!$B$5:$J$139</definedName>
    <definedName name="_3_____Àrea_d_impressió" localSheetId="21">'1.2.6'!$A$1:$C$22</definedName>
    <definedName name="_3Àrea_d_impressió" localSheetId="28">'EL - Estabilitat liquidació'!$A$1:$I$193</definedName>
    <definedName name="_3Àrea_d_impressió" localSheetId="9">'ENTITAT LOCAL - Estabilitat'!$A$1:$I$203</definedName>
    <definedName name="_4____Àrea_d_impressió" localSheetId="20">'1.2.5'!$A$1:$C$22</definedName>
    <definedName name="_4Àrea_d_impressió" localSheetId="36">'ENTITAT LOCAL - Regla'!$B$2:$J$138</definedName>
    <definedName name="_5___Àrea_d_impressió" localSheetId="19">'1.2.4'!$A$1:$C$15</definedName>
    <definedName name="_5Àrea_d_impressió" localSheetId="4">'1.1.2'!$A$1:$C$26</definedName>
    <definedName name="_5Àrea_d_impressió" localSheetId="12">'EPE - Estabilitat'!$A$1:$G$44</definedName>
    <definedName name="_5Àrea_d_impressió" localSheetId="31">'EPE - Estabilitat liquidació'!$A$1:$F$44</definedName>
    <definedName name="_6__Àrea_d_impressió" localSheetId="18">'1.2.3'!$A$1:$C$17</definedName>
    <definedName name="_6Àrea_d_impressió" localSheetId="5">'1.1.3'!$A$1:$C$18</definedName>
    <definedName name="_6Àrea_d_impressió" localSheetId="39">'EPE - Regla'!$B$5:$J$65</definedName>
    <definedName name="_7_Àrea_d_impressió" localSheetId="17">'1.2.2'!$A$1:$C$17</definedName>
    <definedName name="_7Àrea_d_impressió" localSheetId="7">'1.1.5'!$A$1:$C$9</definedName>
    <definedName name="_7Àrea_d_impressió" localSheetId="8">'1.1.5_RA1_ESTABILITAT'!$A$1:$F$17</definedName>
    <definedName name="_7Àrea_d_impressió" localSheetId="27">'1.3.3_RA1_ESTABILITATLIQUIDACIÓ'!$A$2:$G$16</definedName>
    <definedName name="_8Àrea_d_impressió" localSheetId="14">'FUNDACIO - Estabilitat'!$A$1:$G$44</definedName>
    <definedName name="_8Àrea_d_impressió" localSheetId="33">'FUNDACIÓ - Estabilitat liquid'!$A$1:$F$44</definedName>
    <definedName name="_9Àrea_d_impressió" localSheetId="41">'FUNDACIÓ - Regla'!$B$5:$I$65</definedName>
    <definedName name="_xlnm.Print_Area" localSheetId="3">'1.1.1_RA17_PPI sostenibilitat'!$A$1:$I$42</definedName>
    <definedName name="_xlnm.Print_Area" localSheetId="4">'1.1.2'!$A$1:$C$32</definedName>
    <definedName name="_xlnm.Print_Area" localSheetId="5">'1.1.3'!$A$1:$C$24</definedName>
    <definedName name="_xlnm.Print_Area" localSheetId="6">'1.1.4'!$A$1:$C$23</definedName>
    <definedName name="_xlnm.Print_Area" localSheetId="7">'1.1.5'!$A$1:$D$16</definedName>
    <definedName name="_xlnm.Print_Area" localSheetId="8">'1.1.5_RA1_ESTABILITAT'!$A$1:$F$16</definedName>
    <definedName name="_xlnm.Print_Area" localSheetId="17">'1.2.2'!$A$1:$C$24</definedName>
    <definedName name="_xlnm.Print_Area" localSheetId="20">'1.2.5'!$A$1:$C$30</definedName>
    <definedName name="_xlnm.Print_Area" localSheetId="24">'1.3.1'!$A$1:$C$30</definedName>
    <definedName name="_xlnm.Print_Area" localSheetId="25">'1.3.2'!$A$1:$C$30</definedName>
    <definedName name="_xlnm.Print_Area" localSheetId="26">'1.3.3'!$A$1:$D$19</definedName>
    <definedName name="_xlnm.Print_Area" localSheetId="27">'1.3.3_RA1_ESTABILITATLIQUIDACIÓ'!$A$1:$H$15</definedName>
    <definedName name="_xlnm.Print_Area" localSheetId="42">'1.3.3_RA3_SOSTENITIBLITAT'!$A$1:$H$42</definedName>
    <definedName name="_xlnm.Print_Area" localSheetId="43">'1.3.4'!$A$1:$C$18</definedName>
    <definedName name="_xlnm.Print_Area" localSheetId="44">'1.3.5'!$A$1:$C$18</definedName>
    <definedName name="_xlnm.Print_Area" localSheetId="45">'1.4.1'!$A$1:$C$29</definedName>
    <definedName name="_xlnm.Print_Area" localSheetId="46">'1.4.2'!$A$1:$D$27</definedName>
    <definedName name="_xlnm.Print_Area" localSheetId="47">'1.4.2_RA5_Nivell deute'!$A$1:$I$42</definedName>
    <definedName name="_xlnm.Print_Area" localSheetId="49">'1.4.3'!$A$1:$D$28</definedName>
    <definedName name="_xlnm.Print_Area" localSheetId="50">'1.4.3_RA6_Nivell deute'!$A$1:$I$42</definedName>
    <definedName name="_xlnm.Print_Area" localSheetId="52">'1.4.4'!$A$1:$C$24</definedName>
    <definedName name="_xlnm.Print_Area" localSheetId="53">'1.4.5'!$A$1:$C$22</definedName>
    <definedName name="_xlnm.Print_Area" localSheetId="54">'1.4.6'!$A$1:$C$21</definedName>
    <definedName name="_xlnm.Print_Area" localSheetId="55">'1.4.7'!$A$1:$C$20</definedName>
    <definedName name="_xlnm.Print_Area" localSheetId="56">'1.5.1'!$A$1:$C$28</definedName>
    <definedName name="_xlnm.Print_Area" localSheetId="57">'1.5.2'!$A$1:$C$18</definedName>
    <definedName name="_xlnm.Print_Area" localSheetId="58">'1.5.3'!$A$1:$C$25</definedName>
    <definedName name="_xlnm.Print_Area" localSheetId="59">'1.5.4'!$A$1:$C$26</definedName>
    <definedName name="_xlnm.Print_Area" localSheetId="60">'1.5.5'!$A$1:$C$25</definedName>
    <definedName name="_xlnm.Print_Area" localSheetId="61">'1.5.6'!$A$1:$C$27</definedName>
    <definedName name="_xlnm.Print_Area" localSheetId="62">'1.6.1'!$A$1:$C$20</definedName>
    <definedName name="_xlnm.Print_Area" localSheetId="63">'1.6.2'!$A$1:$C$19</definedName>
    <definedName name="_xlnm.Print_Area" localSheetId="64">'1.6.3'!$A$1:$C$28</definedName>
    <definedName name="_xlnm.Print_Area" localSheetId="65">'1.6.4'!$A$1:$C$24</definedName>
    <definedName name="_xlnm.Print_Area" localSheetId="66">'1.6.5'!$A$1:$C$23</definedName>
    <definedName name="_xlnm.Print_Area" localSheetId="67">'1.7.1'!$A$1:$C$19</definedName>
    <definedName name="_xlnm.Print_Area" localSheetId="68">'1.8.1'!$A$1:$C$18</definedName>
    <definedName name="_xlnm.Print_Area" localSheetId="69">'1.8.2'!$A$1:$C$18</definedName>
    <definedName name="_xlnm.Print_Area" localSheetId="70">'1.8.3'!$A$1:$C$18</definedName>
    <definedName name="_xlnm.Print_Area" localSheetId="71">'1.8.4'!$A$1:$C$18</definedName>
    <definedName name="_xlnm.Print_Area" localSheetId="72">'1.8.5'!$A$1:$C$18</definedName>
    <definedName name="_xlnm.Print_Area" localSheetId="30">'CONSORCI - Estabilitat liquid'!$A$1:$G$190</definedName>
    <definedName name="_xlnm.Print_Area" localSheetId="28">'EL - Estabilitat liquidació'!$A$1:$G$193</definedName>
    <definedName name="_xlnm.Print_Area" localSheetId="39">'EPE - Regla'!$A$1:$G$64</definedName>
    <definedName name="_xlnm.Print_Area" localSheetId="41">'FUNDACIÓ - Regla'!$A$1:$G$64</definedName>
    <definedName name="_xlnm.Print_Area" localSheetId="1">Inventari!$A$1:$F$52</definedName>
    <definedName name="_xlnm.Print_Area" localSheetId="34">'OPERACIONS INTERNES'!$A$1:$I$15</definedName>
    <definedName name="_xlnm.Print_Area" localSheetId="37">'ORG.AUT. - Regla'!$A$1:$G$138</definedName>
    <definedName name="_xlnm.Print_Area" localSheetId="0">'REF.LEGALS'!$A$1:$B$33</definedName>
    <definedName name="_xlnm.Print_Area" localSheetId="40">'SOCIETAT MERC - Regla'!$A$1:$G$64</definedName>
    <definedName name="CULTURA">"#REF!"</definedName>
    <definedName name="CULTURA_1">"#REF!"</definedName>
    <definedName name="CULTURA_2">"#REF!"</definedName>
    <definedName name="CULTURA_3">"#REF!"</definedName>
    <definedName name="CULTURA_4">"#REF!"</definedName>
    <definedName name="CULTURA_5">"#REF!"</definedName>
    <definedName name="DR_09_I_DR_10">"#REF!"</definedName>
    <definedName name="DR_09_I_DR_10_1">"#REF!"</definedName>
    <definedName name="DR_09_I_DR_10_2">"#REF!"</definedName>
    <definedName name="DR_09_I_DR_10_3">"#REF!"</definedName>
    <definedName name="DR_09_I_DR_10_4">"#REF!"</definedName>
    <definedName name="DR_09_I_DR_10_5">"#REF!"</definedName>
    <definedName name="GPMet080512">"#REF!"</definedName>
    <definedName name="GPMet080512_1">"#REF!"</definedName>
    <definedName name="GPMet080512_2">"#REF!"</definedName>
    <definedName name="GPMet080512_3">"#REF!"</definedName>
    <definedName name="GPMet080512_4">"#REF!"</definedName>
    <definedName name="GPMet080512_5">"#REF!"</definedName>
    <definedName name="GPMet091012">"#REF!"</definedName>
    <definedName name="GPMet191112">"#REF!"</definedName>
    <definedName name="ingr_09pfe">"#REF!"</definedName>
    <definedName name="ingr09">"#REF!"</definedName>
    <definedName name="Z_15196E9F_7FF8_439E_8E5E_D7EC9B4FE2B9_.wvu.PrintArea" localSheetId="5" hidden="1">'1.1.3'!$A$1:$C$18</definedName>
    <definedName name="Z_15196E9F_7FF8_439E_8E5E_D7EC9B4FE2B9_.wvu.PrintArea" localSheetId="6" hidden="1">'1.1.4'!$A$1:$C$16</definedName>
    <definedName name="Z_15196E9F_7FF8_439E_8E5E_D7EC9B4FE2B9_.wvu.PrintArea" localSheetId="16" hidden="1">'1.2.1'!$A$1:$C$18</definedName>
    <definedName name="Z_15196E9F_7FF8_439E_8E5E_D7EC9B4FE2B9_.wvu.PrintArea" localSheetId="17" hidden="1">'1.2.2'!$A$1:$C$17</definedName>
    <definedName name="Z_15196E9F_7FF8_439E_8E5E_D7EC9B4FE2B9_.wvu.PrintArea" localSheetId="20" hidden="1">'1.2.5'!$A$1:$C$22</definedName>
    <definedName name="Z_80201711_7A74_463A_9336_BA46C742A959_.wvu.PrintArea" localSheetId="1" hidden="1">Inventari!$A$1:$F$47</definedName>
    <definedName name="Z_938131D7_2FA4_4B6F_9B58_CE56B014F426_.wvu.PrintArea" localSheetId="16" hidden="1">'1.2.1'!$A$1:$D$17</definedName>
    <definedName name="Z_938131D7_2FA4_4B6F_9B58_CE56B014F426_.wvu.PrintArea" localSheetId="18" hidden="1">'1.2.3'!$A$1:$E$17</definedName>
    <definedName name="Z_938131D7_2FA4_4B6F_9B58_CE56B014F426_.wvu.PrintArea" localSheetId="20" hidden="1">'1.2.5'!$A$1:$C$22</definedName>
    <definedName name="Z_938131D7_2FA4_4B6F_9B58_CE56B014F426_.wvu.PrintArea" localSheetId="21" hidden="1">'1.2.6'!$A$1:$C$22</definedName>
    <definedName name="Z_938131D7_2FA4_4B6F_9B58_CE56B014F426_.wvu.PrintArea" localSheetId="22" hidden="1">'1.2.7'!$A$1:$D$21</definedName>
    <definedName name="Z_95B41FBF_B47A_467B_850E_DEBC4B5E373F_.wvu.PrintArea" localSheetId="1" hidden="1">Inventari!$A$1:$F$47</definedName>
    <definedName name="Z_ADC44F08_3865_4F34_B04A_36DC3A9880D3_.wvu.PrintArea" localSheetId="1" hidden="1">Inventari!$A$1:$F$47</definedName>
    <definedName name="Z_ADC44F08_3865_4F34_B04A_36DC3A9880D3_.wvu.PrintTitles" localSheetId="2" hidden="1">'1.1.1'!#REF!</definedName>
    <definedName name="Z_ADC44F08_3865_4F34_B04A_36DC3A9880D3_.wvu.PrintTitles" localSheetId="4" hidden="1">'1.1.2'!#REF!</definedName>
    <definedName name="Z_ADC44F08_3865_4F34_B04A_36DC3A9880D3_.wvu.PrintTitles" localSheetId="5" hidden="1">'1.1.3'!#REF!</definedName>
    <definedName name="Z_ADC44F08_3865_4F34_B04A_36DC3A9880D3_.wvu.PrintTitles" localSheetId="17" hidden="1">'1.2.2'!#REF!</definedName>
    <definedName name="Z_ADC44F08_3865_4F34_B04A_36DC3A9880D3_.wvu.PrintTitles" localSheetId="18" hidden="1">'1.2.3'!#REF!</definedName>
    <definedName name="Z_ADC44F08_3865_4F34_B04A_36DC3A9880D3_.wvu.PrintTitles" localSheetId="19" hidden="1">'1.2.4'!#REF!</definedName>
    <definedName name="Z_ADC44F08_3865_4F34_B04A_36DC3A9880D3_.wvu.PrintTitles" localSheetId="20" hidden="1">'1.2.5'!#REF!</definedName>
    <definedName name="Z_ADC44F08_3865_4F34_B04A_36DC3A9880D3_.wvu.PrintTitles" localSheetId="21" hidden="1">'1.2.6'!#REF!</definedName>
    <definedName name="Z_ADC44F08_3865_4F34_B04A_36DC3A9880D3_.wvu.PrintTitles" localSheetId="22" hidden="1">'1.2.7'!#REF!</definedName>
    <definedName name="Z_ADC44F08_3865_4F34_B04A_36DC3A9880D3_.wvu.PrintTitles" localSheetId="23" hidden="1">'1.2.8'!#REF!</definedName>
    <definedName name="Z_ADC44F08_3865_4F34_B04A_36DC3A9880D3_.wvu.PrintTitles" localSheetId="24" hidden="1">'1.3.1'!#REF!</definedName>
    <definedName name="Z_ADC44F08_3865_4F34_B04A_36DC3A9880D3_.wvu.PrintTitles" localSheetId="25" hidden="1">'1.3.2'!$7:$7</definedName>
    <definedName name="Z_ADC44F08_3865_4F34_B04A_36DC3A9880D3_.wvu.PrintTitles" localSheetId="26" hidden="1">'1.3.3'!$7:$7</definedName>
    <definedName name="Z_C05EC54D_5F4D_4DAC_8B5A_CD3242A0C8CA_.wvu.PrintArea" localSheetId="54" hidden="1">'1.4.6'!$A$1:$C$15</definedName>
    <definedName name="Z_C05EC54D_5F4D_4DAC_8B5A_CD3242A0C8CA_.wvu.PrintArea" localSheetId="55" hidden="1">'1.4.7'!$A$1:$D$14</definedName>
    <definedName name="Z_CB07B519_62E8_4084_A00D_D1F8D5657738_.wvu.PrintArea" localSheetId="64" hidden="1">'1.6.3'!$A$1:$C$19</definedName>
    <definedName name="Z_D0C00841_1E30_435B_B1C3_8C1666084E21_.wvu.PrintArea" localSheetId="54" hidden="1">'1.4.6'!$A$1:$C$15</definedName>
    <definedName name="Z_D0C00841_1E30_435B_B1C3_8C1666084E21_.wvu.PrintArea" localSheetId="55" hidden="1">'1.4.7'!$A$1:$D$14</definedName>
    <definedName name="Z_DE13449C_9946_4D9B_BAD6_D935553CF657_.wvu.PrintArea" localSheetId="2" hidden="1">'1.1.1'!$A$1:$C$37</definedName>
    <definedName name="Z_DE13449C_9946_4D9B_BAD6_D935553CF657_.wvu.PrintArea" localSheetId="4" hidden="1">'1.1.2'!$A$1:$C$26</definedName>
    <definedName name="Z_DE13449C_9946_4D9B_BAD6_D935553CF657_.wvu.PrintArea" localSheetId="5" hidden="1">'1.1.3'!$A$1:$C$17</definedName>
    <definedName name="Z_DE13449C_9946_4D9B_BAD6_D935553CF657_.wvu.PrintArea" localSheetId="6" hidden="1">'1.1.4'!$A$1:$C$16</definedName>
    <definedName name="Z_DE13449C_9946_4D9B_BAD6_D935553CF657_.wvu.PrintArea" localSheetId="7" hidden="1">'1.1.5'!$A$1:$D$9</definedName>
    <definedName name="Z_DE13449C_9946_4D9B_BAD6_D935553CF657_.wvu.PrintArea" localSheetId="15" hidden="1">'1.1.6'!$A$1:$D$19</definedName>
    <definedName name="Z_DE13449C_9946_4D9B_BAD6_D935553CF657_.wvu.PrintArea" localSheetId="19" hidden="1">'1.2.4'!$A$1:$C$15</definedName>
    <definedName name="Z_DE13449C_9946_4D9B_BAD6_D935553CF657_.wvu.PrintArea" localSheetId="24" hidden="1">'1.3.1'!$A$1:$C$20</definedName>
    <definedName name="Z_DE13449C_9946_4D9B_BAD6_D935553CF657_.wvu.PrintArea" localSheetId="25" hidden="1">'1.3.2'!$A$1:$C$22</definedName>
    <definedName name="Z_DE13449C_9946_4D9B_BAD6_D935553CF657_.wvu.PrintArea" localSheetId="26" hidden="1">'1.3.3'!$A$1:$C$8</definedName>
    <definedName name="Z_DE13449C_9946_4D9B_BAD6_D935553CF657_.wvu.PrintArea" localSheetId="43" hidden="1">'1.3.4'!$A$1:$C$18</definedName>
    <definedName name="Z_DE13449C_9946_4D9B_BAD6_D935553CF657_.wvu.PrintArea" localSheetId="44" hidden="1">'1.3.5'!$A$1:$C$12</definedName>
    <definedName name="Z_DE13449C_9946_4D9B_BAD6_D935553CF657_.wvu.PrintArea" localSheetId="45" hidden="1">'1.4.1'!$A$1:$D$18</definedName>
    <definedName name="Z_DE13449C_9946_4D9B_BAD6_D935553CF657_.wvu.PrintArea" localSheetId="46" hidden="1">'1.4.2'!$A$1:$D$17</definedName>
    <definedName name="Z_DE13449C_9946_4D9B_BAD6_D935553CF657_.wvu.PrintArea" localSheetId="49" hidden="1">'1.4.3'!$A$1:$C$27</definedName>
    <definedName name="Z_DE13449C_9946_4D9B_BAD6_D935553CF657_.wvu.PrintArea" localSheetId="56" hidden="1">'1.5.1'!$A$1:$C$22</definedName>
    <definedName name="Z_DE13449C_9946_4D9B_BAD6_D935553CF657_.wvu.PrintArea" localSheetId="57" hidden="1">'1.5.2'!$A$1:$C$12</definedName>
    <definedName name="Z_DE13449C_9946_4D9B_BAD6_D935553CF657_.wvu.PrintArea" localSheetId="58" hidden="1">'1.5.3'!$A$1:$C$13</definedName>
    <definedName name="Z_DE13449C_9946_4D9B_BAD6_D935553CF657_.wvu.PrintArea" localSheetId="59" hidden="1">'1.5.4'!$A$1:$C$20</definedName>
    <definedName name="Z_DE13449C_9946_4D9B_BAD6_D935553CF657_.wvu.PrintArea" localSheetId="60" hidden="1">'1.5.5'!$A$1:$C$19</definedName>
    <definedName name="Z_DE13449C_9946_4D9B_BAD6_D935553CF657_.wvu.PrintArea" localSheetId="61" hidden="1">'1.5.6'!$A$1:$C$20</definedName>
    <definedName name="Z_DE13449C_9946_4D9B_BAD6_D935553CF657_.wvu.PrintArea" localSheetId="62" hidden="1">'1.6.1'!$A$1:$C$14</definedName>
    <definedName name="Z_DE13449C_9946_4D9B_BAD6_D935553CF657_.wvu.PrintArea" localSheetId="63" hidden="1">'1.6.2'!$A$1:$C$12</definedName>
    <definedName name="Z_DE13449C_9946_4D9B_BAD6_D935553CF657_.wvu.PrintArea" localSheetId="64" hidden="1">'1.6.3'!$A$1:$C$19</definedName>
    <definedName name="Z_DE13449C_9946_4D9B_BAD6_D935553CF657_.wvu.PrintArea" localSheetId="67" hidden="1">'1.7.1'!$A$1:$C$12</definedName>
    <definedName name="Z_DE13449C_9946_4D9B_BAD6_D935553CF657_.wvu.PrintArea" localSheetId="68" hidden="1">'1.8.1'!$A$1:$C$12</definedName>
    <definedName name="Z_DE13449C_9946_4D9B_BAD6_D935553CF657_.wvu.PrintArea" localSheetId="69" hidden="1">'1.8.2'!$A$1:$C$12</definedName>
    <definedName name="Z_DE13449C_9946_4D9B_BAD6_D935553CF657_.wvu.PrintArea" localSheetId="70" hidden="1">'1.8.3'!$A$1:$C$11</definedName>
    <definedName name="Z_DE13449C_9946_4D9B_BAD6_D935553CF657_.wvu.PrintArea" localSheetId="71" hidden="1">'1.8.4'!$A$1:$C$11</definedName>
    <definedName name="Z_DE13449C_9946_4D9B_BAD6_D935553CF657_.wvu.PrintArea" localSheetId="72" hidden="1">'1.8.5'!$A$1:$C$11</definedName>
    <definedName name="Z_DE13449C_9946_4D9B_BAD6_D935553CF657_.wvu.PrintTitles" localSheetId="17" hidden="1">'1.2.2'!$1:$4</definedName>
    <definedName name="Z_DE13449C_9946_4D9B_BAD6_D935553CF657_.wvu.PrintTitles" localSheetId="18" hidden="1">'1.2.3'!$1:$4</definedName>
    <definedName name="Z_DE13449C_9946_4D9B_BAD6_D935553CF657_.wvu.PrintTitles" localSheetId="19" hidden="1">'1.2.4'!$1:$4</definedName>
    <definedName name="Z_DE13449C_9946_4D9B_BAD6_D935553CF657_.wvu.PrintTitles" localSheetId="20" hidden="1">'1.2.5'!$1:$4</definedName>
    <definedName name="Z_F414D6E4_FF9A_4C61_8209_8A1F2A078362_.wvu.PrintArea" localSheetId="1" hidden="1">Inventari!$A$1:$F$47</definedName>
  </definedNames>
  <calcPr calcId="152511"/>
  <customWorkbookViews>
    <customWorkbookView name="ngirones - Vista personalizada" guid="{15196E9F-7FF8-439E-8E5E-D7EC9B4FE2B9}" mergeInterval="0" personalView="1" maximized="1" xWindow="-8" yWindow="-8" windowWidth="1936" windowHeight="1056" tabRatio="918" activeSheetId="24"/>
    <customWorkbookView name="imolas - Vista personalizada" guid="{938131D7-2FA4-4B6F-9B58-CE56B014F426}" mergeInterval="0" personalView="1" maximized="1" xWindow="1" yWindow="1" windowWidth="1360" windowHeight="534" tabRatio="757" activeSheetId="18"/>
    <customWorkbookView name="ernestruiz - Vista personalizada" guid="{ADC44F08-3865-4F34-B04A-36DC3A9880D3}" mergeInterval="0" personalView="1" maximized="1" xWindow="1" yWindow="1" windowWidth="1920" windowHeight="804" tabRatio="911" activeSheetId="4"/>
    <customWorkbookView name="bnoguer - Vista personalizada" guid="{F414D6E4-FF9A-4C61-8209-8A1F2A078362}" mergeInterval="0" personalView="1" maximized="1" xWindow="1" yWindow="1" windowWidth="1920" windowHeight="850" activeSheetId="3"/>
    <customWorkbookView name="madalid - Vista personalizada" guid="{80201711-7A74-463A-9336-BA46C742A959}" mergeInterval="0" personalView="1" maximized="1" xWindow="1" yWindow="1" windowWidth="1920" windowHeight="850" activeSheetId="3"/>
    <customWorkbookView name="Imma Molas - Vista personalizada" guid="{95B41FBF-B47A-467B-850E-DEBC4B5E373F}" mergeInterval="0" personalView="1" maximized="1" windowWidth="1276" windowHeight="719" activeSheetId="3"/>
    <customWorkbookView name="controlintern2 - Vista personalizada" guid="{A2FA97B7-FA2E-4CF8-9E14-C904E49D925F}" mergeInterval="0" personalView="1" maximized="1" xWindow="1" yWindow="1" windowWidth="1916" windowHeight="849" tabRatio="924" activeSheetId="68"/>
    <customWorkbookView name="controlintern1 - Vista personalizada" guid="{8DB10316-28C9-4A14-AEA2-359711156BC5}" mergeInterval="0" personalView="1" maximized="1" xWindow="1" yWindow="1" windowWidth="1916" windowHeight="810" tabRatio="924" activeSheetId="84"/>
    <customWorkbookView name="madalid - Visualització personal" guid="{CB07B519-62E8-4084-A00D-D1F8D5657738}" mergeInterval="0" personalView="1" xWindow="-16" windowWidth="1936" windowHeight="1040" tabRatio="918" activeSheetId="39"/>
    <customWorkbookView name="Mihaela Olteanu - Visualització personal" guid="{DE13449C-9946-4D9B-BAD6-D935553CF657}" mergeInterval="0" personalView="1" maximized="1" xWindow="-8" yWindow="-8" windowWidth="1936" windowHeight="1056" tabRatio="918" activeSheetId="39"/>
    <customWorkbookView name="imolas - Visualització personal" guid="{D0C00841-1E30-435B-B1C3-8C1666084E21}" mergeInterval="0" personalView="1" maximized="1" xWindow="-8" yWindow="-8" windowWidth="1936" windowHeight="1056" tabRatio="918" activeSheetId="49"/>
    <customWorkbookView name="Cristina Rodríguez González - Vista personalizada" guid="{C05EC54D-5F4D-4DAC-8B5A-CD3242A0C8CA}" mergeInterval="0" personalView="1" maximized="1" xWindow="-8" yWindow="-8" windowWidth="1936" windowHeight="1056" tabRatio="918" activeSheetId="2"/>
  </customWorkbookViews>
</workbook>
</file>

<file path=xl/calcChain.xml><?xml version="1.0" encoding="utf-8"?>
<calcChain xmlns="http://schemas.openxmlformats.org/spreadsheetml/2006/main">
  <c r="C23" i="32" l="1"/>
  <c r="C6" i="47" l="1"/>
  <c r="B6" i="47"/>
  <c r="C3" i="47"/>
  <c r="B3" i="47"/>
  <c r="C6" i="46"/>
  <c r="B6" i="46"/>
  <c r="C3" i="46"/>
  <c r="B3" i="46"/>
  <c r="B1" i="46"/>
  <c r="B1" i="47" s="1"/>
  <c r="C6" i="45"/>
  <c r="B6" i="45"/>
  <c r="C3" i="45"/>
  <c r="B3" i="45"/>
  <c r="C2" i="45"/>
  <c r="C2" i="46" s="1"/>
  <c r="C2" i="47" s="1"/>
  <c r="B2" i="45"/>
  <c r="B2" i="46" s="1"/>
  <c r="B2" i="47" s="1"/>
  <c r="C1" i="45"/>
  <c r="C1" i="46" s="1"/>
  <c r="C1" i="47" s="1"/>
  <c r="B1" i="45"/>
  <c r="C6" i="44"/>
  <c r="B6" i="44"/>
  <c r="C3" i="44"/>
  <c r="B3" i="44"/>
  <c r="C2" i="44"/>
  <c r="B2" i="44"/>
  <c r="C1" i="44"/>
  <c r="B1" i="44"/>
  <c r="C6" i="42"/>
  <c r="B6" i="42"/>
  <c r="C3" i="42"/>
  <c r="B3" i="42"/>
  <c r="C2" i="42"/>
  <c r="B2" i="42"/>
  <c r="C1" i="42"/>
  <c r="B1" i="42"/>
  <c r="C6" i="39"/>
  <c r="B6" i="39"/>
  <c r="C3" i="39"/>
  <c r="B3" i="39"/>
  <c r="C2" i="39"/>
  <c r="B2" i="39"/>
  <c r="C1" i="39"/>
  <c r="B1" i="39"/>
  <c r="C6" i="38"/>
  <c r="B6" i="38"/>
  <c r="C3" i="38"/>
  <c r="B3" i="38"/>
  <c r="C2" i="38"/>
  <c r="B2" i="38"/>
  <c r="C1" i="38"/>
  <c r="B1" i="38"/>
  <c r="C6" i="37"/>
  <c r="B6" i="37"/>
  <c r="C3" i="37"/>
  <c r="B3" i="37"/>
  <c r="C2" i="37"/>
  <c r="B2" i="37"/>
  <c r="C1" i="37"/>
  <c r="B1" i="37"/>
  <c r="C6" i="36"/>
  <c r="B6" i="36"/>
  <c r="C3" i="36"/>
  <c r="B3" i="36"/>
  <c r="C2" i="36"/>
  <c r="B2" i="36"/>
  <c r="C1" i="36"/>
  <c r="B1" i="36"/>
  <c r="C6" i="33"/>
  <c r="B6" i="33"/>
  <c r="C3" i="33"/>
  <c r="B3" i="33"/>
  <c r="C2" i="33"/>
  <c r="B2" i="33"/>
  <c r="C1" i="33"/>
  <c r="B1" i="33"/>
  <c r="C6" i="32"/>
  <c r="B6" i="32"/>
  <c r="C3" i="32"/>
  <c r="B3" i="32"/>
  <c r="C2" i="32"/>
  <c r="B2" i="32"/>
  <c r="C1" i="32"/>
  <c r="B1" i="32"/>
  <c r="C6" i="31"/>
  <c r="B6" i="31"/>
  <c r="C3" i="31"/>
  <c r="B3" i="31"/>
  <c r="C2" i="31"/>
  <c r="B2" i="31"/>
  <c r="C1" i="31"/>
  <c r="B1" i="31"/>
  <c r="B6" i="30"/>
  <c r="C3" i="30"/>
  <c r="B3" i="30"/>
  <c r="C2" i="30"/>
  <c r="B2" i="30"/>
  <c r="C1" i="30"/>
  <c r="B1" i="30"/>
  <c r="B6" i="29"/>
  <c r="C3" i="29"/>
  <c r="B3" i="29"/>
  <c r="C2" i="29"/>
  <c r="B2" i="29"/>
  <c r="C1" i="29"/>
  <c r="B1" i="29"/>
  <c r="C6" i="28"/>
  <c r="B6" i="28"/>
  <c r="C3" i="28"/>
  <c r="B3" i="28"/>
  <c r="C2" i="28"/>
  <c r="B2" i="28"/>
  <c r="C1" i="28"/>
  <c r="B1" i="28"/>
  <c r="C6" i="27"/>
  <c r="B6" i="27"/>
  <c r="C3" i="27"/>
  <c r="B3" i="27"/>
  <c r="C2" i="27"/>
  <c r="B2" i="27"/>
  <c r="C1" i="27"/>
  <c r="B1" i="27"/>
  <c r="B6" i="26"/>
  <c r="C3" i="26"/>
  <c r="B3" i="26"/>
  <c r="C2" i="26"/>
  <c r="B2" i="26"/>
  <c r="C1" i="26"/>
  <c r="B1" i="26"/>
  <c r="B6" i="25"/>
  <c r="C3" i="25"/>
  <c r="B3" i="25"/>
  <c r="C2" i="25"/>
  <c r="B2" i="25"/>
  <c r="C1" i="25"/>
  <c r="B1" i="25"/>
  <c r="B6" i="24"/>
  <c r="C3" i="24"/>
  <c r="B3" i="24"/>
  <c r="C2" i="24"/>
  <c r="B2" i="24"/>
  <c r="C1" i="24"/>
  <c r="B1" i="24"/>
  <c r="C6" i="23"/>
  <c r="B6" i="23"/>
  <c r="C3" i="23"/>
  <c r="C2" i="23"/>
  <c r="B2" i="23"/>
  <c r="B3" i="23"/>
  <c r="C1" i="23"/>
  <c r="B1" i="23"/>
  <c r="C6" i="22"/>
  <c r="B6" i="22"/>
  <c r="C3" i="22"/>
  <c r="B3" i="22"/>
  <c r="B2" i="22"/>
  <c r="C1" i="22"/>
  <c r="B1" i="22"/>
  <c r="C6" i="13"/>
  <c r="B6" i="13"/>
  <c r="C3" i="13"/>
  <c r="B3" i="13"/>
  <c r="B2" i="13"/>
  <c r="C1" i="13"/>
  <c r="B1" i="13"/>
  <c r="C6" i="12"/>
  <c r="B6" i="12"/>
  <c r="C3" i="12"/>
  <c r="B3" i="12"/>
  <c r="B2" i="12"/>
  <c r="C1" i="12"/>
  <c r="B1" i="12"/>
  <c r="C6" i="11"/>
  <c r="B6" i="11"/>
  <c r="C3" i="11"/>
  <c r="B3" i="11"/>
  <c r="B2" i="11"/>
  <c r="C1" i="11"/>
  <c r="B1" i="11"/>
  <c r="C6" i="9"/>
  <c r="B6" i="9"/>
  <c r="C3" i="9"/>
  <c r="B3" i="9"/>
  <c r="B2" i="9"/>
  <c r="C1" i="9"/>
  <c r="B1" i="9"/>
  <c r="C6" i="4"/>
  <c r="B6" i="4"/>
  <c r="C3" i="4"/>
  <c r="C1" i="4"/>
  <c r="B3" i="4"/>
  <c r="B2" i="4"/>
  <c r="B1" i="4"/>
  <c r="C18" i="127" l="1"/>
  <c r="A18" i="127"/>
  <c r="C17" i="127"/>
  <c r="B17" i="127"/>
  <c r="A17" i="127"/>
  <c r="C16" i="127"/>
  <c r="B16" i="127"/>
  <c r="A16" i="127"/>
  <c r="C15" i="127"/>
  <c r="B15" i="127"/>
  <c r="A15" i="127"/>
  <c r="C14" i="127"/>
  <c r="A14" i="127"/>
  <c r="C13" i="127"/>
  <c r="B13" i="127"/>
  <c r="A13" i="127"/>
  <c r="B12" i="127"/>
  <c r="A12" i="127"/>
  <c r="C11" i="127"/>
  <c r="B11" i="127"/>
  <c r="A11" i="127"/>
  <c r="C10" i="127"/>
  <c r="B10" i="127"/>
  <c r="A10" i="127"/>
  <c r="C9" i="127"/>
  <c r="B9" i="127"/>
  <c r="A9" i="127"/>
  <c r="B8" i="127"/>
  <c r="A8" i="127"/>
  <c r="B6" i="127"/>
  <c r="C3" i="127"/>
  <c r="B3" i="127"/>
  <c r="C2" i="127"/>
  <c r="B2" i="127"/>
  <c r="C1" i="127"/>
  <c r="B1" i="127"/>
  <c r="C18" i="126"/>
  <c r="A18" i="126"/>
  <c r="C17" i="126"/>
  <c r="B17" i="126"/>
  <c r="A17" i="126"/>
  <c r="C16" i="126"/>
  <c r="B16" i="126"/>
  <c r="A16" i="126"/>
  <c r="C15" i="126"/>
  <c r="B15" i="126"/>
  <c r="A15" i="126"/>
  <c r="C14" i="126"/>
  <c r="A14" i="126"/>
  <c r="C13" i="126"/>
  <c r="B13" i="126"/>
  <c r="A13" i="126"/>
  <c r="B12" i="126"/>
  <c r="A12" i="126"/>
  <c r="C11" i="126"/>
  <c r="B11" i="126"/>
  <c r="A11" i="126"/>
  <c r="C10" i="126"/>
  <c r="B10" i="126"/>
  <c r="A10" i="126"/>
  <c r="C9" i="126"/>
  <c r="B9" i="126"/>
  <c r="A9" i="126"/>
  <c r="B8" i="126"/>
  <c r="A8" i="126"/>
  <c r="B6" i="126"/>
  <c r="C3" i="126"/>
  <c r="B3" i="126"/>
  <c r="C2" i="126"/>
  <c r="B2" i="126"/>
  <c r="C1" i="126"/>
  <c r="B1" i="126"/>
  <c r="C18" i="125"/>
  <c r="A18" i="125"/>
  <c r="C17" i="125"/>
  <c r="B17" i="125"/>
  <c r="A17" i="125"/>
  <c r="C16" i="125"/>
  <c r="B16" i="125"/>
  <c r="A16" i="125"/>
  <c r="C15" i="125"/>
  <c r="B15" i="125"/>
  <c r="A15" i="125"/>
  <c r="C14" i="125"/>
  <c r="A14" i="125"/>
  <c r="C13" i="125"/>
  <c r="B13" i="125"/>
  <c r="A13" i="125"/>
  <c r="B12" i="125"/>
  <c r="A12" i="125"/>
  <c r="C11" i="125"/>
  <c r="B11" i="125"/>
  <c r="A11" i="125"/>
  <c r="C10" i="125"/>
  <c r="B10" i="125"/>
  <c r="A10" i="125"/>
  <c r="C9" i="125"/>
  <c r="B9" i="125"/>
  <c r="A9" i="125"/>
  <c r="B8" i="125"/>
  <c r="A8" i="125"/>
  <c r="B6" i="125"/>
  <c r="C3" i="125"/>
  <c r="B3" i="125"/>
  <c r="C2" i="125"/>
  <c r="B2" i="125"/>
  <c r="C1" i="125"/>
  <c r="B1" i="125"/>
  <c r="C18" i="124"/>
  <c r="A18" i="124"/>
  <c r="C17" i="124"/>
  <c r="B17" i="124"/>
  <c r="A17" i="124"/>
  <c r="C16" i="124"/>
  <c r="B16" i="124"/>
  <c r="A16" i="124"/>
  <c r="C15" i="124"/>
  <c r="B15" i="124"/>
  <c r="A15" i="124"/>
  <c r="C14" i="124"/>
  <c r="A14" i="124"/>
  <c r="C13" i="124"/>
  <c r="B13" i="124"/>
  <c r="A13" i="124"/>
  <c r="B12" i="124"/>
  <c r="A12" i="124"/>
  <c r="C11" i="124"/>
  <c r="B11" i="124"/>
  <c r="A11" i="124"/>
  <c r="C10" i="124"/>
  <c r="B10" i="124"/>
  <c r="A10" i="124"/>
  <c r="C9" i="124"/>
  <c r="B9" i="124"/>
  <c r="A9" i="124"/>
  <c r="B8" i="124"/>
  <c r="A8" i="124"/>
  <c r="B6" i="124"/>
  <c r="C3" i="124"/>
  <c r="B3" i="124"/>
  <c r="C2" i="124"/>
  <c r="B2" i="124"/>
  <c r="C1" i="124"/>
  <c r="B1" i="124"/>
  <c r="C12" i="123"/>
  <c r="C12" i="126" s="1"/>
  <c r="B6" i="123"/>
  <c r="C3" i="123"/>
  <c r="B3" i="123"/>
  <c r="C2" i="123"/>
  <c r="B2" i="123"/>
  <c r="C1" i="123"/>
  <c r="B1" i="123"/>
  <c r="B6" i="122"/>
  <c r="C3" i="122"/>
  <c r="B3" i="122"/>
  <c r="C2" i="122"/>
  <c r="B2" i="122"/>
  <c r="C1" i="122"/>
  <c r="B1" i="122"/>
  <c r="B6" i="121"/>
  <c r="C3" i="121"/>
  <c r="B3" i="121"/>
  <c r="C2" i="121"/>
  <c r="B2" i="121"/>
  <c r="C1" i="121"/>
  <c r="B1" i="121"/>
  <c r="C12" i="120"/>
  <c r="C12" i="121" s="1"/>
  <c r="C11" i="120"/>
  <c r="C11" i="121" s="1"/>
  <c r="B6" i="120"/>
  <c r="C3" i="120"/>
  <c r="B3" i="120"/>
  <c r="C2" i="120"/>
  <c r="B2" i="120"/>
  <c r="C1" i="120"/>
  <c r="B1" i="120"/>
  <c r="C13" i="119"/>
  <c r="C11" i="119"/>
  <c r="B6" i="119"/>
  <c r="C3" i="119"/>
  <c r="B3" i="119"/>
  <c r="C2" i="119"/>
  <c r="B2" i="119"/>
  <c r="C1" i="119"/>
  <c r="B1" i="119"/>
  <c r="C12" i="118"/>
  <c r="B12" i="118"/>
  <c r="B6" i="118"/>
  <c r="C3" i="118"/>
  <c r="B3" i="118"/>
  <c r="C2" i="118"/>
  <c r="B2" i="118"/>
  <c r="C1" i="118"/>
  <c r="B1" i="118"/>
  <c r="C9" i="117"/>
  <c r="C6" i="117"/>
  <c r="B6" i="117"/>
  <c r="C3" i="117"/>
  <c r="B3" i="117"/>
  <c r="C2" i="117"/>
  <c r="B2" i="117"/>
  <c r="C1" i="117"/>
  <c r="B1" i="117"/>
  <c r="C8" i="116"/>
  <c r="C6" i="116"/>
  <c r="B6" i="116"/>
  <c r="C3" i="116"/>
  <c r="B3" i="116"/>
  <c r="C2" i="116"/>
  <c r="B2" i="116"/>
  <c r="C1" i="116"/>
  <c r="B1" i="116"/>
  <c r="C11" i="115"/>
  <c r="C9" i="115"/>
  <c r="C8" i="115"/>
  <c r="C6" i="115"/>
  <c r="B6" i="115"/>
  <c r="C3" i="115"/>
  <c r="B3" i="115"/>
  <c r="C2" i="115"/>
  <c r="B2" i="115"/>
  <c r="C1" i="115"/>
  <c r="B1" i="115"/>
  <c r="C9" i="114"/>
  <c r="C8" i="114"/>
  <c r="C6" i="114"/>
  <c r="B6" i="114"/>
  <c r="C3" i="114"/>
  <c r="B3" i="114"/>
  <c r="C2" i="114"/>
  <c r="B2" i="114"/>
  <c r="C1" i="114"/>
  <c r="B1" i="114"/>
  <c r="C9" i="113"/>
  <c r="C8" i="113"/>
  <c r="C6" i="113"/>
  <c r="B6" i="113"/>
  <c r="C3" i="113"/>
  <c r="B3" i="113"/>
  <c r="C2" i="113"/>
  <c r="B2" i="113"/>
  <c r="C1" i="113"/>
  <c r="B1" i="113"/>
  <c r="C8" i="112"/>
  <c r="C6" i="112"/>
  <c r="B6" i="112"/>
  <c r="C3" i="112"/>
  <c r="B3" i="112"/>
  <c r="C2" i="112"/>
  <c r="B2" i="112"/>
  <c r="C1" i="112"/>
  <c r="B1" i="112"/>
  <c r="C8" i="111"/>
  <c r="C6" i="111"/>
  <c r="B6" i="111"/>
  <c r="C3" i="111"/>
  <c r="B3" i="111"/>
  <c r="C2" i="111"/>
  <c r="B2" i="111"/>
  <c r="C1" i="111"/>
  <c r="B1" i="111"/>
  <c r="F13" i="110"/>
  <c r="C6" i="26" s="1"/>
  <c r="F12" i="110"/>
  <c r="C6" i="25" s="1"/>
  <c r="F11" i="110"/>
  <c r="C2" i="110"/>
  <c r="C2" i="22" l="1"/>
  <c r="C2" i="13"/>
  <c r="C2" i="12"/>
  <c r="C2" i="11"/>
  <c r="C2" i="9"/>
  <c r="C2" i="4"/>
  <c r="F16" i="110"/>
  <c r="C6" i="24"/>
  <c r="C12" i="127"/>
  <c r="C12" i="124"/>
  <c r="C12" i="125"/>
  <c r="D13" i="39"/>
  <c r="F17" i="110" l="1"/>
  <c r="C6" i="30" s="1"/>
  <c r="C6" i="29"/>
  <c r="I28" i="109"/>
  <c r="C17" i="44" l="1"/>
  <c r="E42" i="109"/>
  <c r="H32" i="109"/>
  <c r="G32" i="109"/>
  <c r="F32" i="109"/>
  <c r="E32" i="109"/>
  <c r="D32" i="109"/>
  <c r="I31" i="109"/>
  <c r="I30" i="109"/>
  <c r="I29" i="109"/>
  <c r="H27" i="109"/>
  <c r="H33" i="109" s="1"/>
  <c r="G27" i="109"/>
  <c r="G33" i="109" s="1"/>
  <c r="F27" i="109"/>
  <c r="I26" i="109"/>
  <c r="I25" i="109"/>
  <c r="I24" i="109"/>
  <c r="E23" i="109"/>
  <c r="D23" i="109"/>
  <c r="C23" i="109"/>
  <c r="C33" i="109" s="1"/>
  <c r="I22" i="109"/>
  <c r="I16" i="109"/>
  <c r="I15" i="109"/>
  <c r="I14" i="109"/>
  <c r="I13" i="109"/>
  <c r="I12" i="109"/>
  <c r="H11" i="109"/>
  <c r="H17" i="109" s="1"/>
  <c r="G11" i="109"/>
  <c r="G17" i="109" s="1"/>
  <c r="F11" i="109"/>
  <c r="F17" i="109" s="1"/>
  <c r="E11" i="109"/>
  <c r="E17" i="109" s="1"/>
  <c r="D11" i="109"/>
  <c r="D17" i="109" s="1"/>
  <c r="C11" i="109"/>
  <c r="C17" i="109" s="1"/>
  <c r="E42" i="108"/>
  <c r="H32" i="108"/>
  <c r="G32" i="108"/>
  <c r="F32" i="108"/>
  <c r="E32" i="108"/>
  <c r="D32" i="108"/>
  <c r="I31" i="108"/>
  <c r="I30" i="108"/>
  <c r="I29" i="108"/>
  <c r="I28" i="108"/>
  <c r="H27" i="108"/>
  <c r="H33" i="108" s="1"/>
  <c r="G27" i="108"/>
  <c r="F27" i="108"/>
  <c r="I26" i="108"/>
  <c r="I25" i="108"/>
  <c r="I24" i="108"/>
  <c r="E23" i="108"/>
  <c r="D23" i="108"/>
  <c r="D33" i="108" s="1"/>
  <c r="C23" i="108"/>
  <c r="I23" i="108" s="1"/>
  <c r="I22" i="108"/>
  <c r="I16" i="108"/>
  <c r="I15" i="108"/>
  <c r="I14" i="108"/>
  <c r="I13" i="108"/>
  <c r="I12" i="108"/>
  <c r="H11" i="108"/>
  <c r="H17" i="108" s="1"/>
  <c r="G11" i="108"/>
  <c r="G17" i="108" s="1"/>
  <c r="F11" i="108"/>
  <c r="F17" i="108" s="1"/>
  <c r="E11" i="108"/>
  <c r="E17" i="108" s="1"/>
  <c r="D11" i="108"/>
  <c r="D17" i="108" s="1"/>
  <c r="C11" i="108"/>
  <c r="C17" i="108" s="1"/>
  <c r="D33" i="109" l="1"/>
  <c r="E33" i="109"/>
  <c r="I27" i="109"/>
  <c r="I27" i="108"/>
  <c r="I32" i="108"/>
  <c r="I11" i="108"/>
  <c r="I17" i="108" s="1"/>
  <c r="C6" i="108" s="1"/>
  <c r="G33" i="108"/>
  <c r="F33" i="108"/>
  <c r="I33" i="108"/>
  <c r="D6" i="108" s="1"/>
  <c r="I11" i="109"/>
  <c r="I17" i="109" s="1"/>
  <c r="C6" i="109" s="1"/>
  <c r="I32" i="109"/>
  <c r="E33" i="108"/>
  <c r="I23" i="109"/>
  <c r="I33" i="109" s="1"/>
  <c r="D6" i="109" s="1"/>
  <c r="F33" i="109"/>
  <c r="C33" i="108"/>
  <c r="C10" i="107"/>
  <c r="C12" i="107" s="1"/>
  <c r="C10" i="104"/>
  <c r="C12" i="104" s="1"/>
  <c r="H14" i="102" l="1"/>
  <c r="G14" i="102"/>
  <c r="D14" i="102"/>
  <c r="C14" i="102"/>
  <c r="I13" i="102"/>
  <c r="I12" i="102"/>
  <c r="I11" i="102"/>
  <c r="I10" i="102"/>
  <c r="I9" i="102"/>
  <c r="I8" i="102"/>
  <c r="I7" i="102"/>
  <c r="D42" i="101"/>
  <c r="G31" i="101"/>
  <c r="F31" i="101"/>
  <c r="E31" i="101"/>
  <c r="D31" i="101"/>
  <c r="C31" i="101"/>
  <c r="G30" i="101"/>
  <c r="F30" i="101"/>
  <c r="E30" i="101"/>
  <c r="G29" i="101"/>
  <c r="F29" i="101"/>
  <c r="E29" i="101"/>
  <c r="G28" i="101"/>
  <c r="F28" i="101"/>
  <c r="E28" i="101"/>
  <c r="G27" i="101"/>
  <c r="F27" i="101"/>
  <c r="E27" i="101"/>
  <c r="H25" i="101"/>
  <c r="H24" i="101"/>
  <c r="H23" i="101"/>
  <c r="D22" i="101"/>
  <c r="C22" i="101"/>
  <c r="B22" i="101"/>
  <c r="D21" i="101"/>
  <c r="C21" i="101"/>
  <c r="B21" i="101"/>
  <c r="H15" i="101"/>
  <c r="H14" i="101"/>
  <c r="H13" i="101"/>
  <c r="H12" i="101"/>
  <c r="G11" i="101"/>
  <c r="G16" i="101" s="1"/>
  <c r="F11" i="101"/>
  <c r="F16" i="101" s="1"/>
  <c r="E11" i="101"/>
  <c r="E16" i="101" s="1"/>
  <c r="D11" i="101"/>
  <c r="D16" i="101" s="1"/>
  <c r="C11" i="101"/>
  <c r="C16" i="101" s="1"/>
  <c r="B11" i="101"/>
  <c r="B16" i="101" s="1"/>
  <c r="G61" i="100"/>
  <c r="G62" i="100" s="1"/>
  <c r="G58" i="100"/>
  <c r="G59" i="100" s="1"/>
  <c r="G55" i="100"/>
  <c r="G56" i="100" s="1"/>
  <c r="G52" i="100"/>
  <c r="G53" i="100" s="1"/>
  <c r="C42" i="100"/>
  <c r="D37" i="100"/>
  <c r="C37" i="100"/>
  <c r="D33" i="100"/>
  <c r="C33" i="100"/>
  <c r="D26" i="100"/>
  <c r="C26" i="100"/>
  <c r="D18" i="100"/>
  <c r="C18" i="100"/>
  <c r="G61" i="99"/>
  <c r="G62" i="99" s="1"/>
  <c r="G58" i="99"/>
  <c r="G59" i="99" s="1"/>
  <c r="G55" i="99"/>
  <c r="G56" i="99" s="1"/>
  <c r="G52" i="99"/>
  <c r="G53" i="99" s="1"/>
  <c r="C42" i="99"/>
  <c r="D37" i="99"/>
  <c r="C37" i="99"/>
  <c r="D33" i="99"/>
  <c r="C33" i="99"/>
  <c r="D26" i="99"/>
  <c r="D39" i="99" s="1"/>
  <c r="H13" i="94" s="1"/>
  <c r="C26" i="99"/>
  <c r="D18" i="99"/>
  <c r="C18" i="99"/>
  <c r="G61" i="98"/>
  <c r="G62" i="98" s="1"/>
  <c r="G58" i="98"/>
  <c r="G59" i="98" s="1"/>
  <c r="G55" i="98"/>
  <c r="G56" i="98" s="1"/>
  <c r="G52" i="98"/>
  <c r="G53" i="98" s="1"/>
  <c r="C42" i="98"/>
  <c r="D37" i="98"/>
  <c r="C37" i="98"/>
  <c r="D33" i="98"/>
  <c r="C33" i="98"/>
  <c r="D26" i="98"/>
  <c r="C26" i="98"/>
  <c r="D18" i="98"/>
  <c r="D39" i="98" s="1"/>
  <c r="H12" i="94" s="1"/>
  <c r="C18" i="98"/>
  <c r="C136" i="97"/>
  <c r="G135" i="97"/>
  <c r="G136" i="97" s="1"/>
  <c r="D45" i="97" s="1"/>
  <c r="G133" i="97"/>
  <c r="D44" i="97" s="1"/>
  <c r="C133" i="97"/>
  <c r="G132" i="97"/>
  <c r="C130" i="97"/>
  <c r="G129" i="97"/>
  <c r="G130" i="97" s="1"/>
  <c r="D43" i="97" s="1"/>
  <c r="C127" i="97"/>
  <c r="G126" i="97"/>
  <c r="G127" i="97" s="1"/>
  <c r="D42" i="97" s="1"/>
  <c r="C115" i="97"/>
  <c r="D114" i="97"/>
  <c r="D115" i="97" s="1"/>
  <c r="D26" i="97" s="1"/>
  <c r="D110" i="97"/>
  <c r="C110" i="97"/>
  <c r="E109" i="97"/>
  <c r="E110" i="97" s="1"/>
  <c r="D25" i="97" s="1"/>
  <c r="D105" i="97"/>
  <c r="C105" i="97"/>
  <c r="E104" i="97"/>
  <c r="E105" i="97" s="1"/>
  <c r="D24" i="97" s="1"/>
  <c r="D100" i="97"/>
  <c r="C100" i="97"/>
  <c r="E99" i="97"/>
  <c r="E100" i="97" s="1"/>
  <c r="D23" i="97" s="1"/>
  <c r="D95" i="97"/>
  <c r="C95" i="97"/>
  <c r="E94" i="97"/>
  <c r="E95" i="97" s="1"/>
  <c r="D22" i="97" s="1"/>
  <c r="C89" i="97"/>
  <c r="C88" i="97"/>
  <c r="C84" i="97"/>
  <c r="D83" i="97"/>
  <c r="D84" i="97" s="1"/>
  <c r="C79" i="97"/>
  <c r="D78" i="97"/>
  <c r="D79" i="97" s="1"/>
  <c r="D19" i="97" s="1"/>
  <c r="D74" i="97"/>
  <c r="C74" i="97"/>
  <c r="E73" i="97"/>
  <c r="E74" i="97" s="1"/>
  <c r="D18" i="97" s="1"/>
  <c r="D69" i="97"/>
  <c r="C69" i="97"/>
  <c r="E68" i="97"/>
  <c r="E69" i="97" s="1"/>
  <c r="D17" i="97" s="1"/>
  <c r="C64" i="97"/>
  <c r="D64" i="97" s="1"/>
  <c r="D16" i="97" s="1"/>
  <c r="C55" i="97"/>
  <c r="D50" i="97"/>
  <c r="C50" i="97"/>
  <c r="C46" i="97"/>
  <c r="D39" i="97"/>
  <c r="C39" i="97"/>
  <c r="C29" i="97"/>
  <c r="D20" i="97"/>
  <c r="C13" i="97"/>
  <c r="D12" i="97"/>
  <c r="D11" i="97"/>
  <c r="D10" i="97"/>
  <c r="D8" i="97"/>
  <c r="D7" i="97"/>
  <c r="C136" i="96"/>
  <c r="G135" i="96"/>
  <c r="G136" i="96" s="1"/>
  <c r="D45" i="96" s="1"/>
  <c r="C133" i="96"/>
  <c r="G132" i="96"/>
  <c r="G133" i="96" s="1"/>
  <c r="D44" i="96" s="1"/>
  <c r="C130" i="96"/>
  <c r="G129" i="96"/>
  <c r="G130" i="96" s="1"/>
  <c r="D43" i="96" s="1"/>
  <c r="C127" i="96"/>
  <c r="G126" i="96"/>
  <c r="G127" i="96" s="1"/>
  <c r="D42" i="96" s="1"/>
  <c r="C115" i="96"/>
  <c r="D114" i="96"/>
  <c r="D115" i="96" s="1"/>
  <c r="D26" i="96" s="1"/>
  <c r="D110" i="96"/>
  <c r="C110" i="96"/>
  <c r="E109" i="96"/>
  <c r="E110" i="96" s="1"/>
  <c r="D25" i="96" s="1"/>
  <c r="D105" i="96"/>
  <c r="C105" i="96"/>
  <c r="E104" i="96"/>
  <c r="E105" i="96" s="1"/>
  <c r="D24" i="96" s="1"/>
  <c r="D100" i="96"/>
  <c r="C100" i="96"/>
  <c r="E99" i="96"/>
  <c r="E100" i="96" s="1"/>
  <c r="D23" i="96" s="1"/>
  <c r="D95" i="96"/>
  <c r="C95" i="96"/>
  <c r="E94" i="96"/>
  <c r="E95" i="96" s="1"/>
  <c r="D22" i="96" s="1"/>
  <c r="C89" i="96"/>
  <c r="C88" i="96"/>
  <c r="C84" i="96"/>
  <c r="D83" i="96"/>
  <c r="D84" i="96" s="1"/>
  <c r="D20" i="96" s="1"/>
  <c r="C79" i="96"/>
  <c r="D78" i="96"/>
  <c r="D79" i="96" s="1"/>
  <c r="D19" i="96" s="1"/>
  <c r="D74" i="96"/>
  <c r="C74" i="96"/>
  <c r="E73" i="96"/>
  <c r="E74" i="96" s="1"/>
  <c r="D18" i="96" s="1"/>
  <c r="D69" i="96"/>
  <c r="C69" i="96"/>
  <c r="E68" i="96"/>
  <c r="E69" i="96" s="1"/>
  <c r="D17" i="96" s="1"/>
  <c r="C64" i="96"/>
  <c r="D64" i="96" s="1"/>
  <c r="D16" i="96" s="1"/>
  <c r="C55" i="96"/>
  <c r="D50" i="96"/>
  <c r="C50" i="96"/>
  <c r="C46" i="96"/>
  <c r="D39" i="96"/>
  <c r="C39" i="96"/>
  <c r="C29" i="96"/>
  <c r="C13" i="96"/>
  <c r="D12" i="96"/>
  <c r="D11" i="96"/>
  <c r="D10" i="96"/>
  <c r="D8" i="96"/>
  <c r="D7" i="96"/>
  <c r="C135" i="95"/>
  <c r="G134" i="95"/>
  <c r="G135" i="95" s="1"/>
  <c r="G132" i="95"/>
  <c r="D44" i="95" s="1"/>
  <c r="C132" i="95"/>
  <c r="G131" i="95"/>
  <c r="C129" i="95"/>
  <c r="G128" i="95"/>
  <c r="G129" i="95" s="1"/>
  <c r="D43" i="95" s="1"/>
  <c r="G126" i="95"/>
  <c r="D42" i="95" s="1"/>
  <c r="C126" i="95"/>
  <c r="G125" i="95"/>
  <c r="C114" i="95"/>
  <c r="D113" i="95"/>
  <c r="D114" i="95" s="1"/>
  <c r="D26" i="95" s="1"/>
  <c r="D109" i="95"/>
  <c r="C109" i="95"/>
  <c r="E108" i="95"/>
  <c r="E109" i="95" s="1"/>
  <c r="D25" i="95" s="1"/>
  <c r="D104" i="95"/>
  <c r="C104" i="95"/>
  <c r="E103" i="95"/>
  <c r="E104" i="95" s="1"/>
  <c r="D24" i="95" s="1"/>
  <c r="D99" i="95"/>
  <c r="C99" i="95"/>
  <c r="E98" i="95"/>
  <c r="E99" i="95" s="1"/>
  <c r="D23" i="95" s="1"/>
  <c r="D94" i="95"/>
  <c r="C94" i="95"/>
  <c r="E93" i="95"/>
  <c r="E94" i="95" s="1"/>
  <c r="D22" i="95" s="1"/>
  <c r="C88" i="95"/>
  <c r="C87" i="95"/>
  <c r="D83" i="95"/>
  <c r="D20" i="95" s="1"/>
  <c r="C83" i="95"/>
  <c r="D82" i="95"/>
  <c r="C78" i="95"/>
  <c r="D77" i="95"/>
  <c r="D78" i="95" s="1"/>
  <c r="D19" i="95" s="1"/>
  <c r="D73" i="95"/>
  <c r="C73" i="95"/>
  <c r="E72" i="95"/>
  <c r="E73" i="95" s="1"/>
  <c r="D18" i="95" s="1"/>
  <c r="D68" i="95"/>
  <c r="C68" i="95"/>
  <c r="E67" i="95"/>
  <c r="E68" i="95" s="1"/>
  <c r="D17" i="95" s="1"/>
  <c r="C63" i="95"/>
  <c r="D63" i="95" s="1"/>
  <c r="D16" i="95" s="1"/>
  <c r="C55" i="95"/>
  <c r="D50" i="95"/>
  <c r="C50" i="95"/>
  <c r="C46" i="95"/>
  <c r="D45" i="95"/>
  <c r="C39" i="95"/>
  <c r="D38" i="95"/>
  <c r="D37" i="95"/>
  <c r="D36" i="95"/>
  <c r="D35" i="95"/>
  <c r="D34" i="95"/>
  <c r="C29" i="95"/>
  <c r="C13" i="95"/>
  <c r="D12" i="95"/>
  <c r="D11" i="95"/>
  <c r="D10" i="95"/>
  <c r="D8" i="95"/>
  <c r="D7" i="95"/>
  <c r="F14" i="94"/>
  <c r="F13" i="94"/>
  <c r="F11" i="94"/>
  <c r="F10" i="94"/>
  <c r="F9" i="94"/>
  <c r="E44" i="93"/>
  <c r="D44" i="93"/>
  <c r="F43" i="93"/>
  <c r="F44" i="93" s="1"/>
  <c r="E34" i="93" s="1"/>
  <c r="E35" i="93" s="1"/>
  <c r="F12" i="87" s="1"/>
  <c r="E31" i="93"/>
  <c r="E16" i="93"/>
  <c r="E44" i="92"/>
  <c r="D44" i="92"/>
  <c r="F43" i="92"/>
  <c r="F44" i="92" s="1"/>
  <c r="E34" i="92" s="1"/>
  <c r="E35" i="92"/>
  <c r="F11" i="87" s="1"/>
  <c r="E31" i="92"/>
  <c r="D11" i="87" s="1"/>
  <c r="E16" i="92"/>
  <c r="E44" i="91"/>
  <c r="D44" i="91"/>
  <c r="F43" i="91"/>
  <c r="F44" i="91" s="1"/>
  <c r="E34" i="91" s="1"/>
  <c r="E35" i="91" s="1"/>
  <c r="E31" i="91"/>
  <c r="D10" i="87" s="1"/>
  <c r="E16" i="91"/>
  <c r="C10" i="87" s="1"/>
  <c r="E190" i="90"/>
  <c r="D190" i="90"/>
  <c r="F189" i="90"/>
  <c r="F190" i="90" s="1"/>
  <c r="C51" i="90" s="1"/>
  <c r="C52" i="90" s="1"/>
  <c r="F9" i="87" s="1"/>
  <c r="F183" i="90"/>
  <c r="E183" i="90"/>
  <c r="G182" i="90"/>
  <c r="G183" i="90" s="1"/>
  <c r="C47" i="90" s="1"/>
  <c r="C178" i="90"/>
  <c r="C46" i="90" s="1"/>
  <c r="D173" i="90"/>
  <c r="C173" i="90"/>
  <c r="E172" i="90"/>
  <c r="E173" i="90" s="1"/>
  <c r="D168" i="90"/>
  <c r="C168" i="90"/>
  <c r="E167" i="90"/>
  <c r="E168" i="90" s="1"/>
  <c r="C44" i="90" s="1"/>
  <c r="D163" i="90"/>
  <c r="C163" i="90"/>
  <c r="E162" i="90"/>
  <c r="E163" i="90" s="1"/>
  <c r="D158" i="90"/>
  <c r="C158" i="90"/>
  <c r="E157" i="90"/>
  <c r="E158" i="90" s="1"/>
  <c r="D153" i="90"/>
  <c r="C153" i="90"/>
  <c r="E152" i="90"/>
  <c r="E153" i="90" s="1"/>
  <c r="C148" i="90"/>
  <c r="C40" i="90" s="1"/>
  <c r="C142" i="90"/>
  <c r="D141" i="90"/>
  <c r="D142" i="90" s="1"/>
  <c r="C39" i="90" s="1"/>
  <c r="C137" i="90"/>
  <c r="D136" i="90"/>
  <c r="D137" i="90" s="1"/>
  <c r="C38" i="90" s="1"/>
  <c r="D130" i="90"/>
  <c r="C130" i="90"/>
  <c r="E129" i="90"/>
  <c r="E130" i="90" s="1"/>
  <c r="D126" i="90"/>
  <c r="C126" i="90"/>
  <c r="E125" i="90"/>
  <c r="E126" i="90" s="1"/>
  <c r="E132" i="90" s="1"/>
  <c r="C37" i="90" s="1"/>
  <c r="D121" i="90"/>
  <c r="C121" i="90"/>
  <c r="E120" i="90"/>
  <c r="E121" i="90" s="1"/>
  <c r="C36" i="90" s="1"/>
  <c r="F116" i="90"/>
  <c r="E116" i="90"/>
  <c r="C116" i="90"/>
  <c r="G115" i="90"/>
  <c r="G114" i="90"/>
  <c r="D110" i="90"/>
  <c r="C110" i="90"/>
  <c r="E109" i="90"/>
  <c r="E110" i="90" s="1"/>
  <c r="C34" i="90" s="1"/>
  <c r="D105" i="90"/>
  <c r="C33" i="90" s="1"/>
  <c r="D100" i="90"/>
  <c r="C100" i="90"/>
  <c r="E99" i="90"/>
  <c r="E100" i="90" s="1"/>
  <c r="C32" i="90" s="1"/>
  <c r="D92" i="90"/>
  <c r="C92" i="90"/>
  <c r="E91" i="90"/>
  <c r="E90" i="90"/>
  <c r="E89" i="90"/>
  <c r="E88" i="90"/>
  <c r="E87" i="90"/>
  <c r="E86" i="90"/>
  <c r="E85" i="90"/>
  <c r="E84" i="90"/>
  <c r="D80" i="90"/>
  <c r="C80" i="90"/>
  <c r="E79" i="90"/>
  <c r="E80" i="90" s="1"/>
  <c r="C29" i="90" s="1"/>
  <c r="E74" i="90"/>
  <c r="D74" i="90"/>
  <c r="C74" i="90"/>
  <c r="F73" i="90"/>
  <c r="G73" i="90" s="1"/>
  <c r="F72" i="90"/>
  <c r="G72" i="90" s="1"/>
  <c r="F71" i="90"/>
  <c r="G71" i="90" s="1"/>
  <c r="G70" i="90"/>
  <c r="F70" i="90"/>
  <c r="F69" i="90"/>
  <c r="G69" i="90" s="1"/>
  <c r="F68" i="90"/>
  <c r="G68" i="90" s="1"/>
  <c r="F67" i="90"/>
  <c r="G67" i="90" s="1"/>
  <c r="G66" i="90"/>
  <c r="F66" i="90"/>
  <c r="F65" i="90"/>
  <c r="E64" i="90"/>
  <c r="D64" i="90"/>
  <c r="C64" i="90"/>
  <c r="F63" i="90"/>
  <c r="E62" i="90"/>
  <c r="E75" i="90" s="1"/>
  <c r="D62" i="90"/>
  <c r="C62" i="90"/>
  <c r="F61" i="90"/>
  <c r="F62" i="90" s="1"/>
  <c r="C23" i="90"/>
  <c r="D9" i="87" s="1"/>
  <c r="C14" i="90"/>
  <c r="E190" i="89"/>
  <c r="D190" i="89"/>
  <c r="F189" i="89"/>
  <c r="F190" i="89" s="1"/>
  <c r="C51" i="89" s="1"/>
  <c r="C52" i="89" s="1"/>
  <c r="F8" i="87" s="1"/>
  <c r="F183" i="89"/>
  <c r="E183" i="89"/>
  <c r="G182" i="89"/>
  <c r="G183" i="89" s="1"/>
  <c r="C47" i="89" s="1"/>
  <c r="C178" i="89"/>
  <c r="C46" i="89" s="1"/>
  <c r="D173" i="89"/>
  <c r="C173" i="89"/>
  <c r="E172" i="89"/>
  <c r="E173" i="89" s="1"/>
  <c r="D168" i="89"/>
  <c r="C168" i="89"/>
  <c r="E167" i="89"/>
  <c r="E168" i="89" s="1"/>
  <c r="C44" i="89" s="1"/>
  <c r="D163" i="89"/>
  <c r="C163" i="89"/>
  <c r="E162" i="89"/>
  <c r="E163" i="89" s="1"/>
  <c r="D158" i="89"/>
  <c r="C158" i="89"/>
  <c r="E157" i="89"/>
  <c r="E158" i="89" s="1"/>
  <c r="D153" i="89"/>
  <c r="C153" i="89"/>
  <c r="E152" i="89"/>
  <c r="E153" i="89" s="1"/>
  <c r="C148" i="89"/>
  <c r="C40" i="89" s="1"/>
  <c r="C142" i="89"/>
  <c r="D141" i="89"/>
  <c r="D142" i="89" s="1"/>
  <c r="C39" i="89" s="1"/>
  <c r="C137" i="89"/>
  <c r="D136" i="89"/>
  <c r="D137" i="89" s="1"/>
  <c r="C38" i="89" s="1"/>
  <c r="D130" i="89"/>
  <c r="C130" i="89"/>
  <c r="E129" i="89"/>
  <c r="E130" i="89" s="1"/>
  <c r="D126" i="89"/>
  <c r="C126" i="89"/>
  <c r="E125" i="89"/>
  <c r="E126" i="89" s="1"/>
  <c r="D121" i="89"/>
  <c r="C121" i="89"/>
  <c r="E120" i="89"/>
  <c r="E121" i="89" s="1"/>
  <c r="C36" i="89" s="1"/>
  <c r="F116" i="89"/>
  <c r="E116" i="89"/>
  <c r="C116" i="89"/>
  <c r="G115" i="89"/>
  <c r="G114" i="89"/>
  <c r="D110" i="89"/>
  <c r="C110" i="89"/>
  <c r="E109" i="89"/>
  <c r="E110" i="89" s="1"/>
  <c r="C34" i="89" s="1"/>
  <c r="D105" i="89"/>
  <c r="D100" i="89"/>
  <c r="C100" i="89"/>
  <c r="E99" i="89"/>
  <c r="E100" i="89" s="1"/>
  <c r="C32" i="89" s="1"/>
  <c r="D92" i="89"/>
  <c r="C92" i="89"/>
  <c r="E91" i="89"/>
  <c r="E90" i="89"/>
  <c r="E89" i="89"/>
  <c r="E88" i="89"/>
  <c r="E87" i="89"/>
  <c r="E86" i="89"/>
  <c r="E85" i="89"/>
  <c r="E84" i="89"/>
  <c r="D80" i="89"/>
  <c r="C80" i="89"/>
  <c r="E79" i="89"/>
  <c r="E80" i="89" s="1"/>
  <c r="C29" i="89" s="1"/>
  <c r="E74" i="89"/>
  <c r="D74" i="89"/>
  <c r="C74" i="89"/>
  <c r="F73" i="89"/>
  <c r="G73" i="89" s="1"/>
  <c r="F72" i="89"/>
  <c r="G72" i="89" s="1"/>
  <c r="F71" i="89"/>
  <c r="G71" i="89" s="1"/>
  <c r="F70" i="89"/>
  <c r="G70" i="89" s="1"/>
  <c r="F69" i="89"/>
  <c r="G69" i="89" s="1"/>
  <c r="F68" i="89"/>
  <c r="G68" i="89" s="1"/>
  <c r="F67" i="89"/>
  <c r="G67" i="89" s="1"/>
  <c r="F66" i="89"/>
  <c r="G66" i="89" s="1"/>
  <c r="F65" i="89"/>
  <c r="E64" i="89"/>
  <c r="D64" i="89"/>
  <c r="C64" i="89"/>
  <c r="F63" i="89"/>
  <c r="F64" i="89" s="1"/>
  <c r="E62" i="89"/>
  <c r="D62" i="89"/>
  <c r="C62" i="89"/>
  <c r="F61" i="89"/>
  <c r="C33" i="89"/>
  <c r="C23" i="89"/>
  <c r="D8" i="87" s="1"/>
  <c r="C14" i="89"/>
  <c r="E193" i="88"/>
  <c r="D193" i="88"/>
  <c r="F192" i="88"/>
  <c r="F193" i="88" s="1"/>
  <c r="C51" i="88" s="1"/>
  <c r="C52" i="88" s="1"/>
  <c r="F7" i="87" s="1"/>
  <c r="F186" i="88"/>
  <c r="E186" i="88"/>
  <c r="G185" i="88"/>
  <c r="G186" i="88" s="1"/>
  <c r="C47" i="88" s="1"/>
  <c r="C181" i="88"/>
  <c r="C46" i="88" s="1"/>
  <c r="D176" i="88"/>
  <c r="C176" i="88"/>
  <c r="E175" i="88"/>
  <c r="E176" i="88" s="1"/>
  <c r="D171" i="88"/>
  <c r="C171" i="88"/>
  <c r="E170" i="88"/>
  <c r="E171" i="88" s="1"/>
  <c r="C44" i="88" s="1"/>
  <c r="D166" i="88"/>
  <c r="C166" i="88"/>
  <c r="E165" i="88"/>
  <c r="E166" i="88" s="1"/>
  <c r="D161" i="88"/>
  <c r="C161" i="88"/>
  <c r="E160" i="88"/>
  <c r="E161" i="88" s="1"/>
  <c r="D156" i="88"/>
  <c r="C156" i="88"/>
  <c r="E155" i="88"/>
  <c r="E156" i="88" s="1"/>
  <c r="C151" i="88"/>
  <c r="C40" i="88" s="1"/>
  <c r="C145" i="88"/>
  <c r="D144" i="88"/>
  <c r="D145" i="88" s="1"/>
  <c r="C39" i="88" s="1"/>
  <c r="C140" i="88"/>
  <c r="D139" i="88"/>
  <c r="D140" i="88" s="1"/>
  <c r="C38" i="88" s="1"/>
  <c r="D133" i="88"/>
  <c r="C133" i="88"/>
  <c r="E132" i="88"/>
  <c r="E133" i="88" s="1"/>
  <c r="D129" i="88"/>
  <c r="C129" i="88"/>
  <c r="E128" i="88"/>
  <c r="E129" i="88" s="1"/>
  <c r="D124" i="88"/>
  <c r="C124" i="88"/>
  <c r="E123" i="88"/>
  <c r="E124" i="88" s="1"/>
  <c r="C36" i="88" s="1"/>
  <c r="F119" i="88"/>
  <c r="E119" i="88"/>
  <c r="C119" i="88"/>
  <c r="G118" i="88"/>
  <c r="G117" i="88"/>
  <c r="D113" i="88"/>
  <c r="C113" i="88"/>
  <c r="E112" i="88"/>
  <c r="E113" i="88" s="1"/>
  <c r="C34" i="88" s="1"/>
  <c r="D108" i="88"/>
  <c r="C33" i="88" s="1"/>
  <c r="D103" i="88"/>
  <c r="C103" i="88"/>
  <c r="E102" i="88"/>
  <c r="E103" i="88" s="1"/>
  <c r="D95" i="88"/>
  <c r="C95" i="88"/>
  <c r="E94" i="88"/>
  <c r="E93" i="88"/>
  <c r="E92" i="88"/>
  <c r="E91" i="88"/>
  <c r="E90" i="88"/>
  <c r="E89" i="88"/>
  <c r="E88" i="88"/>
  <c r="E87" i="88"/>
  <c r="D83" i="88"/>
  <c r="C83" i="88"/>
  <c r="E82" i="88"/>
  <c r="E81" i="88"/>
  <c r="E80" i="88"/>
  <c r="E79" i="88"/>
  <c r="E74" i="88"/>
  <c r="D74" i="88"/>
  <c r="C74" i="88"/>
  <c r="F73" i="88"/>
  <c r="G73" i="88" s="1"/>
  <c r="F72" i="88"/>
  <c r="G72" i="88" s="1"/>
  <c r="F71" i="88"/>
  <c r="G71" i="88" s="1"/>
  <c r="F70" i="88"/>
  <c r="G70" i="88" s="1"/>
  <c r="F69" i="88"/>
  <c r="G69" i="88" s="1"/>
  <c r="F68" i="88"/>
  <c r="G68" i="88" s="1"/>
  <c r="F67" i="88"/>
  <c r="G67" i="88" s="1"/>
  <c r="F66" i="88"/>
  <c r="G66" i="88" s="1"/>
  <c r="F65" i="88"/>
  <c r="E64" i="88"/>
  <c r="D64" i="88"/>
  <c r="C64" i="88"/>
  <c r="F63" i="88"/>
  <c r="F64" i="88" s="1"/>
  <c r="E62" i="88"/>
  <c r="D62" i="88"/>
  <c r="C62" i="88"/>
  <c r="F61" i="88"/>
  <c r="F62" i="88" s="1"/>
  <c r="C32" i="88"/>
  <c r="C23" i="88"/>
  <c r="D7" i="87" s="1"/>
  <c r="C14" i="88"/>
  <c r="C7" i="87" s="1"/>
  <c r="D12" i="87"/>
  <c r="C12" i="87"/>
  <c r="C11" i="87"/>
  <c r="C39" i="99" l="1"/>
  <c r="D42" i="99" s="1"/>
  <c r="D44" i="99" s="1"/>
  <c r="C13" i="94"/>
  <c r="D13" i="94" s="1"/>
  <c r="G13" i="94" s="1"/>
  <c r="C31" i="97"/>
  <c r="C52" i="97" s="1"/>
  <c r="C11" i="94" s="1"/>
  <c r="D11" i="94" s="1"/>
  <c r="G11" i="94" s="1"/>
  <c r="I14" i="102"/>
  <c r="E37" i="93"/>
  <c r="H27" i="101"/>
  <c r="C25" i="90"/>
  <c r="E135" i="88"/>
  <c r="C37" i="88" s="1"/>
  <c r="G116" i="89"/>
  <c r="C35" i="89" s="1"/>
  <c r="C90" i="97"/>
  <c r="D21" i="97" s="1"/>
  <c r="D29" i="97" s="1"/>
  <c r="H11" i="101"/>
  <c r="H16" i="101" s="1"/>
  <c r="B6" i="101" s="1"/>
  <c r="H31" i="101"/>
  <c r="H22" i="101"/>
  <c r="G26" i="101"/>
  <c r="G32" i="101" s="1"/>
  <c r="C90" i="96"/>
  <c r="D21" i="96" s="1"/>
  <c r="D29" i="96" s="1"/>
  <c r="G61" i="90"/>
  <c r="G62" i="90" s="1"/>
  <c r="F74" i="90"/>
  <c r="F75" i="90" s="1"/>
  <c r="C9" i="87"/>
  <c r="G63" i="89"/>
  <c r="G64" i="89" s="1"/>
  <c r="E92" i="89"/>
  <c r="C30" i="89" s="1"/>
  <c r="E75" i="88"/>
  <c r="G63" i="88"/>
  <c r="G64" i="88" s="1"/>
  <c r="C75" i="88"/>
  <c r="E83" i="88"/>
  <c r="C29" i="88" s="1"/>
  <c r="C31" i="96"/>
  <c r="C52" i="96" s="1"/>
  <c r="C10" i="94" s="1"/>
  <c r="D10" i="94" s="1"/>
  <c r="G61" i="88"/>
  <c r="G62" i="88" s="1"/>
  <c r="D75" i="89"/>
  <c r="E132" i="89"/>
  <c r="C37" i="89" s="1"/>
  <c r="C75" i="90"/>
  <c r="G65" i="90"/>
  <c r="G74" i="90" s="1"/>
  <c r="F15" i="94"/>
  <c r="C31" i="95"/>
  <c r="C52" i="95" s="1"/>
  <c r="G64" i="99"/>
  <c r="C39" i="100"/>
  <c r="C14" i="94" s="1"/>
  <c r="D14" i="94" s="1"/>
  <c r="G14" i="94" s="1"/>
  <c r="C32" i="101"/>
  <c r="E26" i="101"/>
  <c r="E32" i="101" s="1"/>
  <c r="H29" i="101"/>
  <c r="C25" i="88"/>
  <c r="G119" i="88"/>
  <c r="C35" i="88" s="1"/>
  <c r="G116" i="90"/>
  <c r="C35" i="90" s="1"/>
  <c r="C39" i="98"/>
  <c r="C12" i="94" s="1"/>
  <c r="D12" i="94" s="1"/>
  <c r="G12" i="94" s="1"/>
  <c r="D32" i="101"/>
  <c r="H28" i="101"/>
  <c r="F26" i="101"/>
  <c r="F32" i="101" s="1"/>
  <c r="H30" i="101"/>
  <c r="C89" i="95"/>
  <c r="D21" i="95" s="1"/>
  <c r="D29" i="95" s="1"/>
  <c r="D39" i="95"/>
  <c r="D13" i="95"/>
  <c r="D55" i="96"/>
  <c r="D57" i="96" s="1"/>
  <c r="G10" i="94"/>
  <c r="G12" i="87"/>
  <c r="D13" i="87"/>
  <c r="G11" i="87"/>
  <c r="F62" i="89"/>
  <c r="G61" i="89"/>
  <c r="G62" i="89" s="1"/>
  <c r="F64" i="90"/>
  <c r="G63" i="90"/>
  <c r="G64" i="90" s="1"/>
  <c r="E37" i="91"/>
  <c r="F10" i="87"/>
  <c r="G10" i="87" s="1"/>
  <c r="E95" i="88"/>
  <c r="C30" i="88" s="1"/>
  <c r="C25" i="89"/>
  <c r="C8" i="87"/>
  <c r="C75" i="89"/>
  <c r="D75" i="90"/>
  <c r="C9" i="94"/>
  <c r="D55" i="95"/>
  <c r="D57" i="95" s="1"/>
  <c r="D46" i="95"/>
  <c r="G137" i="95"/>
  <c r="D13" i="96"/>
  <c r="D42" i="98"/>
  <c r="D44" i="98" s="1"/>
  <c r="D75" i="88"/>
  <c r="F74" i="88"/>
  <c r="F75" i="88" s="1"/>
  <c r="G138" i="96"/>
  <c r="D46" i="97"/>
  <c r="G64" i="98"/>
  <c r="D39" i="100"/>
  <c r="H14" i="94" s="1"/>
  <c r="H21" i="101"/>
  <c r="B32" i="101"/>
  <c r="D46" i="96"/>
  <c r="E92" i="90"/>
  <c r="C30" i="90" s="1"/>
  <c r="G65" i="88"/>
  <c r="G74" i="88" s="1"/>
  <c r="E75" i="89"/>
  <c r="F74" i="89"/>
  <c r="G65" i="89"/>
  <c r="G74" i="89" s="1"/>
  <c r="E37" i="92"/>
  <c r="D13" i="97"/>
  <c r="G138" i="97"/>
  <c r="G64" i="100"/>
  <c r="D55" i="97" l="1"/>
  <c r="D57" i="97" s="1"/>
  <c r="H26" i="101"/>
  <c r="H32" i="101" s="1"/>
  <c r="C6" i="101" s="1"/>
  <c r="G75" i="88"/>
  <c r="C28" i="88" s="1"/>
  <c r="C48" i="88" s="1"/>
  <c r="F75" i="89"/>
  <c r="D31" i="97"/>
  <c r="D52" i="97" s="1"/>
  <c r="H11" i="94" s="1"/>
  <c r="D42" i="100"/>
  <c r="D44" i="100" s="1"/>
  <c r="D31" i="96"/>
  <c r="D52" i="96" s="1"/>
  <c r="G75" i="89"/>
  <c r="C28" i="89" s="1"/>
  <c r="C48" i="89" s="1"/>
  <c r="E8" i="87" s="1"/>
  <c r="G8" i="87" s="1"/>
  <c r="D31" i="95"/>
  <c r="D52" i="95" s="1"/>
  <c r="H9" i="94" s="1"/>
  <c r="C13" i="87"/>
  <c r="C15" i="94"/>
  <c r="D9" i="94"/>
  <c r="G75" i="90"/>
  <c r="C28" i="90" s="1"/>
  <c r="C48" i="90" s="1"/>
  <c r="F13" i="87"/>
  <c r="C54" i="88" l="1"/>
  <c r="E7" i="87"/>
  <c r="E13" i="87" s="1"/>
  <c r="H10" i="94"/>
  <c r="H15" i="94" s="1"/>
  <c r="C54" i="89"/>
  <c r="E9" i="87"/>
  <c r="G9" i="87" s="1"/>
  <c r="C54" i="90"/>
  <c r="D15" i="94"/>
  <c r="G9" i="94"/>
  <c r="G15" i="94" s="1"/>
  <c r="G7" i="87" l="1"/>
  <c r="G13" i="87" s="1"/>
  <c r="G15" i="87" s="1"/>
  <c r="H17" i="94"/>
  <c r="E44" i="86"/>
  <c r="D44" i="86"/>
  <c r="F43" i="86"/>
  <c r="F44" i="86" s="1"/>
  <c r="F34" i="86" s="1"/>
  <c r="F35" i="86" s="1"/>
  <c r="E13" i="80" s="1"/>
  <c r="F31" i="86"/>
  <c r="C13" i="80" s="1"/>
  <c r="F16" i="86"/>
  <c r="B13" i="80" s="1"/>
  <c r="E44" i="85"/>
  <c r="D44" i="85"/>
  <c r="F43" i="85"/>
  <c r="F44" i="85" s="1"/>
  <c r="F34" i="85" s="1"/>
  <c r="F35" i="85" s="1"/>
  <c r="E12" i="80" s="1"/>
  <c r="F31" i="85"/>
  <c r="C12" i="80" s="1"/>
  <c r="F16" i="85"/>
  <c r="E44" i="84"/>
  <c r="D44" i="84"/>
  <c r="F43" i="84"/>
  <c r="F44" i="84" s="1"/>
  <c r="F34" i="84" s="1"/>
  <c r="F35" i="84" s="1"/>
  <c r="E11" i="80" s="1"/>
  <c r="F31" i="84"/>
  <c r="F16" i="84"/>
  <c r="G203" i="83"/>
  <c r="F203" i="83"/>
  <c r="H202" i="83"/>
  <c r="H203" i="83" s="1"/>
  <c r="C52" i="83" s="1"/>
  <c r="C53" i="83" s="1"/>
  <c r="E10" i="80" s="1"/>
  <c r="G196" i="83"/>
  <c r="F196" i="83"/>
  <c r="H195" i="83"/>
  <c r="H196" i="83" s="1"/>
  <c r="C48" i="83" s="1"/>
  <c r="H191" i="83"/>
  <c r="C47" i="83" s="1"/>
  <c r="G185" i="83"/>
  <c r="F185" i="83"/>
  <c r="H184" i="83"/>
  <c r="H185" i="83" s="1"/>
  <c r="C46" i="83" s="1"/>
  <c r="G180" i="83"/>
  <c r="F180" i="83"/>
  <c r="H179" i="83"/>
  <c r="H180" i="83" s="1"/>
  <c r="C45" i="83" s="1"/>
  <c r="G175" i="83"/>
  <c r="F175" i="83"/>
  <c r="H174" i="83"/>
  <c r="H175" i="83" s="1"/>
  <c r="C44" i="83" s="1"/>
  <c r="G170" i="83"/>
  <c r="F170" i="83"/>
  <c r="H169" i="83"/>
  <c r="H170" i="83" s="1"/>
  <c r="C43" i="83" s="1"/>
  <c r="G165" i="83"/>
  <c r="F165" i="83"/>
  <c r="H164" i="83"/>
  <c r="H165" i="83" s="1"/>
  <c r="C42" i="83" s="1"/>
  <c r="H160" i="83"/>
  <c r="C41" i="83" s="1"/>
  <c r="G154" i="83"/>
  <c r="H153" i="83"/>
  <c r="H154" i="83" s="1"/>
  <c r="C40" i="83" s="1"/>
  <c r="G149" i="83"/>
  <c r="H148" i="83"/>
  <c r="H149" i="83" s="1"/>
  <c r="C39" i="83" s="1"/>
  <c r="G142" i="83"/>
  <c r="H141" i="83"/>
  <c r="H142" i="83" s="1"/>
  <c r="G138" i="83"/>
  <c r="H137" i="83"/>
  <c r="H138" i="83" s="1"/>
  <c r="G133" i="83"/>
  <c r="F133" i="83"/>
  <c r="H132" i="83"/>
  <c r="H133" i="83" s="1"/>
  <c r="C37" i="83" s="1"/>
  <c r="G128" i="83"/>
  <c r="D128" i="83"/>
  <c r="F127" i="83"/>
  <c r="H127" i="83" s="1"/>
  <c r="H128" i="83" s="1"/>
  <c r="C36" i="83" s="1"/>
  <c r="G123" i="83"/>
  <c r="F123" i="83"/>
  <c r="H122" i="83"/>
  <c r="H123" i="83" s="1"/>
  <c r="C35" i="83" s="1"/>
  <c r="H118" i="83"/>
  <c r="C34" i="83" s="1"/>
  <c r="G113" i="83"/>
  <c r="F113" i="83"/>
  <c r="H112" i="83"/>
  <c r="H113" i="83" s="1"/>
  <c r="C33" i="83" s="1"/>
  <c r="G107" i="83"/>
  <c r="F107" i="83"/>
  <c r="G106" i="83"/>
  <c r="F106" i="83"/>
  <c r="G105" i="83"/>
  <c r="F105" i="83"/>
  <c r="G104" i="83"/>
  <c r="F104" i="83"/>
  <c r="G103" i="83"/>
  <c r="F103" i="83"/>
  <c r="G102" i="83"/>
  <c r="F102" i="83"/>
  <c r="G95" i="83"/>
  <c r="F95" i="83"/>
  <c r="H94" i="83"/>
  <c r="H93" i="83"/>
  <c r="H92" i="83"/>
  <c r="H91" i="83"/>
  <c r="H90" i="83"/>
  <c r="H89" i="83"/>
  <c r="H88" i="83"/>
  <c r="H87" i="83"/>
  <c r="G83" i="83"/>
  <c r="H82" i="83"/>
  <c r="H81" i="83"/>
  <c r="H80" i="83"/>
  <c r="G75" i="83"/>
  <c r="D75" i="83"/>
  <c r="C75" i="83"/>
  <c r="E74" i="83"/>
  <c r="F74" i="83" s="1"/>
  <c r="H74" i="83" s="1"/>
  <c r="E73" i="83"/>
  <c r="F73" i="83" s="1"/>
  <c r="H73" i="83" s="1"/>
  <c r="E72" i="83"/>
  <c r="F72" i="83" s="1"/>
  <c r="H72" i="83" s="1"/>
  <c r="E71" i="83"/>
  <c r="F71" i="83" s="1"/>
  <c r="H71" i="83" s="1"/>
  <c r="E70" i="83"/>
  <c r="F70" i="83" s="1"/>
  <c r="H70" i="83" s="1"/>
  <c r="E69" i="83"/>
  <c r="F69" i="83" s="1"/>
  <c r="H69" i="83" s="1"/>
  <c r="E68" i="83"/>
  <c r="F68" i="83" s="1"/>
  <c r="H68" i="83" s="1"/>
  <c r="E67" i="83"/>
  <c r="F67" i="83" s="1"/>
  <c r="H67" i="83" s="1"/>
  <c r="E66" i="83"/>
  <c r="F66" i="83" s="1"/>
  <c r="H66" i="83" s="1"/>
  <c r="G65" i="83"/>
  <c r="D65" i="83"/>
  <c r="C65" i="83"/>
  <c r="E64" i="83"/>
  <c r="F64" i="83" s="1"/>
  <c r="H64" i="83" s="1"/>
  <c r="H65" i="83" s="1"/>
  <c r="G63" i="83"/>
  <c r="D63" i="83"/>
  <c r="C63" i="83"/>
  <c r="E62" i="83"/>
  <c r="F62" i="83" s="1"/>
  <c r="H62" i="83" s="1"/>
  <c r="H63" i="83" s="1"/>
  <c r="C24" i="83"/>
  <c r="C10" i="80" s="1"/>
  <c r="C14" i="83"/>
  <c r="G203" i="82"/>
  <c r="F203" i="82"/>
  <c r="H202" i="82"/>
  <c r="H203" i="82" s="1"/>
  <c r="C52" i="82" s="1"/>
  <c r="C53" i="82" s="1"/>
  <c r="E9" i="80" s="1"/>
  <c r="G196" i="82"/>
  <c r="F196" i="82"/>
  <c r="H195" i="82"/>
  <c r="H196" i="82" s="1"/>
  <c r="C48" i="82" s="1"/>
  <c r="H191" i="82"/>
  <c r="C47" i="82" s="1"/>
  <c r="G185" i="82"/>
  <c r="F185" i="82"/>
  <c r="H184" i="82"/>
  <c r="H185" i="82" s="1"/>
  <c r="C46" i="82" s="1"/>
  <c r="G180" i="82"/>
  <c r="F180" i="82"/>
  <c r="H179" i="82"/>
  <c r="H180" i="82" s="1"/>
  <c r="C45" i="82" s="1"/>
  <c r="G175" i="82"/>
  <c r="F175" i="82"/>
  <c r="H174" i="82"/>
  <c r="H175" i="82" s="1"/>
  <c r="C44" i="82" s="1"/>
  <c r="G170" i="82"/>
  <c r="F170" i="82"/>
  <c r="H169" i="82"/>
  <c r="H170" i="82" s="1"/>
  <c r="C43" i="82" s="1"/>
  <c r="G165" i="82"/>
  <c r="F165" i="82"/>
  <c r="H164" i="82"/>
  <c r="H165" i="82" s="1"/>
  <c r="C42" i="82" s="1"/>
  <c r="H160" i="82"/>
  <c r="C41" i="82" s="1"/>
  <c r="G154" i="82"/>
  <c r="H153" i="82"/>
  <c r="H154" i="82" s="1"/>
  <c r="C40" i="82" s="1"/>
  <c r="G149" i="82"/>
  <c r="H148" i="82"/>
  <c r="H149" i="82" s="1"/>
  <c r="C39" i="82" s="1"/>
  <c r="G142" i="82"/>
  <c r="H141" i="82"/>
  <c r="H142" i="82" s="1"/>
  <c r="H138" i="82"/>
  <c r="G138" i="82"/>
  <c r="H137" i="82"/>
  <c r="G133" i="82"/>
  <c r="F133" i="82"/>
  <c r="H132" i="82"/>
  <c r="H133" i="82" s="1"/>
  <c r="C37" i="82" s="1"/>
  <c r="G128" i="82"/>
  <c r="D128" i="82"/>
  <c r="F127" i="82"/>
  <c r="F128" i="82" s="1"/>
  <c r="G123" i="82"/>
  <c r="F123" i="82"/>
  <c r="H122" i="82"/>
  <c r="H123" i="82" s="1"/>
  <c r="C35" i="82" s="1"/>
  <c r="H118" i="82"/>
  <c r="G113" i="82"/>
  <c r="F113" i="82"/>
  <c r="H112" i="82"/>
  <c r="H113" i="82" s="1"/>
  <c r="C33" i="82" s="1"/>
  <c r="G107" i="82"/>
  <c r="F107" i="82"/>
  <c r="G106" i="82"/>
  <c r="F106" i="82"/>
  <c r="G105" i="82"/>
  <c r="F105" i="82"/>
  <c r="G104" i="82"/>
  <c r="F104" i="82"/>
  <c r="G103" i="82"/>
  <c r="F103" i="82"/>
  <c r="G102" i="82"/>
  <c r="F102" i="82"/>
  <c r="G95" i="82"/>
  <c r="F95" i="82"/>
  <c r="H94" i="82"/>
  <c r="H93" i="82"/>
  <c r="H92" i="82"/>
  <c r="H91" i="82"/>
  <c r="H90" i="82"/>
  <c r="H89" i="82"/>
  <c r="H88" i="82"/>
  <c r="H87" i="82"/>
  <c r="G83" i="82"/>
  <c r="H82" i="82"/>
  <c r="H81" i="82"/>
  <c r="H80" i="82"/>
  <c r="G75" i="82"/>
  <c r="D75" i="82"/>
  <c r="C75" i="82"/>
  <c r="E74" i="82"/>
  <c r="F74" i="82" s="1"/>
  <c r="H74" i="82" s="1"/>
  <c r="E73" i="82"/>
  <c r="F73" i="82" s="1"/>
  <c r="H73" i="82" s="1"/>
  <c r="E72" i="82"/>
  <c r="F72" i="82" s="1"/>
  <c r="H72" i="82" s="1"/>
  <c r="E71" i="82"/>
  <c r="F71" i="82" s="1"/>
  <c r="H71" i="82" s="1"/>
  <c r="E70" i="82"/>
  <c r="F70" i="82" s="1"/>
  <c r="H70" i="82" s="1"/>
  <c r="E69" i="82"/>
  <c r="F69" i="82" s="1"/>
  <c r="H69" i="82" s="1"/>
  <c r="E68" i="82"/>
  <c r="F68" i="82" s="1"/>
  <c r="H68" i="82" s="1"/>
  <c r="E67" i="82"/>
  <c r="F67" i="82" s="1"/>
  <c r="H67" i="82" s="1"/>
  <c r="E66" i="82"/>
  <c r="F66" i="82" s="1"/>
  <c r="H66" i="82" s="1"/>
  <c r="G65" i="82"/>
  <c r="D65" i="82"/>
  <c r="C65" i="82"/>
  <c r="E64" i="82"/>
  <c r="F64" i="82" s="1"/>
  <c r="H64" i="82" s="1"/>
  <c r="H65" i="82" s="1"/>
  <c r="G63" i="82"/>
  <c r="D63" i="82"/>
  <c r="C63" i="82"/>
  <c r="E62" i="82"/>
  <c r="F62" i="82" s="1"/>
  <c r="H62" i="82" s="1"/>
  <c r="H63" i="82" s="1"/>
  <c r="C34" i="82"/>
  <c r="C24" i="82"/>
  <c r="C9" i="80" s="1"/>
  <c r="C14" i="82"/>
  <c r="G203" i="81"/>
  <c r="F203" i="81"/>
  <c r="H202" i="81"/>
  <c r="H203" i="81" s="1"/>
  <c r="C52" i="81" s="1"/>
  <c r="C53" i="81" s="1"/>
  <c r="E8" i="80" s="1"/>
  <c r="G196" i="81"/>
  <c r="F196" i="81"/>
  <c r="H195" i="81"/>
  <c r="H196" i="81" s="1"/>
  <c r="C48" i="81" s="1"/>
  <c r="H191" i="81"/>
  <c r="C47" i="81" s="1"/>
  <c r="G185" i="81"/>
  <c r="F185" i="81"/>
  <c r="H184" i="81"/>
  <c r="H185" i="81" s="1"/>
  <c r="C46" i="81" s="1"/>
  <c r="G180" i="81"/>
  <c r="F180" i="81"/>
  <c r="H179" i="81"/>
  <c r="H180" i="81" s="1"/>
  <c r="C45" i="81" s="1"/>
  <c r="G175" i="81"/>
  <c r="F175" i="81"/>
  <c r="H174" i="81"/>
  <c r="H175" i="81" s="1"/>
  <c r="C44" i="81" s="1"/>
  <c r="G170" i="81"/>
  <c r="F170" i="81"/>
  <c r="H169" i="81"/>
  <c r="H170" i="81" s="1"/>
  <c r="C43" i="81" s="1"/>
  <c r="G165" i="81"/>
  <c r="F165" i="81"/>
  <c r="H164" i="81"/>
  <c r="H165" i="81" s="1"/>
  <c r="C42" i="81" s="1"/>
  <c r="H160" i="81"/>
  <c r="C41" i="81" s="1"/>
  <c r="G154" i="81"/>
  <c r="H153" i="81"/>
  <c r="H154" i="81" s="1"/>
  <c r="C40" i="81" s="1"/>
  <c r="G149" i="81"/>
  <c r="H148" i="81"/>
  <c r="H149" i="81" s="1"/>
  <c r="C39" i="81" s="1"/>
  <c r="G142" i="81"/>
  <c r="H141" i="81"/>
  <c r="H142" i="81" s="1"/>
  <c r="G138" i="81"/>
  <c r="H137" i="81"/>
  <c r="H138" i="81" s="1"/>
  <c r="G133" i="81"/>
  <c r="F133" i="81"/>
  <c r="H132" i="81"/>
  <c r="H133" i="81" s="1"/>
  <c r="C37" i="81" s="1"/>
  <c r="G128" i="81"/>
  <c r="D128" i="81"/>
  <c r="F127" i="81"/>
  <c r="F128" i="81" s="1"/>
  <c r="G123" i="81"/>
  <c r="F123" i="81"/>
  <c r="H122" i="81"/>
  <c r="H123" i="81" s="1"/>
  <c r="C35" i="81" s="1"/>
  <c r="H118" i="81"/>
  <c r="C34" i="81" s="1"/>
  <c r="G113" i="81"/>
  <c r="F113" i="81"/>
  <c r="H112" i="81"/>
  <c r="H113" i="81" s="1"/>
  <c r="C33" i="81" s="1"/>
  <c r="G107" i="81"/>
  <c r="F107" i="81"/>
  <c r="G106" i="81"/>
  <c r="F106" i="81"/>
  <c r="G105" i="81"/>
  <c r="F105" i="81"/>
  <c r="G104" i="81"/>
  <c r="F104" i="81"/>
  <c r="G103" i="81"/>
  <c r="F103" i="81"/>
  <c r="G102" i="81"/>
  <c r="F102" i="81"/>
  <c r="G95" i="81"/>
  <c r="F95" i="81"/>
  <c r="H94" i="81"/>
  <c r="H93" i="81"/>
  <c r="H92" i="81"/>
  <c r="H91" i="81"/>
  <c r="H90" i="81"/>
  <c r="H89" i="81"/>
  <c r="H88" i="81"/>
  <c r="H87" i="81"/>
  <c r="G83" i="81"/>
  <c r="H82" i="81"/>
  <c r="H81" i="81"/>
  <c r="H80" i="81"/>
  <c r="G75" i="81"/>
  <c r="D75" i="81"/>
  <c r="C75" i="81"/>
  <c r="E74" i="81"/>
  <c r="F74" i="81" s="1"/>
  <c r="H74" i="81" s="1"/>
  <c r="E73" i="81"/>
  <c r="F73" i="81" s="1"/>
  <c r="H73" i="81" s="1"/>
  <c r="E72" i="81"/>
  <c r="F72" i="81" s="1"/>
  <c r="H72" i="81" s="1"/>
  <c r="E71" i="81"/>
  <c r="F71" i="81" s="1"/>
  <c r="H71" i="81" s="1"/>
  <c r="E70" i="81"/>
  <c r="F70" i="81" s="1"/>
  <c r="H70" i="81" s="1"/>
  <c r="E69" i="81"/>
  <c r="F69" i="81" s="1"/>
  <c r="H69" i="81" s="1"/>
  <c r="E68" i="81"/>
  <c r="F68" i="81" s="1"/>
  <c r="H68" i="81" s="1"/>
  <c r="E67" i="81"/>
  <c r="F67" i="81" s="1"/>
  <c r="H67" i="81" s="1"/>
  <c r="E66" i="81"/>
  <c r="F66" i="81" s="1"/>
  <c r="H66" i="81" s="1"/>
  <c r="G65" i="81"/>
  <c r="D65" i="81"/>
  <c r="C65" i="81"/>
  <c r="E64" i="81"/>
  <c r="F64" i="81" s="1"/>
  <c r="H64" i="81" s="1"/>
  <c r="H65" i="81" s="1"/>
  <c r="G63" i="81"/>
  <c r="D63" i="81"/>
  <c r="C63" i="81"/>
  <c r="E62" i="81"/>
  <c r="F62" i="81" s="1"/>
  <c r="H62" i="81" s="1"/>
  <c r="H63" i="81" s="1"/>
  <c r="C24" i="81"/>
  <c r="C8" i="80" s="1"/>
  <c r="C14" i="81"/>
  <c r="B8" i="80" s="1"/>
  <c r="B12" i="80"/>
  <c r="C11" i="80"/>
  <c r="E42" i="79"/>
  <c r="H32" i="79"/>
  <c r="G32" i="79"/>
  <c r="F32" i="79"/>
  <c r="E32" i="79"/>
  <c r="D32" i="79"/>
  <c r="I31" i="79"/>
  <c r="I30" i="79"/>
  <c r="I29" i="79"/>
  <c r="I28" i="79"/>
  <c r="H27" i="79"/>
  <c r="G27" i="79"/>
  <c r="G33" i="79" s="1"/>
  <c r="F27" i="79"/>
  <c r="I26" i="79"/>
  <c r="I25" i="79"/>
  <c r="I24" i="79"/>
  <c r="E23" i="79"/>
  <c r="D23" i="79"/>
  <c r="D33" i="79" s="1"/>
  <c r="C23" i="79"/>
  <c r="C33" i="79" s="1"/>
  <c r="I22" i="79"/>
  <c r="I16" i="79"/>
  <c r="I15" i="79"/>
  <c r="I14" i="79"/>
  <c r="I13" i="79"/>
  <c r="I12" i="79"/>
  <c r="H11" i="79"/>
  <c r="H17" i="79" s="1"/>
  <c r="G11" i="79"/>
  <c r="G17" i="79" s="1"/>
  <c r="F11" i="79"/>
  <c r="F17" i="79" s="1"/>
  <c r="E11" i="79"/>
  <c r="E17" i="79" s="1"/>
  <c r="D11" i="79"/>
  <c r="D17" i="79" s="1"/>
  <c r="C11" i="79"/>
  <c r="C17" i="79" s="1"/>
  <c r="H144" i="83" l="1"/>
  <c r="C38" i="83" s="1"/>
  <c r="C26" i="82"/>
  <c r="C76" i="82"/>
  <c r="H127" i="82"/>
  <c r="H128" i="82" s="1"/>
  <c r="C36" i="82" s="1"/>
  <c r="F37" i="84"/>
  <c r="H107" i="83"/>
  <c r="B11" i="80"/>
  <c r="F11" i="80" s="1"/>
  <c r="H105" i="83"/>
  <c r="H83" i="83"/>
  <c r="C30" i="83" s="1"/>
  <c r="F128" i="83"/>
  <c r="H75" i="83"/>
  <c r="H76" i="83" s="1"/>
  <c r="C29" i="83" s="1"/>
  <c r="D76" i="83"/>
  <c r="H104" i="83"/>
  <c r="H106" i="83"/>
  <c r="G76" i="83"/>
  <c r="C76" i="83"/>
  <c r="G108" i="83"/>
  <c r="C26" i="83"/>
  <c r="H95" i="83"/>
  <c r="C31" i="83" s="1"/>
  <c r="H102" i="83"/>
  <c r="H106" i="82"/>
  <c r="B9" i="80"/>
  <c r="H103" i="82"/>
  <c r="H102" i="82"/>
  <c r="H104" i="82"/>
  <c r="H107" i="82"/>
  <c r="C14" i="80"/>
  <c r="D76" i="82"/>
  <c r="G76" i="82"/>
  <c r="H105" i="82"/>
  <c r="H144" i="82"/>
  <c r="C38" i="82" s="1"/>
  <c r="H83" i="82"/>
  <c r="C30" i="82" s="1"/>
  <c r="H95" i="82"/>
  <c r="C31" i="82" s="1"/>
  <c r="H102" i="81"/>
  <c r="H104" i="81"/>
  <c r="H106" i="81"/>
  <c r="H105" i="81"/>
  <c r="H95" i="81"/>
  <c r="C31" i="81" s="1"/>
  <c r="D76" i="81"/>
  <c r="H83" i="81"/>
  <c r="C30" i="81" s="1"/>
  <c r="H144" i="81"/>
  <c r="C38" i="81" s="1"/>
  <c r="G76" i="81"/>
  <c r="C76" i="81"/>
  <c r="H103" i="81"/>
  <c r="H127" i="81"/>
  <c r="H128" i="81" s="1"/>
  <c r="C36" i="81" s="1"/>
  <c r="G108" i="81"/>
  <c r="H107" i="81"/>
  <c r="F12" i="80"/>
  <c r="H75" i="82"/>
  <c r="H76" i="82" s="1"/>
  <c r="C29" i="82" s="1"/>
  <c r="F37" i="85"/>
  <c r="E14" i="80"/>
  <c r="H75" i="81"/>
  <c r="H76" i="81" s="1"/>
  <c r="C29" i="81" s="1"/>
  <c r="F13" i="80"/>
  <c r="G108" i="82"/>
  <c r="B10" i="80"/>
  <c r="H103" i="83"/>
  <c r="F37" i="86"/>
  <c r="C26" i="81"/>
  <c r="I27" i="79"/>
  <c r="F33" i="79"/>
  <c r="I11" i="79"/>
  <c r="I17" i="79" s="1"/>
  <c r="C6" i="79" s="1"/>
  <c r="H33" i="79"/>
  <c r="I23" i="79"/>
  <c r="I32" i="79"/>
  <c r="E33" i="79"/>
  <c r="H108" i="83" l="1"/>
  <c r="C32" i="83" s="1"/>
  <c r="C49" i="83" s="1"/>
  <c r="C55" i="83" s="1"/>
  <c r="H108" i="82"/>
  <c r="C32" i="82" s="1"/>
  <c r="C49" i="82"/>
  <c r="D9" i="80" s="1"/>
  <c r="F9" i="80" s="1"/>
  <c r="H108" i="81"/>
  <c r="C32" i="81" s="1"/>
  <c r="C49" i="81" s="1"/>
  <c r="D8" i="80" s="1"/>
  <c r="F8" i="80" s="1"/>
  <c r="D10" i="80"/>
  <c r="F10" i="80" s="1"/>
  <c r="B14" i="80"/>
  <c r="I33" i="79"/>
  <c r="D6" i="79" s="1"/>
  <c r="C55" i="82" l="1"/>
  <c r="D14" i="80"/>
  <c r="C55" i="81"/>
  <c r="F14" i="80"/>
  <c r="F16" i="80" s="1"/>
  <c r="D14" i="42" l="1"/>
  <c r="C8" i="42" l="1"/>
  <c r="C8" i="44" l="1"/>
  <c r="C8" i="45"/>
  <c r="C8" i="46"/>
  <c r="C8" i="47"/>
  <c r="C8" i="12"/>
  <c r="C8" i="13"/>
  <c r="C8" i="22"/>
  <c r="C8" i="23"/>
  <c r="C8" i="24"/>
  <c r="C8" i="25"/>
  <c r="C8" i="26"/>
  <c r="C8" i="27"/>
  <c r="C8" i="28"/>
  <c r="C8" i="29"/>
  <c r="C8" i="30"/>
  <c r="C8" i="31"/>
  <c r="C8" i="32"/>
  <c r="C8" i="33"/>
  <c r="C8" i="36"/>
  <c r="C8" i="37"/>
  <c r="C8" i="38"/>
  <c r="C8" i="39"/>
  <c r="C8" i="11"/>
  <c r="C8" i="9"/>
  <c r="B10" i="24" l="1"/>
  <c r="B10" i="25"/>
  <c r="B11" i="28" l="1"/>
  <c r="B11" i="22" l="1"/>
  <c r="C23" i="28" l="1"/>
  <c r="B23" i="28"/>
  <c r="B15" i="28"/>
  <c r="C14" i="28"/>
  <c r="B14" i="28"/>
  <c r="C13" i="28"/>
  <c r="B13" i="28"/>
  <c r="C12" i="28"/>
  <c r="C11" i="28"/>
  <c r="C10" i="28"/>
  <c r="A9" i="28"/>
  <c r="B5" i="31"/>
  <c r="B8" i="30"/>
  <c r="A9" i="30"/>
  <c r="B8" i="29"/>
  <c r="A9" i="29"/>
  <c r="C9" i="29"/>
  <c r="C11" i="29"/>
  <c r="A8" i="28"/>
  <c r="B8" i="28"/>
  <c r="A8" i="27"/>
  <c r="B8" i="27"/>
  <c r="A9" i="27"/>
  <c r="B10" i="27"/>
  <c r="B10" i="28" s="1"/>
  <c r="B8" i="26"/>
  <c r="A9" i="26"/>
  <c r="C11" i="26"/>
  <c r="B8" i="25"/>
  <c r="A9" i="25"/>
  <c r="C9" i="25"/>
  <c r="C9" i="26" s="1"/>
  <c r="C11" i="25"/>
  <c r="B5" i="24"/>
  <c r="B5" i="29" s="1"/>
  <c r="C5" i="24"/>
  <c r="C5" i="26" s="1"/>
  <c r="B8" i="24"/>
  <c r="A9" i="24"/>
  <c r="C9" i="12"/>
  <c r="C9" i="11"/>
  <c r="C5" i="29" l="1"/>
  <c r="C5" i="30"/>
  <c r="B5" i="28"/>
  <c r="C5" i="28"/>
  <c r="B5" i="27"/>
  <c r="B5" i="25"/>
  <c r="C5" i="27"/>
  <c r="B5" i="26"/>
  <c r="B5" i="30"/>
  <c r="C5" i="25"/>
</calcChain>
</file>

<file path=xl/sharedStrings.xml><?xml version="1.0" encoding="utf-8"?>
<sst xmlns="http://schemas.openxmlformats.org/spreadsheetml/2006/main" count="4920" uniqueCount="1296">
  <si>
    <t>1.1</t>
  </si>
  <si>
    <t>1.</t>
  </si>
  <si>
    <t>1.1.2</t>
  </si>
  <si>
    <t>1.1.3</t>
  </si>
  <si>
    <t>1.1.4</t>
  </si>
  <si>
    <t>1.1.5</t>
  </si>
  <si>
    <t>1.1.6</t>
  </si>
  <si>
    <t>1.2</t>
  </si>
  <si>
    <t>1.2.1</t>
  </si>
  <si>
    <t>1.2.2</t>
  </si>
  <si>
    <t>1.2.3</t>
  </si>
  <si>
    <t>1.2.4</t>
  </si>
  <si>
    <t>1.2.5</t>
  </si>
  <si>
    <t>1.3</t>
  </si>
  <si>
    <t>1.4</t>
  </si>
  <si>
    <t>1.4.1</t>
  </si>
  <si>
    <t>1.5</t>
  </si>
  <si>
    <t>1.6</t>
  </si>
  <si>
    <t>1.6.1</t>
  </si>
  <si>
    <t>1.6.2</t>
  </si>
  <si>
    <t>1.7</t>
  </si>
  <si>
    <t>1.7.1</t>
  </si>
  <si>
    <t>1.8</t>
  </si>
  <si>
    <t>1.8.1</t>
  </si>
  <si>
    <t>1.3.1</t>
  </si>
  <si>
    <t>1.4.2</t>
  </si>
  <si>
    <t>1.5.1</t>
  </si>
  <si>
    <t>Descripció article</t>
  </si>
  <si>
    <t>1.2.6</t>
  </si>
  <si>
    <t>1.2.7</t>
  </si>
  <si>
    <t>1.2.8</t>
  </si>
  <si>
    <t>1.1.1</t>
  </si>
  <si>
    <t>Actuació</t>
  </si>
  <si>
    <t>1.8.2</t>
  </si>
  <si>
    <t>A.</t>
  </si>
  <si>
    <t>B.</t>
  </si>
  <si>
    <t>Ref. Legislativa</t>
  </si>
  <si>
    <t>1.3.2</t>
  </si>
  <si>
    <t>1.3.3</t>
  </si>
  <si>
    <t>1.3.4</t>
  </si>
  <si>
    <t>1.3.5</t>
  </si>
  <si>
    <t>1.5.2</t>
  </si>
  <si>
    <t>1.5.3</t>
  </si>
  <si>
    <t>1.5.4</t>
  </si>
  <si>
    <t>Art. 22.2 RD 1463/2007</t>
  </si>
  <si>
    <t>Art. 4.1.b).2 RD 128/2018</t>
  </si>
  <si>
    <t>Matèria</t>
  </si>
  <si>
    <t>Art. 66.1 D 336/1988</t>
  </si>
  <si>
    <t>Art. 32.2 D 336/1988</t>
  </si>
  <si>
    <t>Art. 13.2 D 336/1988</t>
  </si>
  <si>
    <t>A.1</t>
  </si>
  <si>
    <t>B.1</t>
  </si>
  <si>
    <t>Art. 75.1 RD 500/1990</t>
  </si>
  <si>
    <t>Que l'agrupació de pressupostos tancats està integrada pels drets pendents de cobrament i les obligacions reconegudes pendents de pagament a 31 de desembre.</t>
  </si>
  <si>
    <t>Art. 94 RD 500/1990</t>
  </si>
  <si>
    <t>Pressupost general</t>
  </si>
  <si>
    <t xml:space="preserve">Pròrroga del pressupost general </t>
  </si>
  <si>
    <t>Liquidació del pressupost de l'entitat local</t>
  </si>
  <si>
    <t xml:space="preserve">Gestió de serveis públics mitjançant entitat pública empresarial o societat mercantil </t>
  </si>
  <si>
    <t>Iniciatives veïnals que afectin a drets i obligacions de contingut econòmic</t>
  </si>
  <si>
    <t>Descripció de l'actuació objecte de control permanent</t>
  </si>
  <si>
    <t>A.2</t>
  </si>
  <si>
    <t>Z.</t>
  </si>
  <si>
    <t>Liquidació del pressupost d'organismes autònoms i consorcis adscrits</t>
  </si>
  <si>
    <t>Revocació de la reducció de despeses en liquidacions de pressupost amb romanent de tresoreria negatiu</t>
  </si>
  <si>
    <t>A.3</t>
  </si>
  <si>
    <t>A.4</t>
  </si>
  <si>
    <t>Z.1</t>
  </si>
  <si>
    <t>Art. 40.1 RD 500/1990</t>
  </si>
  <si>
    <t>Art. 44.a), 45 i 46 RD 500/1990</t>
  </si>
  <si>
    <t>Art. 44.b) RD 500/1990</t>
  </si>
  <si>
    <t>Art. 44.c) RD 500/1990</t>
  </si>
  <si>
    <t>Art. 45.2) RD 500/1990</t>
  </si>
  <si>
    <t>Que l'import del crèdit generat en el pressupost de despeses no és superior a la quantia del compromís ferm d'ingrés o aportació.</t>
  </si>
  <si>
    <t>Art. 46 RD 500/1990</t>
  </si>
  <si>
    <t>Art. 39.3 RD 500/1990</t>
  </si>
  <si>
    <t>Que l'aplicació pressupostària ampliable figura de manera taxativa i degudament explicitada a les bases d'execució del pressupost.</t>
  </si>
  <si>
    <t>Que l'aplicació pressupostària correspon a despeses finançades amb recursos expressament afectats.</t>
  </si>
  <si>
    <t>Art. 39.1 RD 500/1990</t>
  </si>
  <si>
    <t>Que el recurs de finançament no prové d'una operació de crèdit.</t>
  </si>
  <si>
    <t>Art. 37.2.b) RD 500/1990</t>
  </si>
  <si>
    <t>Art. 47.3 RD 500/1990</t>
  </si>
  <si>
    <t>Art. 50 RD 500/1990</t>
  </si>
  <si>
    <t>Que l'import del crèdit que es dóna de baixa per anul·lació no és superior al saldo del crèdit de l'aplicació pressupostària.</t>
  </si>
  <si>
    <t>Art. 51 RD 500/1990</t>
  </si>
  <si>
    <t>Art. 16.2 RD 1463/2007</t>
  </si>
  <si>
    <t>Modificacions de crèdit</t>
  </si>
  <si>
    <t>Liquidació del pressupost</t>
  </si>
  <si>
    <t>Endeutament</t>
  </si>
  <si>
    <t>Patrimoni</t>
  </si>
  <si>
    <t xml:space="preserve">Procedència de nous serveis o reforma dels existents </t>
  </si>
  <si>
    <t>Art. 4.1.b).5 RD 128/2018</t>
  </si>
  <si>
    <t>Control intern</t>
  </si>
  <si>
    <t>Altres matèries</t>
  </si>
  <si>
    <t>Que la liquidació s'ha confeccionat abans del primer de març de l'exercici següent.</t>
  </si>
  <si>
    <t>Que existeix informe favorable del responsable de l'expedient en el que s'exposen els antecedents i disposicions legals o reglamentàries en què basa el seu criteri.</t>
  </si>
  <si>
    <t>Art. 101.2 RD 500/1990</t>
  </si>
  <si>
    <t>Art. 101.3 RD 500/1990</t>
  </si>
  <si>
    <t>Art. 95 RD 500/1990</t>
  </si>
  <si>
    <t>Que les operacions que conformen l'agrupació de pressupostos tancats és objecte de comptabilitat independent a la referida al pressupost corrent.</t>
  </si>
  <si>
    <t>Que el romanent de tresoreria està configurat per les obligacions reconegudes i liquidades no satisfetes l'últim dia de l'exercici, els drets pendents de cobrament i els fons líquids a 31 de desembre, a més, també s'han tingut en compte els possibles ingressos afectats i els drets de difícil o impossible recaptació.</t>
  </si>
  <si>
    <t>Que els drets pendents de cobrament estan integrats pels drets pressupostaris liquidats durant l'exercici i d'exercicis anteriors pendents de cobrament i pels saldos dels comptes de deutors no pressupostaris.</t>
  </si>
  <si>
    <t>Que el resultat pressupostari de l'exercici es determina per la diferència entre els drets pressupostaris liquidats nets durant l'exercici i les obligacions pressupostàries reconegudes netes durant el mateix període, a més, també s'han tingut en compte els possibles ajustaments referents a les obligacions finançades amb romanents de tresoreria i les diferències de finançament derivades de despeses amb finançament afectat.</t>
  </si>
  <si>
    <t>A.5</t>
  </si>
  <si>
    <r>
      <t xml:space="preserve">Que els romanents de crèdit estan constituïts pels saldos de crèdits definitius no afectats al compliment d'obligacions reconegudes. 
</t>
    </r>
    <r>
      <rPr>
        <sz val="10"/>
        <rFont val="Calibri"/>
        <family val="2"/>
      </rPr>
      <t>Integren els romanents de crèdit els saldos de disposicions (diferència entre despeses disposades o compromeses i obligacions reconegudes), saldos d'autoritzacions (diferència entre despeses autoritzades i despeses compromeses) i saldos de crèdit (suma dels crèdits disponibles, crèdits no disponibles i crèdits retinguts pendents d'utilitzar).</t>
    </r>
  </si>
  <si>
    <r>
      <t>Art. 98</t>
    </r>
    <r>
      <rPr>
        <sz val="10"/>
        <rFont val="Calibri"/>
        <family val="2"/>
      </rPr>
      <t xml:space="preserve"> RD 500/1990</t>
    </r>
  </si>
  <si>
    <r>
      <t>Art. 98</t>
    </r>
    <r>
      <rPr>
        <sz val="10"/>
        <color indexed="8"/>
        <rFont val="Calibri"/>
        <family val="2"/>
      </rPr>
      <t xml:space="preserve"> RD 500/1990</t>
    </r>
  </si>
  <si>
    <t>En tractar-se de romanent de tresoreria per a despeses generals negatiu, que es fa constar a la proposta que el ple haurà d'aprovar un pla de sanejament financer a un termini màxim de 3 anys.</t>
  </si>
  <si>
    <t>Art. 7.3 LO 2/2012</t>
  </si>
  <si>
    <t>A.6</t>
  </si>
  <si>
    <t>Que no es minoren els crèdits que s'han incrementat amb suplements o transferències, excepte que afectin a crèdits de personal, ni els crèdits incorporats com a conseqüència de romanents no compromesos procedents de pressupostos tancats. (Aquesta limitació no afecta a programes d'imprevistos i funcions no classificades ni tampoc a crèdits modificats com a conseqüència de reorganitzacions administratives aprovades pel ple).</t>
  </si>
  <si>
    <t>Que no s'afecten els crèdits ampliables ni els extraordinaris concedits durant l'exercici. (Aquesta limitació no afecta a programes d'imprevistos i funcions no classificades ni tampoc a crèdits modificats com a conseqüència de reorganitzacions administratives aprovades pel ple).</t>
  </si>
  <si>
    <t>Que no s'incrementen crèdits que han estat objecte de minoració com a conseqüència d'altres transferències, excepte que afectin a crèdits de personal. (Aquesta limitació no afecta a programes d'imprevistos i funcions no classificades ni tampoc a crèdits modificats com a conseqüència de reorganitzacions administratives aprovades pel ple).</t>
  </si>
  <si>
    <t>Que el recurs de finançament està efectivament reconegut, i que a més, suposa uns majors drets sobre els previstos inicialment en el pressupost.</t>
  </si>
  <si>
    <t>En tractar-se de crèdits que no emparen projectes amb finançament afectat, que corresponen a crèdits del pressupost de despeses de l'exercici immediatament anterior.</t>
  </si>
  <si>
    <t>En tractar-se d'una incorporació de romanents de crèdit procedent de crèdits extraordinaris o suplements de crèdit, o bé de transferències de crèdit concedits o autoritzats, respectivament, en l'últim trimestre de l'exercici, que els romanents incorporats s'apliquen per a les mateixes despeses que van motivar la seva concessió i autorització, segons el cas.</t>
  </si>
  <si>
    <t>Art. 47.2 RD 500/1990</t>
  </si>
  <si>
    <t>Art. 47.1 i 47.2 RD 500/1990</t>
  </si>
  <si>
    <t>Art. 13.3 RD 424/2017</t>
  </si>
  <si>
    <t>Art. 13.2.c) RD 424/2017</t>
  </si>
  <si>
    <t>Que s'atén al principi d'equilibri o prohibició del dèficit i per tant, el pressupost que es proposa, s'aprova sense dèficit inicial.</t>
  </si>
  <si>
    <t>Que s'estableix la situació i disposició dels fons a justificar.</t>
  </si>
  <si>
    <t>Que s'estableix la forma de comptabilització de les ordres de pagaments a justificar.</t>
  </si>
  <si>
    <t>Que s'estableixen els límits quantitatius de les ordres de pagaments a justificar.</t>
  </si>
  <si>
    <t>Que s'estableixen les aplicacions pressupostàries a les que són d'aplicació les ordres de pagaments a justificar.</t>
  </si>
  <si>
    <t>Que s'estableixen les aplicacions pressupostàries amb què les despeses es podran atendre mitjançant bestretes de caixa fixa.</t>
  </si>
  <si>
    <t>Que s'estableixen els límits quantitatius.</t>
  </si>
  <si>
    <t>Que s'estableix el règim de reposicions.</t>
  </si>
  <si>
    <t>Que s'estableix la situació i disposició dels fons.</t>
  </si>
  <si>
    <t>Que s'estableix la forma de comptabilització de les bestretes de caixa fixa.</t>
  </si>
  <si>
    <t>A.7</t>
  </si>
  <si>
    <t>A.8</t>
  </si>
  <si>
    <t>Art. 9.2 RD 500/1990</t>
  </si>
  <si>
    <t>Que les bases d'execució contenen l'adaptació de les disposicions generals en matèria pressupostària a l'organització i circumstàncies de la pròpia entitat i dels seus organismes autònoms, si s'escau, així com aquelles altres necessàries per a la seva bona gestió, sense que es modifiquin preceptes legals, ni tampoc preceptes d'ordre administratiu que requreixin de procediment legal i solemnitats específiques diferents de les que es preveuen per al pressupost.</t>
  </si>
  <si>
    <t>Art. 169.6 RDLeg 2/2004
Art. 21 RD 500/1990 
4.1.b.2) RD 128/2018</t>
  </si>
  <si>
    <t>Art. 191.3 RDLeg 2/2004
Art. 90 RD 500/1990
Art. 4.1.b).4 RD 128/2018</t>
  </si>
  <si>
    <t>Art. 192.2 RDLeg 2/2004
Art. 90 RD 500/1990
Art. 4.1.b).4 RD 128/2018</t>
  </si>
  <si>
    <t>Art. 193.1 RDLeg 2/2004</t>
  </si>
  <si>
    <t>Art. 54 RDLeg 2/2004
Art. 4.1.b).3 RD 128/2018</t>
  </si>
  <si>
    <t>Art.168.4 RDLeg 2/2004
Art. 18.4 RD 500/1990</t>
  </si>
  <si>
    <t>Art. 164 RDLeg 2/2004
Art. 5 RD 500/1990</t>
  </si>
  <si>
    <t>Art. 164, 165.1.a) i 167.3 RDLeg 2/2004
Art. 8.a) RD 500/1990</t>
  </si>
  <si>
    <t>Art. 165.1 RDLeg 2/2004
Art. 9.1 RD 500/1990</t>
  </si>
  <si>
    <t>Art. 166.1.c) RDLeg 2/2004
Art. 12.b), 115, 116, 117 i 118 RD 500/1990</t>
  </si>
  <si>
    <t>Art. 168.1.d) RDLeg 2/2004
Art. 18.1.d) i 19 RD 500/1990</t>
  </si>
  <si>
    <t>Art. 168.1.e) RDLeg 2/2004</t>
  </si>
  <si>
    <t>Art. 168.1.f) RDLeg 2/2004</t>
  </si>
  <si>
    <t>Art. 168.1.g) RDLeg 2/2004
Art. 18.1.e) RD 500/1990</t>
  </si>
  <si>
    <t>Art. 163 RDLeg 2/2004
Art. 3 RD 500/1990</t>
  </si>
  <si>
    <t>Art. 180.1.a) i 180.2 RDLeg 2/2004
Art. 41.1.a) i 41.2 RD 500/1990</t>
  </si>
  <si>
    <t>Art. 180.1.b) i 180.2 RDLeg 2/2004
Art. 41.1.b) i 41.2 RD 500/1990</t>
  </si>
  <si>
    <t>Art. 180.1.c) i 180.2 RDLeg 2/2004
Art. 41.1.c) i 41.2 RD 500/1990</t>
  </si>
  <si>
    <t>Art. 181 RDLeg 2/2004
Art. 43.1 RD 500/1990</t>
  </si>
  <si>
    <t>Que els ingressos són de naturalesa no tributària i deriven d'alguna de les operacions establertes en els articles 181 del RDLeg 2/2004 i 43.1 del RD 500/1990.</t>
  </si>
  <si>
    <t>Art. 178 RDLeg 2/2004
Art. 39.1 RD 500/1990</t>
  </si>
  <si>
    <t>Art. 178 RDLeg 2/2004
Art. 39.2 RD 500/1990</t>
  </si>
  <si>
    <t>Art. 182.1.a) i 182.2 RDLeg 2/2004
Art. 47.1.a i 47.4) RD 500/1990</t>
  </si>
  <si>
    <t>Art. 182.1.b) RDLeg 2/2004
Art. 47.1.b) RD 500/1990</t>
  </si>
  <si>
    <t>Art. 182.1.c) RDLeg 2/2004
Art. 47.1.c) RD 500/1990</t>
  </si>
  <si>
    <t>Art. 182.1.d) RDLeg 2/2004
Art. 47.1.d) RD 500/1990</t>
  </si>
  <si>
    <t>Art. 182.3 RDLeg 2/2004
Art. 47.5 RD 500/1990</t>
  </si>
  <si>
    <t>Art. 192.2 RDLeg 2/2004</t>
  </si>
  <si>
    <t>Art. 191.3 RDLeg 2/2004
Art. 89.2 RD 500/1990</t>
  </si>
  <si>
    <t>Art. 193.4 RDLeg 2/2004
Art. 90.2 RD 500/1990</t>
  </si>
  <si>
    <t>Art. 193bis RDLeg 2/2004</t>
  </si>
  <si>
    <t>Art. 193.1, 193.2 i 193.3 RDLeg 2/2004
Art. 105 RD 500/1990</t>
  </si>
  <si>
    <t>Art. 193.1 RDLeg 2/2004
Art. 105 RD 500/1990</t>
  </si>
  <si>
    <t>Art. 165.4 RDLeg 2/2004
Art. 16 RD 500/1990</t>
  </si>
  <si>
    <t>Tipus</t>
  </si>
  <si>
    <t>Que consta el justificant que durant el període d'informació pública no s'han presentat reclamacions o al·legacions i, si s'han presentat, que aquestes han estat resoltes.</t>
  </si>
  <si>
    <t>Art. 34.1 L 39/2015
Art. 54 RDLeg 2/2004</t>
  </si>
  <si>
    <t>Art. 50 RDLeg 2/2004</t>
  </si>
  <si>
    <t>Art. 66.2 D 336/1988</t>
  </si>
  <si>
    <t xml:space="preserve"> </t>
  </si>
  <si>
    <t>Creació, modificació o dissolució de mancomunitats o altres organitzacions associatives, així com l'adhesió a les mateixes i l'aprovació i modificació dels seus estatuts</t>
  </si>
  <si>
    <t>Art. 169.6 RDLeg 2/2004
Art. 112.5 L 7/1985</t>
  </si>
  <si>
    <t>Art. 164 i 165.1.b) RDLeg 2/2004
Art. 8.b) RD 500/1990</t>
  </si>
  <si>
    <t>En tractar-se d'un pressupost prorrogat ajustat a l'alça, que s'ha obtingut un marge en relació amb el límit global dels crèdits inicials de referència un cop ajustats a la baixa els crèdits inicials del pressupost anterior.</t>
  </si>
  <si>
    <t>Que s'estableix la forma d'expedició  i execució de les ordres de pagaments a justificar.</t>
  </si>
  <si>
    <t>Art. 70 bis.2 L 7/1985</t>
  </si>
  <si>
    <t>Art. 18.4 RD 500/1990
Art. 4.1.b).2 RD 128/2018
Art. 168.4 RDLeg 2/2004</t>
  </si>
  <si>
    <t>Art. 190.2 RDLeg 2/2004
Art. 72.1 RD 500/1990</t>
  </si>
  <si>
    <t>Art. 51 RDLeg 2/2004</t>
  </si>
  <si>
    <t>Generació de crèdit</t>
  </si>
  <si>
    <t>Ampliació de crèdit</t>
  </si>
  <si>
    <t>Incorporació de romanents de crèdit</t>
  </si>
  <si>
    <t>Baixes per anul.lació</t>
  </si>
  <si>
    <t>Declaració béns no utilitzables</t>
  </si>
  <si>
    <t>Art. 79.2 D 336/1988</t>
  </si>
  <si>
    <t>Art. 81 D 336/1988</t>
  </si>
  <si>
    <t>Art. 82 D 336/1988</t>
  </si>
  <si>
    <t>En tractar-se d'una adjudicació per lots o sorts, que consta que la cessió es fa als veïns en proporció directa al nombre de persones que tinguin al seu càrrec i inversa a la seva situació econòmica.</t>
  </si>
  <si>
    <t>Art. 83 D 336/1988</t>
  </si>
  <si>
    <t>En tractar-se d'un cas extraordinari en el qual els veïns han d'abonar una quota anual per l'aprofitament dels lots que se'ls adjudica, que consta que la quota és per compensar estrictament les despeses que s'originen per la custòdia, la conservació i l'administració dels béns.</t>
  </si>
  <si>
    <t>Art. 87 D 336/1988</t>
  </si>
  <si>
    <t>En tractar-se d'aprofitament de béns comunals per a finalitats específiques, com ara ensenyament, lleure escolar, caça o auxili als veïns necessitats, que l'extensió d'aquest aprofitament i el seu règim jurídic peculiar s'ajusten a les previsions de la legislació sectorial aplicable.</t>
  </si>
  <si>
    <t>En tractar-se d'exercir el dret de tempteig en la subhasta de l'aprofitament dels béns comunals, dins dels 5 dies següents al de la realització de la licitació, que consta que l'adjudicació s'acorda en la màxima postura oferta pels concurrents.</t>
  </si>
  <si>
    <t>En tractar-se d'exercir el dret de tempteig en la subhasta de l'aprofitament dels béns comunals, dins dels 5 dies següents al de la realització de la licitació, que consta que la distribució del gaudi i el pagament de l'adjudicació es subjecta a derrama o repartiment veïnal.</t>
  </si>
  <si>
    <t>Municipalització o provincialització d'activitats en règim de monopoli i aprovació de la forma concreta de gestió del servei corresponent</t>
  </si>
  <si>
    <t xml:space="preserve">Que l'entitat local disposa del pressupost aprovat per a l'exercici en curs. </t>
  </si>
  <si>
    <t>Art. 21.3 RD 500/1990</t>
  </si>
  <si>
    <t>A.9</t>
  </si>
  <si>
    <t>Cessions gratuïtes de béns</t>
  </si>
  <si>
    <t>Concessions de béns de domini públic</t>
  </si>
  <si>
    <t>1.5.5</t>
  </si>
  <si>
    <t>Art. 169 i 179.4 RDLeg 2/2004
Art. 42 RD 500/1990</t>
  </si>
  <si>
    <t>Art, 177.4 RDLeg 2/2004
Art. 37.2.c) RD 500/1990</t>
  </si>
  <si>
    <t>Art. 177.5 RDLeg 2/2004
Art. 36.2 i 36.3 RD 500/1990</t>
  </si>
  <si>
    <r>
      <t>Art. 13.1</t>
    </r>
    <r>
      <rPr>
        <sz val="10"/>
        <rFont val="Calibri"/>
        <family val="2"/>
      </rPr>
      <t xml:space="preserve"> RD 424/2017</t>
    </r>
    <r>
      <rPr>
        <sz val="11"/>
        <color indexed="8"/>
        <rFont val="Calibri"/>
        <family val="2"/>
      </rPr>
      <t/>
    </r>
  </si>
  <si>
    <t xml:space="preserve">Que consten a la proposta els tipus de despeses i obligacions sotmeses a fiscalització i intervenció limitada prèvia en règim de requisits bàsics. </t>
  </si>
  <si>
    <t>1.4.4</t>
  </si>
  <si>
    <t>1.4.3</t>
  </si>
  <si>
    <t>Concertació o modificació d'operacions de crèdit a llarg termini</t>
  </si>
  <si>
    <t>Concertació o modificació d'operacions de crèdit a curt termini</t>
  </si>
  <si>
    <t>Art. 52.2 RDLeg 2/2004</t>
  </si>
  <si>
    <t>Art. 66.1 D 336/1988
Art. 54.1.b) RDLeg 781/1986</t>
  </si>
  <si>
    <t>Que l'operació de crèdit té una durada inferior a un any.</t>
  </si>
  <si>
    <t>Art. 110.1.d) RD 1372/1986</t>
  </si>
  <si>
    <t>Que s'acredita que no hi ha deute pendent de liquidació amb càrrec al pressupost municipal.</t>
  </si>
  <si>
    <t>Que consta la certificació del registre de la propietat acreditant que el bé es troba degudament inscrit com a bé patrimonial.</t>
  </si>
  <si>
    <t>Art. 110.1.b) D 1372/1986</t>
  </si>
  <si>
    <t>Art. 110.1.c) RD 1372/1986
Art. 49.2.c) D 336/1988</t>
  </si>
  <si>
    <t>Art. 110.1.e) RD 1372/1986
Art. 49.2.d) D 336/1988</t>
  </si>
  <si>
    <t>Art. 110.1. f) RD 1372/1986
Art. 49.3. D 336/1988</t>
  </si>
  <si>
    <t>Art. 49.2.b) D 336/1988</t>
  </si>
  <si>
    <t>Art. 49.3 D 336/1988
Art. 83.3 L 39/2015</t>
  </si>
  <si>
    <t>Art. 111 RD 1372/1986
Art. 50.1 i 50.3 D 336/1988</t>
  </si>
  <si>
    <t>Art. 49.2 D 336/1988</t>
  </si>
  <si>
    <t>Que la proposta d'acord determina la finalitat concreta a què les entitats o les institucions beneficiàries han de destinar els béns.</t>
  </si>
  <si>
    <t>Art. 110.1.a) RD 1372/1986</t>
  </si>
  <si>
    <t>Que consta la justificació documental per la pròpia entitat o institució sol·licitant del seu caràcter públic.</t>
  </si>
  <si>
    <t>Que consta el dictamen subscrit pel tècnic on s'acredita que el bé no està inclòs en cap pla d'ordenació, reforma o adaptació que el faci necessari a l'entitat, ni és previsible que ho sigui en els propers deu anys.</t>
  </si>
  <si>
    <t>Renúncia a herència, llegat o donacions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</si>
  <si>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t>
  </si>
  <si>
    <t>Art. 9.2 i 43.2 RD 500/1990</t>
  </si>
  <si>
    <t>Art. 9.2 i 39.3 RD 500/1990</t>
  </si>
  <si>
    <t>Que l'expedient es proposa a l'òrgan competent de l'ens dependent.</t>
  </si>
  <si>
    <t>Art. 191.2 i 193bis RDLeg 2/2004
Art. 101, 102, 103 i 104 RD 500/1990
Ap. 24.6 Memòria OHAP/1781/2013</t>
  </si>
  <si>
    <t>Art. 96 i 97 RD 500/1990
Regla 29.3, 3aPart.1.10è. i 3a.Part.2 OHAP/1781/2013</t>
  </si>
  <si>
    <t>Art. 18.4 RD 500/1990</t>
  </si>
  <si>
    <t>Que l'expedient es proposa al ple de la corporació.</t>
  </si>
  <si>
    <t>1.6.3</t>
  </si>
  <si>
    <t>1.6.4</t>
  </si>
  <si>
    <t>A.10</t>
  </si>
  <si>
    <t>A.11</t>
  </si>
  <si>
    <t>A.12</t>
  </si>
  <si>
    <t>A.13</t>
  </si>
  <si>
    <t>A.14</t>
  </si>
  <si>
    <t>Art. 75.2.a) RD 500/1990</t>
  </si>
  <si>
    <t>Art. 75.2.b) RD 500/1990</t>
  </si>
  <si>
    <t>Art. 75.2.c) RD 500/1990</t>
  </si>
  <si>
    <t>Art. 75.2.d) RD 500/1990</t>
  </si>
  <si>
    <t>Art. 75.2.e) RD 500/1990</t>
  </si>
  <si>
    <t>Art. 168.1.g) i 174 RDLeg 2/2004
Art. 18.1.e) i 79 i ss. RD 500/1990</t>
  </si>
  <si>
    <t>Que l'expedient es proposa a l'alcalde-president de la corporació.</t>
  </si>
  <si>
    <t>Que en iniciar-se l'exercici econòmic, no ha entrat en vigor el pressupost corresponent de l'exercici.</t>
  </si>
  <si>
    <t>1.4.5</t>
  </si>
  <si>
    <t>Que el seu import total anual no supera el 5% dels recursos per operacions corrents del pressupost de l'entitat.</t>
  </si>
  <si>
    <r>
      <t xml:space="preserve">Que </t>
    </r>
    <r>
      <rPr>
        <sz val="10"/>
        <color indexed="8"/>
        <rFont val="Calibri"/>
        <family val="2"/>
      </rPr>
      <t>s'acredita la insuficiència d'altres mitjans de finançament previstos als articles 36.1 del RD 500/1990 i 177.4 del RDLeg 2/2004.</t>
    </r>
  </si>
  <si>
    <t>Art. 177.4 RDLeg 2/2004
Art. 37.2 RD 500/1990</t>
  </si>
  <si>
    <t>Que s'especifica concretament l'aplicació pressupostària a suplementar i el recurs o mitjà que ha de finançar la despesa que es proposa.</t>
  </si>
  <si>
    <t>En incorporar-se compromisos de despeses, que els crèdits que es proposen emparen compromisos de l'exercici anterior a què fan referència els articles 26.2.b) del RD 500/1990 i 176.2.b) del RDLeg 2/2004.</t>
  </si>
  <si>
    <t>Que es prorroguen, com a màxim, els crèdits inicials del pressupost de l'exercici anterior.</t>
  </si>
  <si>
    <t>Art. 165.1 RDLeg 2/2004
Art. 21 RD 500/1990
Art. 11 LO 2/2012
Art. 16.2 RD 1463/2007</t>
  </si>
  <si>
    <t>Art. 88.a) D 336/1988</t>
  </si>
  <si>
    <t>Art. 88.b) D 336/1988</t>
  </si>
  <si>
    <t>1.6.5</t>
  </si>
  <si>
    <t>Contractació i prestació de serveis</t>
  </si>
  <si>
    <t>Art. 190.2 RDLeg 2/2004
Art. 9.2.j), 70.1 i 72 RD 500/1990</t>
  </si>
  <si>
    <t>Que s'estableix la forma de control de les ordres de pagaments a justificar, atenent al previst al RD 424/2017.</t>
  </si>
  <si>
    <t>Que s'estableix la forma de control de les bestretes de caixa fixa, atenent al previst al RD 424/2017.</t>
  </si>
  <si>
    <t>Licitació de contractes de concessió d'obres o serveis</t>
  </si>
  <si>
    <t>En tractar-se d'una aportació de majors recursos públics, que consta la forma de finançament dels mateixos i que aquesta és coherent amb el pla pressupostari a mig termini.</t>
  </si>
  <si>
    <t>Que de l'estudi econòmic-financer es desprèn la viabilitat econòmica del projecte de consessió.</t>
  </si>
  <si>
    <t>Que la durada del contracte s'adequa a les previsions de l'estudi de viabilitat.</t>
  </si>
  <si>
    <t>Que es concreta la distribució de riscos entre l'administració i el concessionari.</t>
  </si>
  <si>
    <t>Que es determina la unitat responsable del seguiment de les obligacions.</t>
  </si>
  <si>
    <t>Que es determina l'obligació de la presentació anual de la comptabilitat individualitzada dels ingressos i despeses de la concessió.</t>
  </si>
  <si>
    <t>Art. 250.m) i 285.c) L 9/2017</t>
  </si>
  <si>
    <t>Art. 247 i 285.2 L 9/2017</t>
  </si>
  <si>
    <t>Art. 29.6 L 9/2017</t>
  </si>
  <si>
    <t>Art. 62 L 9/2017</t>
  </si>
  <si>
    <t>Art. 267.6 i 289.2 L 9/2017</t>
  </si>
  <si>
    <t>Modificació de contractes de concessió d'obres o serveis</t>
  </si>
  <si>
    <t>Art. 239, 261.1 i 290.1 L 9/2017</t>
  </si>
  <si>
    <t>Art. 203 L 9/2017</t>
  </si>
  <si>
    <t>Art. 270.2 i 290.2 L 9/2017</t>
  </si>
  <si>
    <t xml:space="preserve">Altres assumptes que tractin matèries per a les quals s'exigeixi una majoria especial </t>
  </si>
  <si>
    <t>Seguiment del compliment dels plans econòmico-financers aprovats (entitats locals de l'article 111 del RDLeg 2/2004)</t>
  </si>
  <si>
    <t>Art. 31 LO 2/2012
OEHA/3565/2008</t>
  </si>
  <si>
    <t>Art. 75.2 RD 500/1990</t>
  </si>
  <si>
    <t>Que es determinen quins són els pagaments amb fons a justificar.</t>
  </si>
  <si>
    <t>Que l'expedient es proposa a l'òrgan competent, d'acord amb el previst a les bases d'execució del pressupost.</t>
  </si>
  <si>
    <t>Que l'expedient es proposa al ple de la corporació, excepte que afecti a crèdits de personal que li correspon a l'òrgan competent que s'estableix a les bases d'execució del pressupost.</t>
  </si>
  <si>
    <t>Que la modificació de crèdit es tramita d'acord amb la regulació establerta a les bases d'execució del pressupost.</t>
  </si>
  <si>
    <t>Art. 177.2 RDLeg 2/2004
Art. 38.2 RD 500/1990</t>
  </si>
  <si>
    <t>Art. 38.1 RD 500/1990</t>
  </si>
  <si>
    <t>Art. 177.1 RDLeg 2/2004
Art. 35 i 37.2.a) RD 500/1990</t>
  </si>
  <si>
    <t>Art. 177.6 RDLeg 2/2004
Art. 38.4 RD 500/1990</t>
  </si>
  <si>
    <t>En tractar-se d'un suplement de crèdit finançat amb operacions de crèdit, que l'aplicació pressupostària a suplementar correspon a despeses d'inversió.</t>
  </si>
  <si>
    <t>Art. 177.4 RDLeg 2/2004
Art. 36.1.c) RD 500/1990</t>
  </si>
  <si>
    <t>Art. 177.5 RDLeg 2/2004
Art. 36.3 RD 500/1990</t>
  </si>
  <si>
    <t>En tractar-se d'una despesa considerada com a inversió financerament sostenible, que consta la memòria econòmica específica, en la que s'inclou la projecció dels efectes pressupostaris i econòmics que poden derivar-se de la inversió al llarg de la seva vida útil.</t>
  </si>
  <si>
    <t>Art. 49.4 RDLeg 2/2004</t>
  </si>
  <si>
    <t>1.4.6</t>
  </si>
  <si>
    <t>Concertació d'operacions de crèdit per finançar romanent de tresoreria negatiu</t>
  </si>
  <si>
    <t>Art. 49.4, 177.5 i 193.2 RDLeg 2/2004
Art. 36.3 RD 500/1990</t>
  </si>
  <si>
    <t>Que l'operació de crèdit s'instrumenta mitjançant un préstec o un crèdit concertat amb una entitat financera.</t>
  </si>
  <si>
    <t>1.4.7</t>
  </si>
  <si>
    <t>Article 49.7 i .8 RDLeg 2/2004</t>
  </si>
  <si>
    <t>Art. 177.2 RDLeg 2/2004
Art. 4.1.b).2 RD 128/2018
Art. 37.3 RD 500/1990</t>
  </si>
  <si>
    <t>Article 49.6 i .8 RDLeg 2/2004</t>
  </si>
  <si>
    <t xml:space="preserve">Que s'estableix el règim de les justificacions de les ordres de pagaments a justificar, determinant el termini màxim de justificació dels fons per part dels habilitats, que no podrà ser superior als 3 mesos a comptar des del moment de la percepció dels corresponents fons. </t>
  </si>
  <si>
    <t>Que consta la memòria justificativa de que la finalitat de la cessió es fa en benefici de la població de l'entitat a la qual es cedeix.</t>
  </si>
  <si>
    <t>Que consta la justificació de que la finalitat de la cessió no es pot assolir mantenint l'entitat el domini i el condomini del bé, ni constituint sobre aquest cap dret real.</t>
  </si>
  <si>
    <t>Art. 172 RDLeg 2/2004</t>
  </si>
  <si>
    <t>Art. 165.2 RDLeg 2/2004</t>
  </si>
  <si>
    <t>Que els crèdits que es minoren no es financen amb ingressos afectats, excepte si aquests ingressos són compatibles amb el destí d'aquests crèdits.</t>
  </si>
  <si>
    <t>Concessió d'avals a les operacions de crèdit concertades per persones o entitats amb les que l'entitat local contracti obres o serveis o bé explotin concessions</t>
  </si>
  <si>
    <t>Art. 49.6 RDLeg 2/2004</t>
  </si>
  <si>
    <t>Que la concessió de l'aval es fa de forma individualitzada per cada operació de crèdit.</t>
  </si>
  <si>
    <t>Art. 49.8 RDLeg 2/2004</t>
  </si>
  <si>
    <t>Art. 49.7 RDLeg 2/2004</t>
  </si>
  <si>
    <t>Que consta l'informe del Departament de Governació, excepte si aquest no s'ha emès en el termini màxim de 30 dies, que es podrà prosseguir amb les actuacions.</t>
  </si>
  <si>
    <t>En tractar-se d'una concertació o modificació d'una operació a curt termini que junt amb la resta d'operacions vives d'aquesta naturalesa supera el 15% dels recursos corrents liquidats en l'exercici anterior, que l'expedient es proposa al ple de la corporació.</t>
  </si>
  <si>
    <t>En tractar-se d'una concertació o modificació d'una operació a curt termini que junt amb la resta d'operacions vives d'aquesta naturalesa no supera el 15% dels recursos corrents liquidats en l'exercici anterior, que l'expedient es proposa a l'alcalde-president de la corporació.</t>
  </si>
  <si>
    <t>Art. 75.2.e) RD 500/1990
Art. 25 i 27 RD 424/2017</t>
  </si>
  <si>
    <t>Art. 72.2.a) RD 500/1990</t>
  </si>
  <si>
    <t>Art. 72.2.b) RD 500/1990</t>
  </si>
  <si>
    <t>Art. 72.2.c) RD 500/1990</t>
  </si>
  <si>
    <t>Art. 72.2.d) RD 500/1990</t>
  </si>
  <si>
    <t>Art. 72.2.d) RD 500/1990
Art. 24 i 27 RD 424/2017</t>
  </si>
  <si>
    <t>Art. 190 RDLeg 2/2004
Art. 72.2.e) RD 500/1990</t>
  </si>
  <si>
    <t>Art. 190 RDLeg 2/2004
Art. 72.2.f) RD 500/1990</t>
  </si>
  <si>
    <r>
      <t xml:space="preserve">Art. 190.2 RDLeg 2/2004
</t>
    </r>
    <r>
      <rPr>
        <sz val="10"/>
        <color indexed="8"/>
        <rFont val="Calibri"/>
        <family val="2"/>
      </rPr>
      <t>Art. 70.1 i 72.2.g) RD 500/1990</t>
    </r>
  </si>
  <si>
    <t>Transferència de crèdit entre partides (aplicacions) del mateix grup de funció (àrea de despesa)</t>
  </si>
  <si>
    <t>Transferència de crèdit entre partides (aplicacions) de diferent grup de funció (àrea de despesa)</t>
  </si>
  <si>
    <r>
      <t>Art. 179.1 RDLeg 2/2004
Art. 9.2</t>
    </r>
    <r>
      <rPr>
        <sz val="10"/>
        <rFont val="Calibri"/>
        <family val="2"/>
      </rPr>
      <t>.c) i 40.2 RD 500/1990</t>
    </r>
  </si>
  <si>
    <t>Art. 40.1.a) D 336/1988</t>
  </si>
  <si>
    <t>Art. 40.1.c) D 336/1988</t>
  </si>
  <si>
    <t>Art. 40.1.d) D 336/1988</t>
  </si>
  <si>
    <t>Art. 40.1.e) D 336/1988</t>
  </si>
  <si>
    <t>Art. 40.1.b) D 336/1988</t>
  </si>
  <si>
    <t>En tractar-se d'un valor mobiliari o d'una participació en societats o empreses, que consta l'informe previ del Departament d'Economia i Finances, el qual s'ha d'emetre en un termini màxim de 30 dies.</t>
  </si>
  <si>
    <t>Que es fa constar que les operacions quedaran cancel.lades abans que es procedeixi a la renovació de la corporació que les concerti.</t>
  </si>
  <si>
    <r>
      <t xml:space="preserve">Que consta el justificant conforme l'expedient s'ha sotmès a informació pública per un període mínim de </t>
    </r>
    <r>
      <rPr>
        <sz val="10"/>
        <rFont val="Calibri"/>
        <family val="2"/>
      </rPr>
      <t>30 dies.</t>
    </r>
  </si>
  <si>
    <t>Cessió per qualsevol títol d'aprofitament dels béns comunals</t>
  </si>
  <si>
    <t>Art. 53.5.a) i b) RDLeg 2/2004</t>
  </si>
  <si>
    <t>1.5.6</t>
  </si>
  <si>
    <t>1.8.3</t>
  </si>
  <si>
    <t>1.8.4</t>
  </si>
  <si>
    <t>1.8.5</t>
  </si>
  <si>
    <t>En tractar-se d'una generació finançada amb prestació de serveis i/o de reemborsament de préstecs, que consta el reconeixement del dret, quedant la disponibilitat dels crèdits generats condicionada a l'efectiva recaptació dels drets.</t>
  </si>
  <si>
    <t>En tractar-se d'una generació finançada amb reintegraments de pagaments indeguts amb càrrec al pressupost corrent, que consta l'efectivitat del cobrament del reintegrament.</t>
  </si>
  <si>
    <t>Que l'aplicació a suplementar és adequada a la naturalesa de la despesa que es pretén realitzar.</t>
  </si>
  <si>
    <t>Art. 53 RDLeg 2/2004
DF 31 L 17/2012</t>
  </si>
  <si>
    <t>Que la transferència es realitza a favor d'una aplicació adequada a la naturalesa de la despesa que es pretèn realitzar.</t>
  </si>
  <si>
    <t>En incorporar-se crèdit no utilitzat, que prové d'operacions de capital.</t>
  </si>
  <si>
    <t>Que en l'expedient es justifica que el saldo del crèdit s'estima reduïble o anul·lable i no pertorba el respectiu servei.</t>
  </si>
  <si>
    <t>Que la baixa per anul·lació de crèdits es destina al finançament de romanents de tresoreria negatius, al finançament de crèdits extraordinaris i suplements de crèdit o a l'execució d'altres acords del ple de l'entitat local.</t>
  </si>
  <si>
    <t xml:space="preserve">Que consta l'estat de previsió de moviments i situació del deute amb el detall d'operacions de crèdit o d'endeutament pendents de reemborsament al principi de l'exercici, de les noves operacions previstes a realitzar al llarg de l'exercici i del volum d'endeutament al tancament de l'exercici econòmic, amb distinció d'operacions a curt termini, operacions a llarg termini, de recurrència al mercat de capitals i realitzades en divises o similars, així com de les amortitzacions que es preveuen realitzar durant el mateix exercici. </t>
  </si>
  <si>
    <t>Que les bases d'execució regulen, com a mínim: Els nivells de vinculació jurídica dels crèdits, la relació expressa i taxativa dels crèdits que es declaren ampliables, amb el detall dels recursos afectats, la regulació de les transferències de crèdits, amb l'òrgan competent per autoritzar-les, la tramitació dels expedients d'ampliació, generació de crèdit i incorporació de romanents de crèdits, les normes que regulen els procediments d'execució del pressupost, les desconcentracions o delegacions en matèria d'autorització i disposició de despeses, així com de reconeixement i liquidació d'obligacions, els documents i requisits que, d'acord amb el tipus de despeses, justifiquen el reconeixement de l'obligació, la forma com els perceptors de subvencions han d'acreditar trobar-se al corrent de les seves obligacions fiscals amb l'entitat i justificar l'aplicació dels fons rebuts, els supòsits en els que es poden acumular vàries fases d'execució del pressupost de despeses en un sol acte administratiu, les normes que regulen l'expedició d'ordres de pagament a justificar i bestretes de caixa fixa, la regulació dels compromisos de despeses plurianuals.</t>
  </si>
  <si>
    <t>Que les bases d'execució estableixen, en referència als pagaments a justificar, com a mínim: La forma d'expedició i execució, la situació i disposició dels fons, els pagaments amb fons "a justificar", la forma de comptabilització i de control, els límits quantitatius, els conceptes pressupostaris als que siguin aplicables, el règim de justificacions, determinant el termini màxim de justificació dels fons per part dels habilitats, que no podrà ser superior als 3 mesos a comptar des del moment de la percepció dels corresponents fons.</t>
  </si>
  <si>
    <t>Que les bases d'execució estableixen, en referència a les bestretes de caixa fixa (BCF), com a mínim: Les aplicacions pressupostàries amb què les despeses es podran atendre mitjançant BCF, els límits quantitatius, el règim de reposicions, la situacio i disposició dels fons, i la forma de comptabilització i de control.</t>
  </si>
  <si>
    <t>En tractar-se d'un pressupost que inclou operacions de crèdit, que l'informe econòmico-financer inclou, a més de l'import d'aquestes operacions, el detall de les característiques i condicions financeres de tota ordre en què es prevegin concertar fent una referència especial a la càrrega financera que pesa sobre l'entitat abans i després de la seva formalització.</t>
  </si>
  <si>
    <t>Art. 22.2.a) L 38/2003
RD 887/2006</t>
  </si>
  <si>
    <t>Art. 74.4 RD 500/1990</t>
  </si>
  <si>
    <t>En tractar-se d'un pressupost prorrogat ajustat a l'alça, que aquests ajustaments a l'alça en els crèdits del pressupost prorrogat s'han realitzat, en concòrrer simultàniament les circumstàncies següents: Que existeixen compromisos ferms de despeses a realitzar en l'exercici corrent que corresponen a unes majors càrregues financeres anuals generades per operacions de crèdit autoritzades en els exercicis anteriors i, que el marge dels crèdits no incorporables, relatiu a la dotació de serveis o programes que hagin conclòs en l'exercici immediatament anterior, permeti realitzar l'ajustament corresponent fins al límit global assenyalat, encara que només es puguin dotar parcialment els majors compromisos vinculats al reemborsament de les operacions de crèdit corresponents.</t>
  </si>
  <si>
    <t>Que l'expedient d'incorporació de romanents de crèdit incorpora l'oportuna certificació d'existència de romanent de crèdit suficient de l'exercici anterior, és sobre els saldos de romanents de crèdit classificats com a incorporables, i s'hi inclou cada aplicació pressupostària al nivell de vinculació jurídica dels crèdits vigent en l'exercici de procedència.</t>
  </si>
  <si>
    <t>Regla 19 OHAP/1781/2013</t>
  </si>
  <si>
    <t>Que els crèdits que es proposen no han estat declarats no disponibles.</t>
  </si>
  <si>
    <t>En tractar-se d'una incorporació de romanents de crèdit que no correspon a despeses amb finançament afectat, que els recursos que la financen són el romanent líquid de tresoreria o els nous o majors ingressos recaptats sobre els totals previstos en el pressupost corrent, i que aquests són suficients.</t>
  </si>
  <si>
    <t>Art. 48.1 i 48.2 RD 500/1990</t>
  </si>
  <si>
    <t>Art. 48.1 i 48.3 RD 500/1990</t>
  </si>
  <si>
    <t>Que la proposta d'acord preveu les normes sobre informació, reclamació, recursos i publicitat aplicables al pressupost (articles 169, 170 i 171 del RDLeg 2/2004), excepte si es tracta de calamitat pública o similar previst a l'article 177.6 del RDLeg 2/2004.</t>
  </si>
  <si>
    <t>Art, 177.4 RDLeg 2/2004
Art. 36 i 37 RD 500/1990</t>
  </si>
  <si>
    <r>
      <t xml:space="preserve">En tractar-se d'un suplement de crèdit finançat amb anul·lacions o baixes de crèdit d'altres aplicacions del pressupost vigent, </t>
    </r>
    <r>
      <rPr>
        <sz val="10"/>
        <rFont val="Calibri"/>
        <family val="2"/>
      </rPr>
      <t>que en l'expedient s'acredita que corresponen a crèdits no compromesos i que s'estimen reduïbles sense perturbació del servei.</t>
    </r>
  </si>
  <si>
    <t>Art. 49 i 177.4 RDLeg 2/2004
Art. 36.2 RD 500/1990</t>
  </si>
  <si>
    <r>
      <t xml:space="preserve">En tractar-se d'un crèdit extraordinari finançat amb anul·lacions o baixes de crèdit d'altres aplicacions del pressupost vigent, </t>
    </r>
    <r>
      <rPr>
        <sz val="10"/>
        <rFont val="Calibri"/>
        <family val="2"/>
      </rPr>
      <t>que en l'expedient s'acredita que corresponen a crèdits no compromesos i que s'estimen reduïbles sense perturbació del servei.</t>
    </r>
  </si>
  <si>
    <t>En tractar-se d'un crèdit extraordinari finançat amb operacions de crèdit, que l'aplicació pressupostària correspon a despeses d'inversió.</t>
  </si>
  <si>
    <t>En tractar-se d'una liquidació del pressupost amb romanent de tresoreria negatiu, que es fa constar a la proposta d'aprovació que en la primera sessió que celebri el ple de la corporació es determinaran els instruments a utilitzar per a la reducció d'aquest: La reducció del pressupost de l'exercici en l'import, com a màxim, del romanent de tresoreria negatiu; el concert d'una operació de crèdit, en els termes previstos a l'article 177.5 del RDLeg 2/2004, per l'import, com a màxim, del romanent de tresoreria negatiu i/o el pressupost de l'exercici següent s'aprovarà amb un superàvit inicial de quantia no inferior a l'import del romanent de tresoreria negatiu.</t>
  </si>
  <si>
    <t>Que en la determinació dels drets de difícil o impossible recaptació s'han aplicat, com a mínim, els següents límits: Minoració en un 25% dels drets pendents de cobrament liquidats dins dels pressupostos dels dos exercicis anteriors a la liquidació; Minoració en un 50% dels drets pendents de cobrament liquidats dins del pressupost del tercer exercici anterior a la liquidació; Minoració en un 75% dels drets pendents de cobrament liquidats dins dels pressupostos quart i cinquè anteriors a la liquidació; Minoració en un 100% dels drets pendents de cobrament liquidats dins del pressupost de la resta d'exercicis anteriors a la liquidació.</t>
  </si>
  <si>
    <t xml:space="preserve">Que la part dispositiva de la proposta preveu la dació de compte de l'informe sobre el compliment de l'objectiu d'estabilitat (sector administracions públiques i sector societats no financeres). </t>
  </si>
  <si>
    <t>Que el pressupost que es proposa atén al principi d'anualitat coincidint l'exercici pressupostari amb l'any natural.</t>
  </si>
  <si>
    <t>Que consta l'estat de despeses del pressupost de l'entitat local,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</si>
  <si>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de l'entitat local, on hi figuren les estimacions dels diferents recursos econòmics a liquidar durant l'exercici i que els conceptes d'ingrés s'adeqüen, amb caràcter general, a les previsions establertes a l'OEHA/3565/2008.</t>
  </si>
  <si>
    <t>Que consta l'annex de beneficis fiscals en tributs locals que conté informació detallada dels beneficis fiscals i la seva incidència en els ingressos de cada entitat Local.</t>
  </si>
  <si>
    <t>Que consta l'annex de les inversions a realitzar en l'exercici, subscrit pel President, i degudament codificat, i s'integra, si s'escau, en el pla quadriennal regulat a l'article 12.c) del RD 500/1990, i que recull la totalitat dels projectes d'inversió que es preveuen realitzar durant l'exercici i, que especifica per a cada un dels projectes el codi d'identificació, la denominació del projecte, l'any d'inici i de fi previstos, l'import de l'anualitat, el tipus de finançament, determinant si es financia amb recursos generals o ingressos afectats, la vinculació dels crèdits assignats i l'òrgan encarregat de la seva gestió, subscrit pel president.</t>
  </si>
  <si>
    <t>Que consta l'informe econòmic-financer, en el que s'exposen les bases utilitzades per a l'avaluació dels ingressos i de les operacions de crèdit previstes, la suficiència dels crèdits per atendre el compliment de les obligacions exigibles i les despeses de funcionament dels serveis i, en conseqüència, l'efectiu anivellament dels pressupostos.</t>
  </si>
  <si>
    <t>Que les aplicacions pressupostàries estan definides, almenys, per la conjunció de les classificacions per programes i econòmica, a nivell de grup de programa o programa i concepte o subconcepte respectivament.</t>
  </si>
  <si>
    <t>En tractar-se d'entitats incloses en l'àmbit subjectiu dels articles 111 i 135 del RDLeg 2/2004, que en el pressupost s'ha dotat un fons de contingència.</t>
  </si>
  <si>
    <t>En tractar-se del pressupost de l'entitat local amb ens depenents, que consta l'estat de consolidació del pressupost de la mateixa entitat amb el de tots els pressupostos i estats de previsió dels seus organismes autònoms i societats mercantils, adequant-se al previst a les normes que li són d'aplicació</t>
  </si>
  <si>
    <t xml:space="preserve">Que consta/en l'/els informe/s d'estabilitat pressupostària en els termes previstos a la legislació vigent (sector administracions públiques i sector societats no financeres). </t>
  </si>
  <si>
    <t>Que consta la memòria explicativa del contingut del pressupost de l'entitat local i de les principals modificacions que es presenten en relació amb el vigent, subscrita pel President de la Corporació.</t>
  </si>
  <si>
    <t>Que es remet la proposta d'acord al ple de la Corporació amb data anterior al 15 d'octubre de l'exercici anterior al de la seva aprovació.</t>
  </si>
  <si>
    <t>Que el pressupost que es proposa atén al principi d'equilibri o prohibició del dèficit i per tant, s'aprova sense dèficit inicial.</t>
  </si>
  <si>
    <t>Que consta l'annex amb la informació relativa als convenis subscrits amb les comunitats autònomes en matèria de despesa social especifica la quantia de les obligacions de pagament i dels drets econòmics que s'han de reconèixer en l'exercici a què es refereix el pressupost general i de les obligacions pendents de pagament i drets econòmics pendents de cobrament, reconeguts en exercicis anteriors, així com de l'aplicació o partida pressupostària en què es recullen, i la referència al fet que aquests convenis inclouen la clàusula de retenció de recursos del sistema de finançament a la que es refereix l'article 57 bis de la L 7/1985.</t>
  </si>
  <si>
    <t>En tractar-se del pressupost general de l'entitat local amb organismes autònoms i/o societats mercantils el capital social de les quals pertany íntegrament a l'entitat local, que aquest està integrat pel pressupost de la pròpia entitat local, els dels organismes autònoms dependents d'aquesta i pels estats de previsió de despeses i ingressos de les societats mercantils el capital social de les quals pertany íntegrament a l'entitat local.</t>
  </si>
  <si>
    <t>Que el pressupost general que es proposa atén al principi d'anualitat coincidint l'exercici pressupostari amb l'any natural.</t>
  </si>
  <si>
    <t>Que el pressupost general que es proposa atén al principi d'equilibri o prohibició del dèficit i per tant, s'aprova sense dèficit inicial.</t>
  </si>
  <si>
    <t>Pressupost ens dependents (organismes autònoms i/o consorcis)</t>
  </si>
  <si>
    <t>Que consta l'estat de despeses del pressupost, on s'inclouen, amb la deguda especificació, els crèdits necessaris per atendre al compliment de les obligacions i que les aplicacions pressupostàries s'adeqüen, amb caràcter general, a les previsions establertes a l'OEHA/3565/2008.</t>
  </si>
  <si>
    <t>Que consta l'estat d'ingressos del pressupost, on hi figuren les estimacions dels diferents recursos econòmics a liquidar durant l'exercici i que els conceptes d'ingrés s'adeqüen, amb caràcter general, a les previsions establertes a l'OEHA/3565/2008.</t>
  </si>
  <si>
    <r>
      <t>En tractar-se d'una generació finançada amb alienacions de béns de l'entitat local, i/o d'aportacions o compromisos ferms d'aportació de persones físiques o jurídiques</t>
    </r>
    <r>
      <rPr>
        <sz val="10"/>
        <color indexed="60"/>
        <rFont val="Calibri"/>
        <family val="2"/>
      </rPr>
      <t>,</t>
    </r>
    <r>
      <rPr>
        <sz val="10"/>
        <color indexed="8"/>
        <rFont val="Calibri"/>
        <family val="2"/>
      </rPr>
      <t xml:space="preserve"> que consta el reconeixement del dret o l'existència formal del compromís ferm d'aportació.</t>
    </r>
  </si>
  <si>
    <r>
      <t xml:space="preserve">En tractar-se d'una generació finançada amb compromisos ferms d'aportació que s'extenen a exercicis futurs al que es concerten, </t>
    </r>
    <r>
      <rPr>
        <sz val="10"/>
        <color indexed="8"/>
        <rFont val="Calibri"/>
        <family val="2"/>
      </rPr>
      <t>que el crèdit que es genera correspon als recursos imputats en l'exercici corrent.</t>
    </r>
  </si>
  <si>
    <t>Suplement de crèdit</t>
  </si>
  <si>
    <t>Crèdit extraordinari</t>
  </si>
  <si>
    <t>En tractar-se d'una proposta de modificació de crèdit com a conseqüència de calamitat pública o similar previst a l'article 177.6 del RDLeg 2/2004, que es fa constar aquesta circumstància a l'expedient, i a més, l'acord serà immediatament executiu.</t>
  </si>
  <si>
    <t>Que en la memòria es justifica el caràcter específic i determinat  de la despesa a realitzar i la impossibilitat de demorar-la fins a l'exercici següent.</t>
  </si>
  <si>
    <r>
      <t>Que en la memòria es justifica la insuficiència del saldo de crèdit no compromès en l'aplicació corresponent</t>
    </r>
    <r>
      <rPr>
        <sz val="10"/>
        <color indexed="60"/>
        <rFont val="Calibri"/>
        <family val="2"/>
      </rPr>
      <t xml:space="preserve"> </t>
    </r>
    <r>
      <rPr>
        <sz val="10"/>
        <color indexed="8"/>
        <rFont val="Calibri"/>
        <family val="2"/>
      </rPr>
      <t>en el nivell en el qual estigui establerta la vinculació jurídica.</t>
    </r>
  </si>
  <si>
    <t>En tractar-se d'un suplement de crèdit finançat amb nous o majors ingressos, que en la memòria es justifica que la resta d'ingressos s'estan efectuant amb normalitat, excepte aquells que tinguin caràcter finalista, i que es compleixen les condicions previstes a la LO 2/2012.</t>
  </si>
  <si>
    <t xml:space="preserve">En tractar-se d'un suplement de crèdit finançat amb romanent líquid de tresoreria, que es justifica l'existència de romanent líquid de tresoreria disponible per al finançament de la modificació. </t>
  </si>
  <si>
    <t>En tractar-se d'una modificació finançada excepcionalment amb operacions de crèdit per a despesa corrent, que s'ha aprovat degudament l'operació de crèdit per finançar la despesa corrent, en els termes previstos a l'article 177.5 RDLeg 2/2004.</t>
  </si>
  <si>
    <t>Que en la memòria es justifica la inexistència de crèdit en l'estat de despeses en el nivell en el qual estigui establerta la vinculació jurídica.</t>
  </si>
  <si>
    <t>En tractar-se d'un crèdit extraordinari finançat amb nous o majors ingressos, que en la memòria es justifica que la resta d'ingressos s'estan efectuant amb normalitat, excepte aquells que tinguin caràcter finalista, i que es compleixen les condicions previstes a la LO 2/2012.</t>
  </si>
  <si>
    <t>En tractar-se d'un crèdit extraordinari finançat amb romanent líquid de tresoreria, que es justifica l'existència de romanent líquid de tresoreria disponible per al finançament de la modificació.</t>
  </si>
  <si>
    <t>Que en la memòria s'especifiquen les aplicacions pressupostàries objecte de crèdit extraordinari i el recurs o mitjà que ha de finançar la despesa que es proposa.</t>
  </si>
  <si>
    <t>Que l'aplicació objecte de crèdit extraordinari és adequada a la naturalesa de la despesa que es pretén realitzar</t>
  </si>
  <si>
    <t>En tractar-se d'una incorporació de romanents de crèdit per a despeses amb finançament afectat, que els recursos que financen la part de despesa afectada són, preferentment, els excessos de finançament i els compromisos ferms d'aportació afectats als romanents que es volen incorporar, o sinó, els recursos genèrics establerts a l'article 48.2 del RD 500/1900, pel que fa a la part finançada sense recursos afectats, i que aquests recursos són suficients i no afectats</t>
  </si>
  <si>
    <t>En tractar-se de crèdits que emparen projectes amb finançament afectat, que l'import proposat és igual o inferior a l'import dels romanents de crèdit amb finançament afectat aprovats amb la liquidació del pressupost de l'exercici anterior.</t>
  </si>
  <si>
    <t xml:space="preserve">En incorporar-se crèdits autoritzats en funció de l'efectiva recaptació de drets afectats, que s'acredita la recaptació dels drets. </t>
  </si>
  <si>
    <t>Que consta l'estat de despeses del pressupost de l'entitat local.</t>
  </si>
  <si>
    <t>Que consta l'estat d'ingressos del pressupost de l'entitat local.</t>
  </si>
  <si>
    <t>Art. 21.4 RD 500/1990</t>
  </si>
  <si>
    <t>Que consta proposta motivada, dicatada pel President de la Corporació, dels ajustos de crèdits que hauran de ser objecte d'imputació a les corresponents aplicacions pressupostàries.</t>
  </si>
  <si>
    <t>Que l'expedient es proposa inicialment per l'òrgan competent de l'ens depenent.</t>
  </si>
  <si>
    <t>En tractar-se d'una entitat local amb el pressupost prorrogat, que les anteriores operacions de tresoreria hagin estat retornades i es justifiqui aquest extrem a l'hora de suscriure la nova operació.</t>
  </si>
  <si>
    <t>Art. 54.1.b) RDLeg 781/1986
Art. 3.3.c) RD 128/2018
Art. 47.2.l L 7/1985</t>
  </si>
  <si>
    <t>Art. 177.5 RDLeg 2/2004
Art. 36.3 RD 500/1990
Art. 47.2.l) L 7/1985
Art. 54.1 RDLeg 781/1986
Art. 3.3.c) RD 128/2018</t>
  </si>
  <si>
    <t>Art. 48.bis.1 i 3 RDLeg 2/2004</t>
  </si>
  <si>
    <t>Art. 51 OTF</t>
  </si>
  <si>
    <t>Art. 55.1 i .4 RDLeg 2/2004</t>
  </si>
  <si>
    <t>En tractar-se d'una concertació o modificació d'una operació a llarg termini, l'import acumulat de les quals dins l'exercici econòmic no supera el 10% dels recursos de caràcter ordinari previstos en el pressupost, que l'expedient es proposa a l'alcalde-president de la corporació.</t>
  </si>
  <si>
    <t>En tractar-se d'una concertació o modificació d'una operació a llarg termini, l'import acumulat de les quals dins l'exercici econòmic supera el 10% dels recursos de caràcter ordinari previstos en el pressupost, que l'expedient es proposa al ple de la corporació.</t>
  </si>
  <si>
    <t>Art. 177.5 RDLeg 2/2004
Art. 47.2.l) L 7/1985
Art. 54.1 RDLeg 781/1986
Art. 3.3.c) RD 128/2018</t>
  </si>
  <si>
    <t>Que la càrrega financera total de l'entitat, qualsevol que en sigui la seva naturalesa, inclosa la derivada de les operacions projectades, no supera el 25% d'aquests recursos.</t>
  </si>
  <si>
    <t>Que l'operació de crèdit té previst finançar noves o majors despeses per operacions corrents que en l'expedient es declaren expressament necessàries i urgents.</t>
  </si>
  <si>
    <t>Concertació d'operacions de crèdit per finançar, excepcionalment, despesa corrent a través de modificacions de crèdit</t>
  </si>
  <si>
    <t>Art. 177.5 RDLeg 2/2004
Art. 54.1.b) RDLeg 781/1986
Art. 4.1.b).3 i .5 RD 128/2018</t>
  </si>
  <si>
    <t>Art. 49.4, 177.5 i 193.2 RDLeg 2/2004
Art. 47.2.l) L 7/1985
Art. 54.1 RDLeg 781/1986
Art. 3.3.c) RD 128/2018</t>
  </si>
  <si>
    <t>Concessió d'avals a societats mercantils participades per persones o entitats privades amb quota de participació en el capital social no inferior al 30%</t>
  </si>
  <si>
    <t>Que l'aval a concedir no garanteix un percentatge del crèdit superior al percentatge de participació de l'entitat local en la societat mercantil.</t>
  </si>
  <si>
    <t>Que consta la certificació de la secretaria de la corporació acreditant que el bé figura a l'inventari aprovat per l'entitat com a bé patrimonial.</t>
  </si>
  <si>
    <t>Art. 110.1. a) RD 1372/1986
Art. 49.2.a) D 336/1988
Art. 3.3.c) RD 128/2018</t>
  </si>
  <si>
    <t>Art. 13.2 D 336/1988
Art. 3.3.c) RD 128/2018</t>
  </si>
  <si>
    <t>Que hi consta informe tècnic que acredita que el bé que es vol declarar no utilitzable, és inaplicable als serveis municipals o a l'aprofitament normal, atesa la seva naturalesa i destinació degut al seu deteriorament, depreciació o estat deficient.</t>
  </si>
  <si>
    <t>Que consta la valoració pericial que acredia l'apreuament del bé.</t>
  </si>
  <si>
    <t>Alienació de béns, quan la seva quantia excedeix del 10 % dels recursos ordinaris del seu pressupost</t>
  </si>
  <si>
    <t>En tractar-se d'un bé immoble que el seu valor no excedeix el 25% dels recursos ordinaris del pressupost consolidat de la Corporació, que consta la justificació d'haver-ne donat compte al Departament de Governació, una vegada instruït l'expedient i abans de la resolució definitiva.</t>
  </si>
  <si>
    <t>Art. 40.2 D 336/1988</t>
  </si>
  <si>
    <t>Que es preveu que l'adjudicació de la cessió es farà per subhasta pública.</t>
  </si>
  <si>
    <t>Art. 61.a) D 336/1988</t>
  </si>
  <si>
    <t>Que la concessió s'atorga salvant els drets de propietat i sense perjudici d'altri.</t>
  </si>
  <si>
    <t>Art. 61.b) D 336/1988</t>
  </si>
  <si>
    <t>Que la finalitat per a la qual s'atorga la concessió és concreta.</t>
  </si>
  <si>
    <t>Art. 61.c) D 336/1988</t>
  </si>
  <si>
    <t>Art. 61.f) D 336/1988</t>
  </si>
  <si>
    <t xml:space="preserve">Que en la proposta d'acord, junt amb l'aprovació dels plecs i del projecte, es proposa aprovar la convocatòria del concurs per atorgar la concessió del bé de domini públic. </t>
  </si>
  <si>
    <t>Art. 63 D 336/1988</t>
  </si>
  <si>
    <t>Art. 64 D 336/1988</t>
  </si>
  <si>
    <t>Art. 285 L 9/2017</t>
  </si>
  <si>
    <t>En tractar-se d'una liquidació del pressupost amb romanent de tresoreria negatiu, que es fa constar que en la primera sessió que celebri el ple de la corporació es determinaran els instruments a utilitzar per a la reducció d'aquest.</t>
  </si>
  <si>
    <r>
      <t>Que el romanent de tresoreria està configurat per les obligacions reconegudes i liquidades no satisfetes l'últim dia de l'exercici, els drets pendents de cobrament i els fons líquids a 31 de desembre, i a més, també s'han tingut en compte els possibles ingressos afectats i</t>
    </r>
    <r>
      <rPr>
        <sz val="10"/>
        <rFont val="Calibri"/>
        <family val="2"/>
      </rPr>
      <t xml:space="preserve"> els drets de difícil o impossible recaptació.</t>
    </r>
  </si>
  <si>
    <t>Que en la determinació dels drets de difícil o impossible recaptació s'han aplicat, com a mínim, els percentatges establerts a l'art. 193 del RDL 2/2004.</t>
  </si>
  <si>
    <t xml:space="preserve">Que els romanents de crèdit estan constituïts pels saldos de crèdits definitius no afectats al compliment d'obligacions reconegudes. </t>
  </si>
  <si>
    <t>Que la reducció de despeses del nou pressupost per quantia igual al romanent de tresoreria negatiu es va aprovar pel ple de la corporació, després d'haver-se aprovat la liquidació.</t>
  </si>
  <si>
    <t>C.</t>
  </si>
  <si>
    <t>Es fa constar</t>
  </si>
  <si>
    <t>Que als efectes de facilitar la realització d'obres i prestació de serveis de la seva competència, consta raonadament la conveniència de concedir aquest aval.</t>
  </si>
  <si>
    <t>Que l'operació de crèdit que s'avala ha estat concertada per les persones o entitats contractades per l'entitat local per a la realització de l'obra o servei, o l'explotació de la concessió</t>
  </si>
  <si>
    <t>Que s'acredita que l'import del préstec garantit no és superior a l'import que hagués suposat a l'entitat local el finançament directe mitjançant crèdit de l'obra o del servei.</t>
  </si>
  <si>
    <t>Que la concessió de l'aval es fa a una societat mercantil participada per persones o entitats privades en què l'entitat local té una quota de participació en el capital social no inferior al 30%.</t>
  </si>
  <si>
    <t>Implantació de la fiscalització limitada prèvia de despeses</t>
  </si>
  <si>
    <t>Art. 219.2 RDLeg 2/2004
Art. 13.1 RD 424/2017</t>
  </si>
  <si>
    <t>En tractar-se d'una proposta que preveu altres requisits o tràmits addicionals que també tenen la consideració d'essencials, que aquests requisits es preveuen a la normativa reguladora, i asseguren l'objectivitat, la transparència, la no discriminació i la igualtat de tracte en les actuacions públiques.</t>
  </si>
  <si>
    <t>C.1</t>
  </si>
  <si>
    <t>Art. 13 LO 2/2012
Art. 53 RDLeg 2/2004</t>
  </si>
  <si>
    <t>Art. 85.2 L 7/1985</t>
  </si>
  <si>
    <t>Art. 47.2.k) L 7/1985
Art. 4.1.b).5 RD 128/2018</t>
  </si>
  <si>
    <t>Art. 21 i 23 LO 2/2012
Art. 16 RD 1463/2007</t>
  </si>
  <si>
    <t>Amb l'informe previ de l'òrgan interventor i a proposta del president, el ple de l'entitat local pot acordar el règim de fiscalització i intervenció limitada prèvia.</t>
  </si>
  <si>
    <t>Que la modificació de crèdit no altera la quantia total del pressupost, atès que s'imputa l'import total o parcial d'un crèdit a altres aplicacions pressupostàries amb diferent nivell de vinculació jurídica.</t>
  </si>
  <si>
    <t>En tractar-se d'una modificació finançada excepcionalment amb operacions de crèdit per a despesa corrent es fa constar que es requerirà el vot favorable de la majoria absoluta del nombre legal de membres de la Corporació per a l'aprovació de l'expedient.</t>
  </si>
  <si>
    <t>Altres aspectes a revisar</t>
  </si>
  <si>
    <t>A criteri de la intervenció</t>
  </si>
  <si>
    <t>D.1</t>
  </si>
  <si>
    <t>Es fa constar que es requerirà el vot favorable de la majoria absoluta del nombre legal de membres de la Corporació per a l'aprovació de l'expedient.</t>
  </si>
  <si>
    <t>Art. 54.1.b) RDLeg 781/1986
Art. 3.3.c) RD 128/2018</t>
  </si>
  <si>
    <t>Que es fa constar explícitament que si el bé cedit no es destina a l'ús previst en el termini fixat o deixa de ser-hi destinat, reverteix automàticament de ple dret al patrimoni de l'entitat cedent.</t>
  </si>
  <si>
    <t>Que consta l'informe favorable de la secretaria de la corporació.</t>
  </si>
  <si>
    <t>Art. 13 D 336/1988</t>
  </si>
  <si>
    <t>Art. 110.1 RD 1372/1986</t>
  </si>
  <si>
    <t>Que la pròrroga del pressupost general no afecta a modificacions de crèdit ni a crèdits destinats a serveis o programes que havien de concloure en l'exercici anterior o que estan finançats amb crèdit o altres ingressos específics o afectats que, exclusivament, s'havien de percebre en aquest exercici, ni es preveuen subvencions nominatives en l'estat de despeses.</t>
  </si>
  <si>
    <t>Art. 169.6 RDLeg 2/2004
Art. 21.2 RD 500/1990
Art 22.2.a) L 38/2003
RD 887/2006</t>
  </si>
  <si>
    <t xml:space="preserve">En tractar-se d'una entitat que no compleix l'objectiu d'estabilitat pressupostària en l'aprovació del pressupost, es fa constar l'obligatorietat d'elaborar un Pla econòmic financer, en el termini d'un mes des de la constatació de l'incompliment. </t>
  </si>
  <si>
    <t xml:space="preserve">Que s'acredita que el desenvolupament normal del pressupost i la situació de la tresoreria permeten la revocació de la reducció de despeses del nou pressupost per quantia igual al dèficit produït. </t>
  </si>
  <si>
    <t>Que l'import de l'operació de crèdit no supera, en el seu conjunt, el 30% dels ingressos liquidats per operacions corrents en l'exercici anterior.</t>
  </si>
  <si>
    <t>En tractar-se d'una operació de crèdit realitzada en el primer semestre de l'any sense que s'hagi produït la liquidació del pressupost de l'exercici anterior, que l'import de l'operació de crèdit no supera, en el seu conjunt, el 30% dels ingressos liquidats per operacions corrents en l'exercici anterior a aquest (n-2).</t>
  </si>
  <si>
    <t>En tractar-se d'una operació que precisa d'autorització, ja que es formalitza amb l'exterior o amb entitats financeres no residents a Espanya i/o que s'instrumenta mitjançant emissions de deute o qualsevol altra forma d'apel.lació al crèdit public d'acord al previst a la L 24/1988, es fa constar que no podran adquirir fermesa els compromisos de despesa vinculats a l'operació fins que no es disposi de la corresponent autorització.</t>
  </si>
  <si>
    <t>Art. 53.5 i .6 RDLeg 2/2004</t>
  </si>
  <si>
    <t>Es fa constar l'obligatorietat de comunicar al Departament d'Economia i Finances l'operació de crèdit i/o aval a curt termini en el termini dels deu primers dies del mes següent a la formalització del contracte.</t>
  </si>
  <si>
    <t>Es fa constar l'obligatorietat de comunicar a la central de riscos del Ministeri d'Hisenda informació sobre l'operació de tresoreria concertada.</t>
  </si>
  <si>
    <t>En tractar-se d'una operació que supera el 10% recursos ordinaris, es fa constar que es requerirà el vot favorable de la majoria absoluta del nombre legal de membres de la Corporació per a l'aprovació de l'expedient.</t>
  </si>
  <si>
    <t>Art. 47.2.l) L 7/1985</t>
  </si>
  <si>
    <t>Art. 177.5 RDLeg 2/2004
Art. 47.2 L 7/1985</t>
  </si>
  <si>
    <t>Art. 54.1.b) RDLeg 781/1986
Art. 3.3.c) RD 128/2018
Art. 47.2.l)  L 7/1985</t>
  </si>
  <si>
    <t>En tractar-se de la concertació d'una operació de crèdit que supera el 10% dels recursos ordinaris del pressupost, que consta l'informe de la secretaria de la corporació.</t>
  </si>
  <si>
    <t>En tractar-se d'una modificació finançada excepcionalment amb operacions de crèdit per a despesa corrent, que consta l'informe de la secretaria de la corporació.</t>
  </si>
  <si>
    <t>Que consta informe de la secretaria de la corporació.</t>
  </si>
  <si>
    <t>En tractar-se d'una renúncia a herència, llegat o donació en què la quantia excedeix del 10% dels recursos ordinaris del pressupost, que consta l'informe de la secretaria de la corporació.</t>
  </si>
  <si>
    <t>Que en l'expedient es demostra l'existència d'una causa que justifica la renúncia.</t>
  </si>
  <si>
    <t>En tractar-se d'un bé immoble amb informe previ del Departament de Governació desfavorable, que consta l'informe de la secretaria de la corporació.</t>
  </si>
  <si>
    <t>Art. 32.2 D 336/1988
Art. 54.1.b) RDLeg 781/1986
Art. 4.1.b).5 RD 128/2018</t>
  </si>
  <si>
    <t>Art. 32.2 D 336/1988
Art. 54.1.b) RDLeg 781/1986</t>
  </si>
  <si>
    <t>En tractar-se d'una ocupació privativa, que consta memòria explicativa de la utilització i dels fins de l'ocupació dels béns de domini públic.</t>
  </si>
  <si>
    <t>Que es preveu una durada de la concessió que no excedeix els 50 anys amb les possibles pròrrogues incloses.</t>
  </si>
  <si>
    <t>Que s'exigeix al concessionari l'establiment de garanties suficients per tal d'assegurar el bon ús dels béns i/o instal.lacions.</t>
  </si>
  <si>
    <t>Art. 54.1.b) RDLeg 781/1986
Art. 4.1.b).5 RD 128/2018
Art. 84 D 336/1988
Art. 47.2.i) L 7/1985</t>
  </si>
  <si>
    <t>Que consta informe favorable de la secretaria de la corporació.</t>
  </si>
  <si>
    <t>Que consta la valoració pericial que acredita l'apreuament del bé.</t>
  </si>
  <si>
    <t>En tractar-se d'una concessió d'aval que no supera el 10% dels recursos de caràcter ordinari previstos en el pressupost, que l'expedient es proposa a l'alcalde-president de la corporació.</t>
  </si>
  <si>
    <t>En tractar-se d'una concessió d'aval que supera el 10% dels recursos de caràcter ordinari previstos en el pressupost, que l'expedient es proposa al ple de la corporació.</t>
  </si>
  <si>
    <t>Art. 25.1 RD 1463/2007</t>
  </si>
  <si>
    <t>Art. 52.2 RDLeg 2/2004
Art. 4.1.b).3 RD 128/2018</t>
  </si>
  <si>
    <t>Serà necessari l'informe previ de la intervenció sobre la procedència de la implantació de nous serveis o la reforma dels existents a l'efecte de l'avaluació de la repercussió economicofinancera i estabilitat pressupostària de les respectives propostes.</t>
  </si>
  <si>
    <t>Que de la valoració de les projeccions efectuades es desprèn el compliment dels objectius d'estabilitat pressupostària i sostenibilitat financera.</t>
  </si>
  <si>
    <t>Que es justifiquen les raons de força major o interès públic que comporten la modificació contractual.</t>
  </si>
  <si>
    <t>Que les compensacions econòmiques establertes mantenen raonablement l'equilibri econòmic pactat en el moment de l'adjudicació.</t>
  </si>
  <si>
    <t>Art. 172 i 175 RD 2568/1986</t>
  </si>
  <si>
    <t>Es fa constar que l'/els informe/s sobre el cost del servei el suport tècnic rebut s'han de publicitar.</t>
  </si>
  <si>
    <t>Art. 85.2.A) L 7/1985</t>
  </si>
  <si>
    <t>Art. 50 RD 2568/1986
Art. 34.1 L 39/2015
Art. 84 D 336/1988</t>
  </si>
  <si>
    <t>Art. 34.1 L 39/2015
Art. 13.2 D 336/1988</t>
  </si>
  <si>
    <t>Art. 34.1 L 39/2015
Art. 110.1 RD 1372/1986
Art. 49.2 D 336/1988</t>
  </si>
  <si>
    <t>Art. 34.1 L 39/2015
Art. 52.2 RDLeg 2/2004</t>
  </si>
  <si>
    <t>Art. 172 i 175 RD 2568/1986
Art. 207 RDL 2/2004
Regles 52 i 53 OHAP/1781/2013</t>
  </si>
  <si>
    <t>Art. 193.1 RDLeg 2/2004
Art. 105 RD 500/1990
Art. 34.1 L 39/2015</t>
  </si>
  <si>
    <t>Art. 34.1 L 39/2015
Art. 192.2 RDLeg 2/2004</t>
  </si>
  <si>
    <t>Art. 34.1 L 39/2015
Art. 191.3 RDLeg 2/2004
Art. 90.1 RD 500/1990
Art. 34.1 L 39/2015</t>
  </si>
  <si>
    <t>Art. 34.1 L 39/2015
Art. 49 RD 500/1990</t>
  </si>
  <si>
    <t>Art. 34.1 L 39/2015
Art. 9.2 i 47.3 RD 500/1990</t>
  </si>
  <si>
    <t>Art. 34.1 L 39/2015
Art. 9.2 i 39.3 RD 500/1990</t>
  </si>
  <si>
    <t>Art. 34.1 L 39/2015 
Art. 9.2 i 43.2 RD 500/1990</t>
  </si>
  <si>
    <r>
      <t>Art. 34.1 L 39/2015
Art. 179.1 RDLeg 2/2004
Art. 9.2</t>
    </r>
    <r>
      <rPr>
        <sz val="10"/>
        <rFont val="Calibri"/>
        <family val="2"/>
      </rPr>
      <t>.c) i 40.2 RD 500/1990</t>
    </r>
  </si>
  <si>
    <t>Art. 54.1.b) RDLeg 781/1986
Art. 4.1.b).5 RD 128/2018
Art. 41.2 D 336/1988
Art. 47.2.m) L 7/1985</t>
  </si>
  <si>
    <t>Art. 34.1 L 39/2015
Art. 177.5 RDLeg 2/2004
Art. 36.3 RD 500/1990</t>
  </si>
  <si>
    <t>Art. 34.1 L 39/2015
Art. 49.4, 177.5 i 193.2 RDLeg 2/2004</t>
  </si>
  <si>
    <t>Art. 34.1 L 39/2015
Art. 52 RDL 2/2004</t>
  </si>
  <si>
    <t>Art. 34.1 L 39/2015
Art. 66.1 D 336/1988</t>
  </si>
  <si>
    <t>Art. 34.1 L 39/2015
Art. 50 RD 2568/1986</t>
  </si>
  <si>
    <t>Art. 34.1 L 39/2015
Art. 86.1 L 7/1985</t>
  </si>
  <si>
    <t>Art. 34.1 L 39/2015
Art. 21.1.s) i 34.1.o) de la L 7/1985
Art. 21.4 RD 500/1990</t>
  </si>
  <si>
    <t>Art. 34.1 L 39/2015
Art. 179.2 RDLeg 2/2004
Art. 40.3 RD 500/1990</t>
  </si>
  <si>
    <t>Art. 34.1 L 39/2015
Art. 177.2 RDLeg 2/2004
Art. 37.3 RD 500/1990</t>
  </si>
  <si>
    <t>Art. 34.1 L 39/2015
Art. 32.2 D 336/1988</t>
  </si>
  <si>
    <t>Art. 50 RD 2568/1986
Art. 34.1 L 39/2015
Art. 41.1 R 336/1988</t>
  </si>
  <si>
    <t>Art. 34.1 L 39/2015
Art. 13.1 RD 424/2017</t>
  </si>
  <si>
    <t>Art. 50 RD 2568/1986
Art. 34.1 L 39/2015</t>
  </si>
  <si>
    <t>Que es determina la situació física i jurídica del bé, s'ha practitat l'atermanament de l'immoble si s'escau i, consta la inscripció al Registre de la Propietat.</t>
  </si>
  <si>
    <t>En tractar-se d'un bé immoble que el seu valor excedeix el 25% dels recursos ordinaris del pressupost consolidat de la Corporació amb informe desfavorable del Departament de Governació, que es fa constar aquesta circumstància a la proposta.</t>
  </si>
  <si>
    <t>En tractar-se d'un bé immoble que el seu valor excedeix el 25% dels recursos ordinaris del pressupost consolidat de la Corporació, que consta informe favorable del Departament de Governació, o bé si han transcorregut més de 30 dies des de la seva petició i aquest no s'ha emès es podran prosseguir les actuacions.</t>
  </si>
  <si>
    <t>En tractar-se d'un valor mobiliari o d'una participació en societats o empreses, que consta l'informe previ del Departament d'Economia i Finances.</t>
  </si>
  <si>
    <t>En tractar-se d'un bé declarat d'interès cultural o inclòs a l'inventari general de l'Estat o al catàleg municipal de béns d'interès singular o valor històrico-artístic, que consta la comunicació prèvia al Departament de Cultura de la Generalitat i a l'òrgan competent de l'Administració de l'Estat amb una antel.lació mínima de 2 mesos per a l'exercici del dret de tanteig, i consta l'informe emès per aquests, si s'escau.</t>
  </si>
  <si>
    <t>En concretar-se el destí de l'alienació del bé, que no es financen despeses corrents, excepte que es tracti de parcel.les sobreres de vies públiques no edificables o de béns no utilitzables en serveis locals.</t>
  </si>
  <si>
    <t>Que la forma d'alienació és la subhasta pública, excepte els casos previstos als articles 43 i ss del D 336/1988.</t>
  </si>
  <si>
    <t>Art. 54.1.b) RDLeg 781/1986
Art. 4.1.b).5 RD 128/2018
Art. 40.1.c) i 41.2 D 336/1988
Art. 47.2.m) L 7/1985</t>
  </si>
  <si>
    <t>Art. 26 L 7/1985</t>
  </si>
  <si>
    <t>En tractar-se d'una entitat que incompleix l'objectiu d'estabilitat pressupostària, es fa constar l'obligatorietat d'elaborar un Pla econòmic financer d'acord al previst als art. 21 i 23 de la LO 2/2012.</t>
  </si>
  <si>
    <t>En tractar-se d'una entitat que no compleix la regla de la despesa, es fa constar l'obligatorietat d'elaborar un Pla econòmic financer d'acord al previst als art. 21 de la LO 2/2012.</t>
  </si>
  <si>
    <t>Art. 13 LO 2/2012
Art. 53 RDL 2/2004</t>
  </si>
  <si>
    <t>Art. 21 LO 2/2012
Art. 16.2 i 19 RD 1463/2007
Art. 9.2 OHAP/2105/2012
Art. 116bis L 7/1985</t>
  </si>
  <si>
    <t>Art. 12 i 21 LO 2/2012
Art. 9.2 OHAP/2105/2012
Art. 116bis L 7/1985</t>
  </si>
  <si>
    <t>DA16.1 RDLeg 2/2004</t>
  </si>
  <si>
    <t>En tractar-se d'una despesa considerada com a inversió financerament sostenible, que l'entitat local es troba al corrent en el compliment de les seves obligacions tributàries i amb la Seguretat Social.</t>
  </si>
  <si>
    <t>DA16.1.A) i B) RDLeg 2/2004</t>
  </si>
  <si>
    <t>En tractar-se d'una despesa considerada com a inversió financerament sostenible, que aquesta té reflex pressupostari en algun dels grups de programes previstos a la DA16.1.A) i B) del RDLeg 2/2004.</t>
  </si>
  <si>
    <t>DA16.2 RDLeg 2/2004</t>
  </si>
  <si>
    <t>En tractar-se d'una despesa considerada com a inversió financerament sostenible, que la vida útil prevista és superior a 5 anys.</t>
  </si>
  <si>
    <t>En tractar-se d'una despesa considerada com a inversió financerament sostenible corresponent a mobiliari, estris i/o vehicles, que es troben en algun dels supòsits previstos a la DA 16.2 RDLeg 2/2004.</t>
  </si>
  <si>
    <t>DA16.3 RDLeg 2/2004</t>
  </si>
  <si>
    <t>En tractar-se d'una despesa considerada com a inversió financerament sostenible, que la despesa és imputable al capítol 6 del pressupost i/o a indemnitzacions o compensacions per recissions contractuals amb les limitacions establertes a la DA16.3 RDLeg 2/2004.</t>
  </si>
  <si>
    <t>En tractar-se d'un informe de la intervenció amb resultat desfavorable, es fa constar que aquesta intervenció el remetrà a l'òrgan competent de l'administració pública que tingui atribuïda la tutela financera de la corporació local.</t>
  </si>
  <si>
    <t>En tractar-se d'una inversió financerament sostenible, es fa constar que aquesta intervenció ho informarà al Ministeri d'Hisenda i Administracions Públiques.</t>
  </si>
  <si>
    <t>En tractar-se d'una inversió financerament sostenible, es fa constar que juntament amb la liquidació del pressupost, es donarà compte al Ple del grau de compliment dels criteris establerts a la DA16 i es farà públic en el portal web de la Corporació.</t>
  </si>
  <si>
    <t>Art. 47.2.g) L 7/1985
Art. 4.1.b).5 RD 128/2018</t>
  </si>
  <si>
    <t>Art. 47.2.h) L 7/1985
Art. 4.1.b).5 RD 128/2018</t>
  </si>
  <si>
    <t xml:space="preserve">Art. 110.1.d) RD 1372/1986
Art. 47.2.ñ) L 7/1985
Art. 4.1.b.5) RD 128/2018 </t>
  </si>
  <si>
    <t>Art. 47.2.o) L 7/1985
Art. 4.1.b).5 RD 128/2018</t>
  </si>
  <si>
    <t>Art. 3.3.c) RD 128/2018
Art. 54.1.b) RDLeg 781/1986</t>
  </si>
  <si>
    <t>Art. 47.2 L 7/1985</t>
  </si>
  <si>
    <t>Art. 34.1 L 39/2015
Art. 168 RDLeg 2/2004
Art. 18 RD 500/1990</t>
  </si>
  <si>
    <t>Art. 4 i 7.3 LO 2/2012
Art. 25.4 i 86.1 L 7/1985</t>
  </si>
  <si>
    <t>Serà necessari l'informe previ de la intervenció o de qui legalment els substitueixin, per a l'adopció dels acords que tractin assumptes sobre matèries per a les quals s'exigeixi una majoria especial, sempre que el seu abast estigui relacionat amb l'activitat econòmica financera del sector públic local.</t>
  </si>
  <si>
    <t>Altres es fa constar</t>
  </si>
  <si>
    <t>Aspectes a revisar</t>
  </si>
  <si>
    <t>Control permanent no planificable</t>
  </si>
  <si>
    <t>En preveure's subvencions nominatives, que aquestes consten en l'estat de despeses del pressupost de l'entitat local amb la corresponent dotació pressupostària, l'objecte i el/s beneficiari/s.</t>
  </si>
  <si>
    <t>En tractar-se d'una entitat amb organismes autònoms i/o consorcis depenents, que l'expedient inclou totes les propostes dels ens degudament informades per la intervenció.</t>
  </si>
  <si>
    <t>Que en base als càlculs adjunts en aquest informe, es compleix la regla de la despesa.</t>
  </si>
  <si>
    <t>Que en base als càlculs adjunts en aquest informe, es compleix el límit de deute públic.</t>
  </si>
  <si>
    <t>Art. 3.2 i 11.4 LO 2/2012
Art. 16.2 RD 1463/2007</t>
  </si>
  <si>
    <t>En tractar-se d'una entitat amb ens dependents amb pressupost limitatiu, que es concreta l'àmbit subjectiu d'aplicació del règim de fiscalització i intervenció limitada prèvia de requisits bàsics, i que el règim establert és el mateix que l'entitat local.</t>
  </si>
  <si>
    <t>C.2</t>
  </si>
  <si>
    <t>C.3</t>
  </si>
  <si>
    <t>C.4</t>
  </si>
  <si>
    <t>D.</t>
  </si>
  <si>
    <t>A.15</t>
  </si>
  <si>
    <t>A.16</t>
  </si>
  <si>
    <t>A.17</t>
  </si>
  <si>
    <t>A.18</t>
  </si>
  <si>
    <t>A.19</t>
  </si>
  <si>
    <t>A.20</t>
  </si>
  <si>
    <t>A.21</t>
  </si>
  <si>
    <t>A.22</t>
  </si>
  <si>
    <t>A.23</t>
  </si>
  <si>
    <t>A.24</t>
  </si>
  <si>
    <t>A.25</t>
  </si>
  <si>
    <t>A.26</t>
  </si>
  <si>
    <t>A.27</t>
  </si>
  <si>
    <t>A.28</t>
  </si>
  <si>
    <t>A.29</t>
  </si>
  <si>
    <t>Es fa constar, que s'incorpora l'informe de control permanent sobre l'avaluació del compliment de l'objectiu d'estabilitat pressupostària de la liquidació del pressupost de l'exercici anterior i del pressupost aprovat per a l'exercici corrent.</t>
  </si>
  <si>
    <t>Art. 177.5 RDLeg 2/2004
Art. 47 L 7/1985</t>
  </si>
  <si>
    <t>Art. 49.4, 177.5 i 193.2 RDLeg 2/2004
Art. 47 L 7/1985</t>
  </si>
  <si>
    <t>A.30</t>
  </si>
  <si>
    <t>A.31</t>
  </si>
  <si>
    <t>Que les bases utilitzades en l'informe econòmic financer per a justifcar els crèdits previstos en el pressupost són coherents amb la informació existent i disponible en els sistemes d'informació comptable.</t>
  </si>
  <si>
    <t>En constar un Pla d'inversió a 4 anys, que els projectes inclosos en el pla s'identifiquen mitjançant un codi i especifiquen, com a mínim, el codi d'identificació, la denominació del projecte, l'any d'inici i de fi previstos, l'import total previst, l'anualitat prevista per cada un dels quatre exercicis, el tipus de finançament, determinant si es financia amb recursos generals o ingressos afectats, la previsible vinculació dels crèdits assignats i l'òrgan encarregat de la seva gestió, coordinant-se, en el seu cas, amb el programa d'actuació i plans d'etapes de planejament urbanístic, i que el programa financer, coordinat amb els plans i programes d'inversió, conté la inversió prevista a realitzar en cada un dels quatre exercicis, els ingressos per subvencions, contribuciones especials, càrregues d'urbanització, recursos patrimonials i altres ingressos de capital que es preveuen obtenir en aquests exercicis, així com una projecció de la resta d'ingressos previstos en el citat període, i les operaciones de crèdit que son necessàries per completar el finançament, amb indicació dels costos que generin.</t>
  </si>
  <si>
    <t>En tractar-se d'una entitat amb organismes autònoms, consorcis depenents i/o societats mercantils el capital de la qual pertany íntegra o majoritàriament a l'entitat local, que consten les propostes d'acord d'aprovació de cada un dels ens integrants aprovades per l'òrgan competent d'aquests acompanyada de la documentació establerta i que s'ha remès a l'entitat abans del dia 15 de setembre de l'exercici anterior al de la seva aprovació.</t>
  </si>
  <si>
    <t>En tractar-se d'una entitat amb un nivell d'endeutament superior al 110% dels ingressos corrents liquidats o meritats en l'exercici immediatament anterior, es fa constar l'obligatorietat d'elaborar un pla econòmic financer amb el contingut i abast corresponent, i si s'escau, la impossiblitat de formalitzar les operacions d'endeutament pressupostades.</t>
  </si>
  <si>
    <t>En tractar-se d'una entitat amb necessitat de finançament d'acord amb la LO 2/2012 d'estabilitat pressupostària i sostenibilitat financera, es fa constar l'obligació d'elaborar un Pla econòmic financer en el termini d'un mes des de la constatació de l'incompliment.</t>
  </si>
  <si>
    <t>Es fa constar que s'haurà de remetre còpia de la liquidació del pressupost a l'Administració de l'Estat i a la comunitat autònoma abans de finalitzar el mes de març de l'exercici següent al que correspongui.</t>
  </si>
  <si>
    <t>Art. 193.5 RDLeg 2/2004
Art. 91 RD 500/1990</t>
  </si>
  <si>
    <t>Art. 193 RDLeg 2/2004
Apartat 8 NITF2019</t>
  </si>
  <si>
    <t>En tractar-se d'una liquidació del pressupost amb romanent de tresoreria negatiu, es fa constar que el ple ha d'aprovar un pla de sanejament financer a un termini màxim de 3 anys en els termes previstos a l'art. 53 de RDLeg 2/2004 i a l'art. 9.4 de l'annex 2 de l'Ordre ECF/138/2007 i que aquest romanent de tresoreria negatiu s'ha de regularitzar com a molt tard en el tancament comptable de l'exercici següent al de l'acord plenari d'aprovació d'aquest pla.</t>
  </si>
  <si>
    <t>C.5</t>
  </si>
  <si>
    <t xml:space="preserve">Es fa constar que, a efectes de seguiment del pla, cal trametre al Departamenht de la Vicepresidència i d’Economia i Hisenda, durant el primer semestre de cada exercici, les dades corresponents al tancament comptable de l’exercici anterior en els termes previstos a l’article 11 de l’Ordre ECF/138/2007 (formulari 12). </t>
  </si>
  <si>
    <t>Apartat 10 NITF2019</t>
  </si>
  <si>
    <t>Art. 169.4 RDLeg 2/2004 
Art. 20.3 RD 500/1990</t>
  </si>
  <si>
    <t>En tractar-se d'una modificació de crèdit que ha d'aprovar el ple, que la proposta d'acord preveu les normes sobre informació, reclamació, recursos i publicitat aplicables a l'aprovació dels pressupostos de l'entitat (articles 169, 170 i 171 del RDLeg 2/2004).</t>
  </si>
  <si>
    <t>Art. 22.2 RD 1463/2007
Apartat 10 NITF2019</t>
  </si>
  <si>
    <t>Que es proposa la dació de compte de l'informe al ple de la corporació.</t>
  </si>
  <si>
    <t xml:space="preserve">En incomplir-se les regles fiscals en el moment de la liquidació del pressupost del primer exercici del pla econòmic i financer, que s'acredita a l'expedient que s’han adoptat les mesures de gestió pressupostària necessàries per evitar l’incompliment en el segon exercici del pla. </t>
  </si>
  <si>
    <t xml:space="preserve">Es fa constar que en incomplir-se les regles fiscals en el moment de la liquidació del pressupost del segon exercici del pla, el ple de l’ens local ha d'aprovar un nou pla econòmic i financer per a l’exercici en curs (l’exercici en què s’aprova la liquidació del segon exercici del pla inicial) i el següent. </t>
  </si>
  <si>
    <t>Art. 21 i 23  LO 2/2012
Art. 9.2 OHAP/2105/2012
Art. 116bis.2 L 7/1985
Art. 20 i 22.2 RD 1463/2007
Apartat 10 NITF2019</t>
  </si>
  <si>
    <t>D</t>
  </si>
  <si>
    <t>Art. 53.6 RDLeg 2/2004</t>
  </si>
  <si>
    <t>En tractar-se d'una operació que precisa d'autorització, es fa constar que no podran adquirir fermesa els compromisos de despesa vinculats a l'operació fins que no es disposi de la corresponent autorització.</t>
  </si>
  <si>
    <t>En tractar-se de la concertació d'una operació de crèdit a llarg termini, sempre que l'estalvi net sigui negatiu i/o el volum total de deute viu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</si>
  <si>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de la concertació d'una operació de crèdit a llarg termini que es formalitza a l'exterior o amb entitats financeres no residents a Espanya, incloses les cessions a entitats financeres no residents de les participacions que ostenten entitats residents, en crèdits atorgats a les entitats locals, els seus organismes autònoms i els ens i societats mercantils dependents, que presentin serveis o produeixin béns que no es financen majoritàriament amb ingressos de mercat,  i/o que s'instrumenta mitjançant emissions de deute o qualsevol altra forma d'apelació al crèdit public, i/o denominada en euros i que es realitza dins de l'espai territorial dels països pertanyents a la Unió Europea i amb entitats finaceres residents en alguns dels països de la Unió Europea, que consta l'autorització de tutela financera.</t>
  </si>
  <si>
    <t>Es fa constar, que s'incorpora l'informe de control permanent sobre l'avaluació del compliment de l'objectiu d'estabilitat pressupostària de la liquidació del pressupost de l'exercici anterior i del pressupost aprovat per a l'exercici corrent, en aplicació de l'article 16 del RD 1463/2007.</t>
  </si>
  <si>
    <t>Art. 13.5 LO 2/2012
Art. 25.1 RD 1463/2007</t>
  </si>
  <si>
    <t>Es fa constar l'obligatorietat de comunicar al Departament d'Economia i Finances l'operació de crèdit i/o aval a llarg termini en el termini dels deu primers dies del mes següent a la formalització del contracte.</t>
  </si>
  <si>
    <t>Art. 53.1, .2 i 3 RDLeg 2/2004
DF 31 L 17/2012 OECF/138/2007</t>
  </si>
  <si>
    <t>Art. 4.1 OECF/138/2007</t>
  </si>
  <si>
    <t>Es fa constar l'obligatorietat de comunicar a la central de riscos del Ministeri d'Hisenda informació sobre l'operació de crèdit concertada i la seva càrrega financera.</t>
  </si>
  <si>
    <t>Art. 16 RD 1463/2007</t>
  </si>
  <si>
    <t>En tractar-se d'una entitat que no compleix l'objectiu d'estabilitat pressupostària en l'aprovació del pressupost, es fa constar l'obligatorietat de remetre l'informe a l'òrgan que exerceix la tutela financera, en el termini de 15 dies hàbils, comptats des de que el Ple té coneixement d'aquest informe.</t>
  </si>
  <si>
    <t>Que consta la proposta d'autorització del ple de la corporació per a la concertació d'operacions de crèdit a llarg termini.</t>
  </si>
  <si>
    <t>En tractar-se d'un bé immoble que el seu valor excedeix el 25% dels recursos ordinaris del pressupost consolidat de la Corporació amb informe desfavorable del Departament de Governació, es fa constar que es requerirà el vot favorable de les dues terceres parts del nombre de fet i, en tot cas, de la majoria absoluta dle nombre legal de membres de la Corporació, per a l'aprovació de l'expedient.</t>
  </si>
  <si>
    <t>En tractar-se d'un servei la prestació i coordinació del qual correspon a la Diputació o entitat equivalent, que consta la justificació per part del municipi acreditant el compliment dels criteris de l'art. 26 L 7/1985.</t>
  </si>
  <si>
    <t>Art. 7 i 25.2 L 7/1985</t>
  </si>
  <si>
    <t>Que de la valoració de les dades existents a l'expedient es desprèn que l'execució de l'actuació proposada no afectarà al compliment dels objectius d'estabilitat pressupostària i sostenibilitat financera.</t>
  </si>
  <si>
    <t>Que consta una memòria econòmica en la qual es reflecteix la repercussió econòmica de la proposta plantejada.</t>
  </si>
  <si>
    <r>
      <t>En tractar-se d'una adjudicació mitja</t>
    </r>
    <r>
      <rPr>
        <sz val="10"/>
        <rFont val="Calibri"/>
        <family val="2"/>
        <scheme val="minor"/>
      </rPr>
      <t>nçant preu, q</t>
    </r>
    <r>
      <rPr>
        <sz val="10"/>
        <color theme="1"/>
        <rFont val="Calibri"/>
        <family val="2"/>
        <scheme val="minor"/>
      </rPr>
      <t xml:space="preserve">ue consta que la cessió del producte es destina a serveis en utilitat dels qui tinguin dret a l'aprofitament, sense que la corporació pugui detreure més d'un 5% de l'import. </t>
    </r>
  </si>
  <si>
    <t>Que en el plec de clàusules hi consta l'objecte de la concessió administrativa, les obres i les instal.lacions que, si s'escau, hagi de realitzar l'interessat, el termini d'utilització, els deures i facultats del concessionari, les tarifes corresponents i el canon o participacio que s'hagi de satisfer a l'administració, l'obligació de mantenir en bon estat la porció de domini utilitzat i, si s'escau, les obres que s'hi constitueixin, la reversió de les obres i les instal.lacions a l'acabament de la concessió, la garantia provisional, que consisteix en el 2% del valor del domini públic objecte d'ocupació i del pressupost de les obres que, si s'escau, s'hagin de realitzar, les sancions per infraccions a les obligacions contretes i l'obligació del concessionari de deixar lliure i vacus, a disposició de l'Administració, dins el termini establert, els béns objecte de la concessió, i de reconèixer la potestat d'aquesta per acordar-ne i executar-ne, per si mateixa, el llançament.</t>
  </si>
  <si>
    <t>Que el projecte conté una memòria justificativa, els plànols representatius de la situació, les dimensions i les altres circumstàncies de la porció de domini públic objecte d'ocupació i del detall de les obres que, si s'escau, s'hagin d'executar, la valoració de la part de domini públic que s'hagi d'ocupar, com si és tractés de béns de propietat privada, el pressupost, i el plec de condicions que ha de regir la concessió del bé de domini públic, i si s'escau, la realització de les obres.</t>
  </si>
  <si>
    <t>Art. 65 D 336/1988</t>
  </si>
  <si>
    <t>Es fa constar que en tractar-se de renúncia a herència, llegats o donació que la seva quantia excedeix el 10% dels recursos ordinaris del perssupost, que es requerirà el vot favorable de la majoria absoluta del nombre legal de membres de la Corporació per a l'aprovació de l'expedient.</t>
  </si>
  <si>
    <t>En tractar-se de la concertació d'una operació de crèdit que supera el 10% dels recursos ordinaris del pressupost de l'ens depenent, que consta l'informe de la secretaria de la corporació.</t>
  </si>
  <si>
    <t>Art. 53.6 i 54 RDLeg 2/2004</t>
  </si>
  <si>
    <t>Autorització prèvia a la concertació d'operacions de crèdit a llarg termini d'organismes autònoms i societats mercantils per part del Ple de la Corporació</t>
  </si>
  <si>
    <t>Art. 53 RDLeg 2/2004
Annex 2.4 OECF/138/2007
NITF2019</t>
  </si>
  <si>
    <t>Avaluació del compliment de la sostenibilitat financera</t>
  </si>
  <si>
    <t>RÀTIO LEGAL DEL DEUTE VIU</t>
  </si>
  <si>
    <t>Deute viu previst a 31/12 exercici n</t>
  </si>
  <si>
    <t>Ingressos corrents del darrer exercici liquidat</t>
  </si>
  <si>
    <t>Ràtio</t>
  </si>
  <si>
    <t>DEUTE VIU PREVIST A 31/12 exercici n</t>
  </si>
  <si>
    <t>Concepte</t>
  </si>
  <si>
    <t>Entitat local</t>
  </si>
  <si>
    <t>Organisme autònom</t>
  </si>
  <si>
    <t>Consorci adscrit</t>
  </si>
  <si>
    <t>Entitat pública empresarial</t>
  </si>
  <si>
    <t>Societat mercantil</t>
  </si>
  <si>
    <t>Fundació</t>
  </si>
  <si>
    <t>TOTAL</t>
  </si>
  <si>
    <t>Operacions vigents a 31/12 exercici n-1</t>
  </si>
  <si>
    <t>Deute viu a curt termini</t>
  </si>
  <si>
    <t>Deute viu a llarg termini</t>
  </si>
  <si>
    <t>Deute viu avalat</t>
  </si>
  <si>
    <t>Saldos no disposats d'operacions formalitzades</t>
  </si>
  <si>
    <t>Variació dels passius financers prevista en el cap. 9 d'ingressos i en el cap. 9 de despeses del pressupost exercici n</t>
  </si>
  <si>
    <t>INGRESSOS CORRENTS DEL DARRER EXERCICI LIQUIDAT</t>
  </si>
  <si>
    <t>DRN capítol 1 a 5 de la liquidació</t>
  </si>
  <si>
    <t>DRN per operacions corrents afectats a operacions de capital</t>
  </si>
  <si>
    <t>Article 35 Contribucions especials</t>
  </si>
  <si>
    <t>Concepte 396 Ingressos per actuacions d'urbanització</t>
  </si>
  <si>
    <t>Concepte 397 Aprofitaments urbanístics</t>
  </si>
  <si>
    <t>Ingressos d'explotació</t>
  </si>
  <si>
    <t>Import net de la xifra de negocis</t>
  </si>
  <si>
    <t>Treballs realitzats per l'empresa per al seu actiu</t>
  </si>
  <si>
    <t>Altres ingressos d'explotació</t>
  </si>
  <si>
    <t>Imputació de subvencions d'immobilitzat no financer i altres</t>
  </si>
  <si>
    <t>Ajust de consolidació per operacions internes (*)</t>
  </si>
  <si>
    <t>(*) OPERACIONS INTERNES</t>
  </si>
  <si>
    <t>Entitat receptora</t>
  </si>
  <si>
    <t>Entitat pagadora</t>
  </si>
  <si>
    <t>Import</t>
  </si>
  <si>
    <t xml:space="preserve">Fundació  </t>
  </si>
  <si>
    <t>Avaluació del compliment de l'objectiu d'estabilitat pressupostària</t>
  </si>
  <si>
    <t>ENTITAT</t>
  </si>
  <si>
    <t>INGRÉS NO FINANCER</t>
  </si>
  <si>
    <t>DESPESA NO FINANCERA</t>
  </si>
  <si>
    <t>AJUSTOS DE LA PRÒPIA ENTITAT</t>
  </si>
  <si>
    <t>AJUSTOS PER OPERACIONS INTERNES</t>
  </si>
  <si>
    <t>CAPACITAT/ NECESSITAT DE FINANÇAMENT</t>
  </si>
  <si>
    <t>(1)</t>
  </si>
  <si>
    <t>(2)</t>
  </si>
  <si>
    <t>(3)</t>
  </si>
  <si>
    <t>(4)</t>
  </si>
  <si>
    <t>(5) = (1) - (2) + (3) + (4)</t>
  </si>
  <si>
    <t xml:space="preserve">CAPACITAT/NECESSITAT DE FINANÇAMENT DE LA CORPORACIÓ LOCAL   </t>
  </si>
  <si>
    <t>ENTITAT LOCAL</t>
  </si>
  <si>
    <t>Ingressos no financers</t>
  </si>
  <si>
    <t>Previsions inicials d'ingressos</t>
  </si>
  <si>
    <t>1. Impostos directes</t>
  </si>
  <si>
    <t>2. Impostos indirectes</t>
  </si>
  <si>
    <t>3. Taxes, preus públics i altres ingressos</t>
  </si>
  <si>
    <t>4. Transferències corrents</t>
  </si>
  <si>
    <t>5. Ingressos patrimonials</t>
  </si>
  <si>
    <t>6. Alienació d'inversions reals</t>
  </si>
  <si>
    <t>7. Transferències de capital</t>
  </si>
  <si>
    <t>1. Total previsions inicials</t>
  </si>
  <si>
    <t>Despeses no financeres</t>
  </si>
  <si>
    <t>Crèdits inicials de despeses</t>
  </si>
  <si>
    <t>1. Despeses de personal</t>
  </si>
  <si>
    <t>2. Despeses en béns corrents i serveis</t>
  </si>
  <si>
    <t>3. Despeses financeres</t>
  </si>
  <si>
    <t>5. Fons de contingència</t>
  </si>
  <si>
    <t>6. Inversions reals</t>
  </si>
  <si>
    <t>2. Total crèdits inicials</t>
  </si>
  <si>
    <t>3. SALDO PRESSUPOSTARI (1 - 2)</t>
  </si>
  <si>
    <t>Ajustos al saldo pressupostari en termes SEC</t>
  </si>
  <si>
    <t>1.    Ajust per recaptació d'ingressos capítols 1-3</t>
  </si>
  <si>
    <t>2.    (+) Ajust per liquidació PTE</t>
  </si>
  <si>
    <t>3.    Interessos i diferències de canvi</t>
  </si>
  <si>
    <t>4.    (+/-) Ajust per grau d'execució de la despesa</t>
  </si>
  <si>
    <t>5.    Inversions realitzades per compte de la Corporació Local</t>
  </si>
  <si>
    <t>6.    Ingressos per vendes d'accions (privatitzacions)</t>
  </si>
  <si>
    <t>7.    Dividends i participació en beneficis</t>
  </si>
  <si>
    <t>8.    Ingressos obtinguts del pressupost de la Unió Europea</t>
  </si>
  <si>
    <t>9.    Operacions de permuta financera (SWAPS)</t>
  </si>
  <si>
    <t>10.  Operacions de reintegrament i execució d'avals</t>
  </si>
  <si>
    <t>11.  Aportacions de capital</t>
  </si>
  <si>
    <t>12.  Assumpció i cancelació de deutes</t>
  </si>
  <si>
    <t>13.  Despeses realitzades en l'exercici pendents d'aplicar a pressupost</t>
  </si>
  <si>
    <t>14.  Adquisicions amb pagament ajornat</t>
  </si>
  <si>
    <t>15.  Arrendament financer</t>
  </si>
  <si>
    <t>16.  Contractes d'associació público privada (APP's)</t>
  </si>
  <si>
    <t>17.  Inversions realitzades per compte d'una altra administració pública</t>
  </si>
  <si>
    <t>18.  Prèstecs</t>
  </si>
  <si>
    <t>19.  Devolucions d'ingressos pendents d'aplicar a pressupost</t>
  </si>
  <si>
    <t>20.  Consolidació de transferències amb altres administracions públiques</t>
  </si>
  <si>
    <t>4. Total ajustos al saldo pressupostari en termes SEC</t>
  </si>
  <si>
    <t>Ajustos per operacions internes</t>
  </si>
  <si>
    <t>Ajustaments per operacions internes</t>
  </si>
  <si>
    <t>5. Total ajustos per operacions internes</t>
  </si>
  <si>
    <t>CAPACITAT/NECESSITAT DE FINANÇAMENT (3 + 4 - 5)</t>
  </si>
  <si>
    <t>AJUSTOS AL SALDO PRESSUPOSTARI EN TERMES SEC</t>
  </si>
  <si>
    <t>1. Recaptació d'impostos, cotitzacions socials, taxes i altres ingressos (excepte la Participació en Tributs de l'Estat)</t>
  </si>
  <si>
    <t>Article</t>
  </si>
  <si>
    <t>Previsions inicials darrer exercici liquidat</t>
  </si>
  <si>
    <t>Recaptat en el darrer exercici liquidat (pres. corrent + pres. tancats)</t>
  </si>
  <si>
    <t>% Recaptat / CI darrer exercici liquidat</t>
  </si>
  <si>
    <t>% a ajustar</t>
  </si>
  <si>
    <t>Previsions inicials exercici n</t>
  </si>
  <si>
    <t>Import de l'ajust</t>
  </si>
  <si>
    <t>17. Recàrrec en l'Impost sobre activitats econòmiques</t>
  </si>
  <si>
    <t>Total capítol 1</t>
  </si>
  <si>
    <t>29. Altres impostos indirectes</t>
  </si>
  <si>
    <t>Total capítol 2</t>
  </si>
  <si>
    <t>30. Taxes per la prestació de serveis públics bàsics</t>
  </si>
  <si>
    <t>31. Taxes per la prestació de serveis públics de caràcter social i preferent</t>
  </si>
  <si>
    <t>32. Taxes per la prestació d'activitats de competència local</t>
  </si>
  <si>
    <t>33. Taxes per la utilització privativa o l'aprofitament del domini públic local</t>
  </si>
  <si>
    <t>34. Preus públics</t>
  </si>
  <si>
    <t>35. Contribucions especials</t>
  </si>
  <si>
    <t>36. Vendes</t>
  </si>
  <si>
    <t>38. Reintegraments d'operacions corrents</t>
  </si>
  <si>
    <t>39. Altres intressos</t>
  </si>
  <si>
    <t>2. Participació en tributs de l'Estat</t>
  </si>
  <si>
    <t>Ajust</t>
  </si>
  <si>
    <t>Devolució de la liquidació negativa de l'exercici 2008</t>
  </si>
  <si>
    <t>Devolució de la liquidació negativa de l'exercici 2009</t>
  </si>
  <si>
    <t>Devolució de la liquidació negativa de l'exercici n-2</t>
  </si>
  <si>
    <t>Total</t>
  </si>
  <si>
    <t>3. Interessos i diferències de canvi</t>
  </si>
  <si>
    <t>Crèdits inicials exercici n</t>
  </si>
  <si>
    <t>Previsió de meritació d'interessos</t>
  </si>
  <si>
    <t>1. Interessos de deute públic (conceptes 300 i 320)</t>
  </si>
  <si>
    <t>2. Interessos de préstecs i altres operacions financeres (conceptes 310 i 330)</t>
  </si>
  <si>
    <t>3. Interessos de dipòsits, fiances (conceptes 340 i 341)</t>
  </si>
  <si>
    <t>4. Altres interessos (conceptes 352, 357 i 358)</t>
  </si>
  <si>
    <t>5. Operacions d'intercanvi financer (concepte 353)</t>
  </si>
  <si>
    <t>6. Despeses de formalització, emissió, modificació i cancel·lació (conceptes 301, 311, 321 i 331)</t>
  </si>
  <si>
    <t>7. Diferències de canvi (conceptes 322 i 332)</t>
  </si>
  <si>
    <t>8. Altres despeses financeres (conceptes 309, 319, 329, 339 i 359)</t>
  </si>
  <si>
    <t>4. Ajust per grau d'execució de la despesa</t>
  </si>
  <si>
    <t>Ajust aplicable únicament en l’avaluació del compliment dels objectius de la LOEPSF del projecte de pressupostos: compara els crèdits inicials del pressupost amb l’execució pressupostària prevista final, de manera que pot tenir signe positiu o negatiu en funció de si la previsió és de major o menor despesa respecte els crèdits inicialment pressupostats.</t>
  </si>
  <si>
    <t>Si no es disposa d’informació suficient per obtenir les estimacions, es pot fer en funció de l’experiència acumulada d’exercicis anteriors sobre les diferències entre les previsions pressupostàries i l’execució real. Per exemple, l’aplicació de la mitjana dels percentatges d’execució (ORN respecte els crèdits inicials) dels darrers anys liquidats, en els capítols de despeses no financeres (1 a 7):</t>
  </si>
  <si>
    <t>Capítol</t>
  </si>
  <si>
    <t>% exercici n-4 (ORN/CI*100)</t>
  </si>
  <si>
    <t>% exercici n-3 (ORN/CI*100)</t>
  </si>
  <si>
    <t>% exercici n-2 (ORN/CI*100)</t>
  </si>
  <si>
    <t>Mitjana % execució</t>
  </si>
  <si>
    <t>a</t>
  </si>
  <si>
    <t>b</t>
  </si>
  <si>
    <t>c</t>
  </si>
  <si>
    <t>d = (a+b+c)/3</t>
  </si>
  <si>
    <t>e</t>
  </si>
  <si>
    <t>f = -(d*e/100)</t>
  </si>
  <si>
    <t>Cap. 1 - Despeses de personal</t>
  </si>
  <si>
    <t>Cap. 2 - Despeses en béns corrents i serveis</t>
  </si>
  <si>
    <t>Cap. 3 - Despeses financeres</t>
  </si>
  <si>
    <t>Cap. 4 - Transferències corrents</t>
  </si>
  <si>
    <t>Cap. 6 - Inversions reals</t>
  </si>
  <si>
    <t>Cap. 7 - Transferències de capital</t>
  </si>
  <si>
    <t>5. Inversió realitzada per compte de l'entitat local per part d'una entitat no integrada en la corporació local</t>
  </si>
  <si>
    <t>Previsió del valor de la inversió anual</t>
  </si>
  <si>
    <t>6. Ingressos per vendes d'accions (privatitzacions)</t>
  </si>
  <si>
    <t>Previsions inicials en cap. 1 a 7 per venda d'accions</t>
  </si>
  <si>
    <t>7. Dividents i participació en beneficis</t>
  </si>
  <si>
    <t>Previsions inicials d'ingressos per dividents procedents de beneficis ordinaris</t>
  </si>
  <si>
    <t>Previsions inicials d'ingressos per dividents procedents de reserves acumulades</t>
  </si>
  <si>
    <t>8. Ingressos de la Unió Europea</t>
  </si>
  <si>
    <t>Previsió de l'import de la despesa total a certificar i remetre a la Unitat Administradora</t>
  </si>
  <si>
    <t>% de finançament</t>
  </si>
  <si>
    <t>Import resultant d’aplicar el % de cofinançament a la despesa previst certificar i remetre</t>
  </si>
  <si>
    <t>Previsions inicials de drets reconeguts exercici n</t>
  </si>
  <si>
    <t>9. Operacions de permuta financera (SWAPS)</t>
  </si>
  <si>
    <t>Crèdits inicials de despeses exercici n</t>
  </si>
  <si>
    <t>Previsions inicials d'ingressos exercici n</t>
  </si>
  <si>
    <t>10. Operacions d'execució i reintegrament d'avals</t>
  </si>
  <si>
    <t>Crèdits inicials en el cap. 8 exercici n per execució d'avals</t>
  </si>
  <si>
    <t>Previsions inicials en el cap. 8 exercici n per reintegrament d'avals</t>
  </si>
  <si>
    <t>TOTAL AJUST PER EXECUCIÓ I REINTEGRAMENT D'AVALS</t>
  </si>
  <si>
    <t>11. Aportacions de capital a empreses públiques</t>
  </si>
  <si>
    <t>Crèdits inicials en el cap. 8 exercici n</t>
  </si>
  <si>
    <t>12. Assumpció i cancel·lació de deutes d'empreses públiques</t>
  </si>
  <si>
    <t>Import del deute previst assumir o cancel·lar</t>
  </si>
  <si>
    <t>13. Despeses realitzades en l'exercici i pendents d'aplicar al pressupost</t>
  </si>
  <si>
    <t>Previsió de despeses pendents d'aplicar al pressupost de l'exercici n-1 (= previsió de saldo inicial compte 413 en l'exercici n)</t>
  </si>
  <si>
    <t>Previsió de despeses pendents d'aplicar al pressupost de l'exercici n (= previsió de saldo final compte 413 en l'exercici n)</t>
  </si>
  <si>
    <t>14. Adquisicions amb pagament ajornat</t>
  </si>
  <si>
    <t>Credits inicials exercici n per adquisició amb pagament ajornat</t>
  </si>
  <si>
    <t>Valor de l'adquisició a recepcionar</t>
  </si>
  <si>
    <t>15. Arrendament financer</t>
  </si>
  <si>
    <t>Crèdits inicials exercici n per arrendament financer</t>
  </si>
  <si>
    <t>Valor total del contracte</t>
  </si>
  <si>
    <t>16. Contractes d'associacions público-privades</t>
  </si>
  <si>
    <t>Crèdits inicials exercici n per pagaments al soci privat</t>
  </si>
  <si>
    <t>Valor de la inversió anual</t>
  </si>
  <si>
    <t>17. Inversió realitzada per compte d'una altra administració pública</t>
  </si>
  <si>
    <t>Crèdits inicials cap. 6 exercici n per inversió realitzada per compte d'altres ens</t>
  </si>
  <si>
    <t>Previsions inicials de cobraments de l'administració destinatària de la inversió</t>
  </si>
  <si>
    <t>18. Préstecs concedits (quan hi ha evidència de probabilitat reduïda de reemborsament)</t>
  </si>
  <si>
    <t>Crèdits inicials cap. 8 exercici n per concessió de préstec</t>
  </si>
  <si>
    <t>Previsions inicials cap. 8 exercici n per reintegrament de préstecs</t>
  </si>
  <si>
    <t>19. Devolucions d'ingressos pendents d'aplicar al pressupost</t>
  </si>
  <si>
    <t>Previsió de devolució d'ingressos pendents d'aplicar al pressupost de l'exercici n-1 i que s'aplicaran al pressupost de l'exercici n</t>
  </si>
  <si>
    <t>Previsió de devolució d'ingressos pendents d'aplicar al pressupost de l'exercici n i que s'aplicacran al pressupost de l'exercici n+1</t>
  </si>
  <si>
    <t>20. Consolidació de transferències amb altres administracions públiques</t>
  </si>
  <si>
    <t>Crèdits inicials de l'entitat pagadora</t>
  </si>
  <si>
    <t>Previsions inicials de l'entitat local</t>
  </si>
  <si>
    <t>Crèdits inicials del pressupost de l'entitat pagadora</t>
  </si>
  <si>
    <t>Previsions inicials del pressupost de l'entitat local</t>
  </si>
  <si>
    <t>Import ajust a aplicar</t>
  </si>
  <si>
    <t>ORGANISME AUTÒNOM</t>
  </si>
  <si>
    <t>5. Inversió realitzada per compte de l'organisme autònom per part d'una entitat no integrada en la corporació local</t>
  </si>
  <si>
    <t>Previsions inicials de l'organisme autònom</t>
  </si>
  <si>
    <t>Previsions inicials del pressupost de l'organisme autònom</t>
  </si>
  <si>
    <t>CONSORCI ADSCRIT</t>
  </si>
  <si>
    <t>5. Inversió realitzada per compte del consorci per part d'una entitat no integrada en la corporació local</t>
  </si>
  <si>
    <t>Previsions inicials del consorci</t>
  </si>
  <si>
    <t>Previsions inicials del pressupost del consorci</t>
  </si>
  <si>
    <t>ENTITAT PÚBLICA EMPRESARIAL</t>
  </si>
  <si>
    <t>Ingressos a efectes de comptabilitat nacional</t>
  </si>
  <si>
    <t>Estat de previsió d'ingressos</t>
  </si>
  <si>
    <t>1. Import net de la xifra de negocis</t>
  </si>
  <si>
    <t>2. Treballs realitzats per l'empresa per al seu actiu</t>
  </si>
  <si>
    <t>3. Ingressos accessoris i altres de gestió corrent</t>
  </si>
  <si>
    <t>4. Subvencions i transferències corrents</t>
  </si>
  <si>
    <t>5. Ingressos financers per interessos</t>
  </si>
  <si>
    <t>6. Ingressos de participacions en instruments de patrimoni (dividends)</t>
  </si>
  <si>
    <t>7. Ingressos excepcionals</t>
  </si>
  <si>
    <t>8. Aportacions patrimonials</t>
  </si>
  <si>
    <t>9. Subvencions de capital rebudes</t>
  </si>
  <si>
    <t>1. TOTAL ESTAT DE PREVISIÓ D'INGRESSOS</t>
  </si>
  <si>
    <t>Despeses a efectes de comptabilitat nacional</t>
  </si>
  <si>
    <t>Estat de previsió de despeses</t>
  </si>
  <si>
    <t>1. Aprovisionaments</t>
  </si>
  <si>
    <t>2. Despeses de personal</t>
  </si>
  <si>
    <t>3. Altres despeses d'explotació</t>
  </si>
  <si>
    <t>4. Despeses financeres i assimilats</t>
  </si>
  <si>
    <t>5. Impost de societats</t>
  </si>
  <si>
    <t>6. Altres impostos</t>
  </si>
  <si>
    <t>7. Despeses excepcionals</t>
  </si>
  <si>
    <t>8. Variació de l'immobilitzat material i intangible, variació d'inversions immobiliàries; variació d'existències</t>
  </si>
  <si>
    <t>9. Variació d'existències de productes acabats i en curs de fabricació (compte de pèrdues i guanys)</t>
  </si>
  <si>
    <t>10. Aplicació de provisions</t>
  </si>
  <si>
    <t>11. Inversions efectuades per compte d'administracions i entitats públiques</t>
  </si>
  <si>
    <t>12. Ajudes, transferències i subvencions concedides</t>
  </si>
  <si>
    <t>2. TOTAL ESTAT DE PREVISIÓ DE DESPESES</t>
  </si>
  <si>
    <t>3. TOTAL AJUSTOS PER OPERACIONS INTERNES</t>
  </si>
  <si>
    <t>CAPACITAT/NECESSITAT DE FINANÇAMENT (1 + 2 + 3)</t>
  </si>
  <si>
    <t>Previsió de despeses de l'entitat pagadora</t>
  </si>
  <si>
    <t>Estat de previsió d'ingressos de l'EPE</t>
  </si>
  <si>
    <t>SOCIETAT MERCANTIL</t>
  </si>
  <si>
    <t>Estat de previsió d'ingressos de la societat</t>
  </si>
  <si>
    <t>FUNDACIÓ</t>
  </si>
  <si>
    <t>Estat de previsió d'ingressos de la fundació</t>
  </si>
  <si>
    <t>Drets reconeguts nets</t>
  </si>
  <si>
    <t>Obligacions reconegudes netes</t>
  </si>
  <si>
    <t>Recaptat de pressupost corrent</t>
  </si>
  <si>
    <t>Recaptat de pressupostos tancats</t>
  </si>
  <si>
    <t>Total recaptat</t>
  </si>
  <si>
    <t>Satisfet per l'Estat</t>
  </si>
  <si>
    <t>Reconegut per l'entitat local</t>
  </si>
  <si>
    <t>Entregues a compte de l'exercici n</t>
  </si>
  <si>
    <t>Liquidació definitiva de l'exercici n-2</t>
  </si>
  <si>
    <t>Devolució liquidació negativa 2008</t>
  </si>
  <si>
    <t>Devolució liquidació negativa 2009</t>
  </si>
  <si>
    <t>Interessos meritats</t>
  </si>
  <si>
    <t>Ajust aplicable únicament en l’avaluació del compliment dels objectius de la LOEPSF del projecte de pressupostos</t>
  </si>
  <si>
    <t>DRN en cap. 1 a 7 per venda d'accions</t>
  </si>
  <si>
    <t>DRN dividents procedents de beneficis ordinaris</t>
  </si>
  <si>
    <t>DRN dividents procedents de reserves acumulades</t>
  </si>
  <si>
    <t>Despesa total certificada i remesa a la Unitat Administradora</t>
  </si>
  <si>
    <t>Import resultant d’aplicar el % de cofinançament a la despesa certificada i remesa</t>
  </si>
  <si>
    <t>DRN</t>
  </si>
  <si>
    <t>Cobraments</t>
  </si>
  <si>
    <t>ORN cap. 8 per execució d'avals</t>
  </si>
  <si>
    <t>Pagaments</t>
  </si>
  <si>
    <t>DRN cap. 8 per reintegrament d'avals</t>
  </si>
  <si>
    <t>ORN en el capítol 8</t>
  </si>
  <si>
    <t>Import del deute assumit o cancel·lat</t>
  </si>
  <si>
    <t>OPA exercici n-1 aplicades al pressupost de l'exercici n (saldo inicial compte 413)</t>
  </si>
  <si>
    <t>OPA exercici n (saldo final compte 413)</t>
  </si>
  <si>
    <t>ORN</t>
  </si>
  <si>
    <t>Valor de la inversió recepcionada</t>
  </si>
  <si>
    <t>ORN per pagaments de l'arrendament financer</t>
  </si>
  <si>
    <t>ORN per pagaments al soci privat</t>
  </si>
  <si>
    <t>ORN cap. 6 per inversió realitzada per compte d'altres ens</t>
  </si>
  <si>
    <t>DRN per cobraments de l'administració destinatària de la inversió</t>
  </si>
  <si>
    <t>18. Préstecs</t>
  </si>
  <si>
    <t>ORN per concessió de préstec (cap. 8)</t>
  </si>
  <si>
    <t>DRN per reintegrament (cap. 8)</t>
  </si>
  <si>
    <t>ORN entitat pagadora</t>
  </si>
  <si>
    <t>DRN entitat local</t>
  </si>
  <si>
    <t>ORN per l'entitat pagadora</t>
  </si>
  <si>
    <t>DRN per l'entitat local</t>
  </si>
  <si>
    <t>5.    Inversions realitzades per compte de l'organisme autònom</t>
  </si>
  <si>
    <t>Reconegut per l'organisme autònom</t>
  </si>
  <si>
    <t>DRN organisme autònom</t>
  </si>
  <si>
    <t>DRN per l'organisme autònom</t>
  </si>
  <si>
    <t>5.    Inversions realitzades per compte del consorci</t>
  </si>
  <si>
    <t>Reconegut pel consorci</t>
  </si>
  <si>
    <t>DRN consorci</t>
  </si>
  <si>
    <t>DRN pel consorci</t>
  </si>
  <si>
    <t>1. TOTAL INGRESSOS</t>
  </si>
  <si>
    <t>2. TOTAL DESPESES</t>
  </si>
  <si>
    <t>DRN per l'EPE</t>
  </si>
  <si>
    <t>DRN per la societat mercantil</t>
  </si>
  <si>
    <t>DRN per la Fundació</t>
  </si>
  <si>
    <t>DESPESA MÀXIMA ADMISIBLE REGLA DE DESPESA</t>
  </si>
  <si>
    <t>DESPESA COMPUTABLE EXERCICI n</t>
  </si>
  <si>
    <t>DESPESA COMPUTABLE EXERCICI n-1</t>
  </si>
  <si>
    <t>DESPESA COMPUTABLE EXERCICI n-1 * TAXA CREIX. PIB</t>
  </si>
  <si>
    <t>AUGMENTS / DISMINUCIONS DE RECAPTACIÓ</t>
  </si>
  <si>
    <t>LÍMIT DE LA REGLA DE DESPESA EXERCICI n</t>
  </si>
  <si>
    <t>(2) = (1) * (1 + taxa creix PIB)</t>
  </si>
  <si>
    <t>(4) = (2) + (3)</t>
  </si>
  <si>
    <t>(5)</t>
  </si>
  <si>
    <t>TAXA</t>
  </si>
  <si>
    <t>TOTAL DESPESA COMPUTABLE</t>
  </si>
  <si>
    <t xml:space="preserve">DIFERÈNCIA ENTRE EL "LÍMIT DE LA REGLA DE DESPESA EXERCICI n" I LA "DESPESA COMPUTABLE DE L'EXERCICI n"     </t>
  </si>
  <si>
    <t>DESPESES PRESSUPOSTÀRIES</t>
  </si>
  <si>
    <t>LIQUIDACIÓ exercici n-1</t>
  </si>
  <si>
    <t>LIQUIDACIÓ exercici n</t>
  </si>
  <si>
    <t>Capítol 1</t>
  </si>
  <si>
    <t>Capítol 2</t>
  </si>
  <si>
    <t>Capítol 3 (conceptes 301, 311, 321, 331 i 357)</t>
  </si>
  <si>
    <t>Capítol 4</t>
  </si>
  <si>
    <t>Capítol 6</t>
  </si>
  <si>
    <t>Capítol 7</t>
  </si>
  <si>
    <t>1. CAPÍTOLS 1 A 7 DE DESPESES (EXCEPTE INTERESSOS DEL DEUTE)</t>
  </si>
  <si>
    <t>AJUSTOS ALS USOS NO FINANCERS EN TERMES SEC</t>
  </si>
  <si>
    <t>1.    (-) Alienació de terrenys i altres inversions reals</t>
  </si>
  <si>
    <t>2.    (+/-) Inversions realitzades per compte de la corporació local</t>
  </si>
  <si>
    <t>3.    (+/-) Execució d'avals</t>
  </si>
  <si>
    <t>4.    (+) Aportacions de capital</t>
  </si>
  <si>
    <t>5.    (+/-) Assumpció i cancel·lació de deutes</t>
  </si>
  <si>
    <t>6.    (+/-) Despeses realitzades en l'exercici pendents d'aplicar al pressupost</t>
  </si>
  <si>
    <t>7.    (+/-) Pagaments a socis privats realitzats en el marc de les associacions público privades</t>
  </si>
  <si>
    <t>8.    (+/-) Adquisicions amb pagament ajornat</t>
  </si>
  <si>
    <t>9.    (+/-) Arrendament financer</t>
  </si>
  <si>
    <t>10.  (+) Préstecs</t>
  </si>
  <si>
    <t>11.  (-) Inversions realitzades per la corporació local per compte d'una altra administració pública</t>
  </si>
  <si>
    <t>12.  (+/-) Ajust per grau d'execució de la despesa</t>
  </si>
  <si>
    <t>13.  (+/-) Altres (especificar)</t>
  </si>
  <si>
    <t>2. AJUSTAMENTS ALS USOS NO FINANCERS EN TERMES SEC</t>
  </si>
  <si>
    <t>3. USOS NO FINANCERS EN TERMES SEC, EXCEPTE INTERESSOS DEL DEUTE (1 + 2)</t>
  </si>
  <si>
    <t>TRANSFERÈNCIES INTERNES</t>
  </si>
  <si>
    <t>4. (-) PAGAMENTS PER TRANSFERÈNCIES (I ALTRES OPERACIONS INTERNES) A ALTRES ENTITATS QUE INTEGREN LA CORPORCIÓ LOCAL</t>
  </si>
  <si>
    <t>FONS FINALISTES</t>
  </si>
  <si>
    <t>Unió Europea</t>
  </si>
  <si>
    <t>Estat</t>
  </si>
  <si>
    <t>Comunitat Autònoma</t>
  </si>
  <si>
    <t>Altres administracions públiques</t>
  </si>
  <si>
    <t>5. (-) DESPESA FINANÇADA AMB FONS FINALISTES PROCEDENTS DE LA UNIÓ EUROPEA O ALTRES ADMINISTRACIONS PÚBLIQUES</t>
  </si>
  <si>
    <t>INVERSIONS FINANCERAMENT SOSTENIBLES</t>
  </si>
  <si>
    <t>Despesa realitzada en inversions financerament sostenibles</t>
  </si>
  <si>
    <t>6. (-) DESPESA REALITZADA EN INVERSIONS FINANCERAMENT SOSTENIBLES</t>
  </si>
  <si>
    <t>TOTAL DESPESA COMPUTABLE DE L'EXERCICI (3 - 4 - 5 - 6)</t>
  </si>
  <si>
    <t>LÍMIT DE LA REGLA DE LA DESPESA DE L'EXERCICI n</t>
  </si>
  <si>
    <t>Taxa creix. PIB exercici n</t>
  </si>
  <si>
    <t>Despesa computable exercici n-1  *  Taxa de creixement del PIB</t>
  </si>
  <si>
    <t>Augments (+) o disminucions (-) permanents de recaptació</t>
  </si>
  <si>
    <t>LÍMIT DE LA REGLA DE LA DESPESA EXERCICI n</t>
  </si>
  <si>
    <t>1. Alienació de terrenys i altres inversions reals</t>
  </si>
  <si>
    <t>DRN cap. 6 d'ingressos</t>
  </si>
  <si>
    <t>2. Inversions realitzades per compte de la corporació local</t>
  </si>
  <si>
    <t>3. Execució d'avals</t>
  </si>
  <si>
    <t>4. Aportacions de capital</t>
  </si>
  <si>
    <t>5. Assumpció i cancel·lació de deutes</t>
  </si>
  <si>
    <t>Import del deute assumit</t>
  </si>
  <si>
    <t>6. Despeses realitzades en l'exercici i pendents d'aplicar al pressupost</t>
  </si>
  <si>
    <t>7. Contractes d'associacions público-privades</t>
  </si>
  <si>
    <t>8. Adquisicions amb pagament ajornat</t>
  </si>
  <si>
    <t>9. Arrendament financer</t>
  </si>
  <si>
    <t>10. Préstecs</t>
  </si>
  <si>
    <t>11. Inversió realitzada per compte d'una altra administració pública</t>
  </si>
  <si>
    <t>ORN cap. 6 per inversió realitzada</t>
  </si>
  <si>
    <t>12. Ajust per grau d'execució de la despesa</t>
  </si>
  <si>
    <t>DESPESA FINANÇADA AMB FONS FINALISTES PROCEDENTS DE LA UNIÓ EUROPEA O ALTRES ADMINISTRACIONS PÚBLIQUES</t>
  </si>
  <si>
    <t>PROJECTE</t>
  </si>
  <si>
    <t>DESPESA</t>
  </si>
  <si>
    <t>INGRESSOS</t>
  </si>
  <si>
    <t>AJUSTAMENT (ORN * COEF.FINANÇ.)</t>
  </si>
  <si>
    <t>COEF. FINANÇ.</t>
  </si>
  <si>
    <t>ADMINISTRACIÓ QUE FINANÇA LA DESPESA</t>
  </si>
  <si>
    <t>SUBTOTAL UNIÓ EUROPEA</t>
  </si>
  <si>
    <t>SUBTOTAL ESTAT</t>
  </si>
  <si>
    <t>SUBTOTAL COMUNITAT AUTÒNOMA</t>
  </si>
  <si>
    <t>SUBTOTAL ALTRES ADMINISTRACIONS PÚBLIQUES</t>
  </si>
  <si>
    <t>2.    (+/-) Inversions realitzades per compte de l'organisme autònonom</t>
  </si>
  <si>
    <t>11.  (-) Inversions realitzades per l'organisme autònom per compte d'una altra administració pública</t>
  </si>
  <si>
    <t>2.    (+/-) Inversions realitzades per compte del consorci</t>
  </si>
  <si>
    <t>11.  (-) Inversions realitzades pel consorci per compte d'una altra administració pública</t>
  </si>
  <si>
    <t>2. Inversions realitzades per compte del consorci</t>
  </si>
  <si>
    <t>DESPESES A EFECTES DE COMPTABILITAT NACIONAL</t>
  </si>
  <si>
    <t>COMPTES ANUALS exercici n-1</t>
  </si>
  <si>
    <t>COMPTES ANUALS exercici n</t>
  </si>
  <si>
    <t>Aprovisionaments</t>
  </si>
  <si>
    <t>Despeses de personal</t>
  </si>
  <si>
    <t>Altres despeses d'explotació</t>
  </si>
  <si>
    <t>Impost de societats</t>
  </si>
  <si>
    <t>Altres impostos</t>
  </si>
  <si>
    <t>Despeses excepcionals</t>
  </si>
  <si>
    <t>Variacions de l'immobilitzat material i intangible; d'inversions immobiliàries; d'existèncias</t>
  </si>
  <si>
    <t>Variacions d'existèncias de productes acabats i en curs de fabricació, compte de PiG</t>
  </si>
  <si>
    <t>Aplicació de provisions</t>
  </si>
  <si>
    <t>Inversions efectuades per compte de l'entitat local</t>
  </si>
  <si>
    <t>Ajudes, transferències i subvencions concedides</t>
  </si>
  <si>
    <t>1. USOS NO FINANCERS EN TERMES SEC, EXCEPTE INTERESSOS DEL DEUTE</t>
  </si>
  <si>
    <t>2. (-) PAGAMENTS PER TRANSFERÈNCIES (I ALTRES OPERACIONS INTERNES) A ALTRES ENTITATS QUE INTEGREN LA CORPORCIÓ LOCAL</t>
  </si>
  <si>
    <t>3. (-) DESPESA FINANÇADA AMB FONS FINALISTES PROCEDENTS DE LA UNIÓ EUROPEA O ALTRES ADMINISTRACIONS PÚBLIQUES</t>
  </si>
  <si>
    <t>4. (-) DESPESA REALITZADA EN INVERSIONS FINANCERAMENT SOSTENIBLES</t>
  </si>
  <si>
    <t>TOTAL DESPESA COMPUTABLE DE L'EXERCICI (1 - 2 - 3 - 4)</t>
  </si>
  <si>
    <t>Deute viu a 31/12 exercici n</t>
  </si>
  <si>
    <t>Ingressos corrents de la liquidació exercici n</t>
  </si>
  <si>
    <t>DEUTE VIU A 31/12 exercici n</t>
  </si>
  <si>
    <t>Operacions vigents a 31/12/n</t>
  </si>
  <si>
    <t>INGRESSOS CORRENTS DE LA LIQUIDACIÓ EXERCICI n</t>
  </si>
  <si>
    <t>ENTITAT EMISSORA (la que realitza el pagament)</t>
  </si>
  <si>
    <t>ENTITAT RECEPTORA (la que rep l'ingrés)</t>
  </si>
  <si>
    <t>Import ajust aplicat prev. inicials (+/-)</t>
  </si>
  <si>
    <t>Denominació</t>
  </si>
  <si>
    <t>Tipus de transferència</t>
  </si>
  <si>
    <t>Previsió inicial</t>
  </si>
  <si>
    <t>Tancament de l'exercici</t>
  </si>
  <si>
    <t>41 - Organisme autònom de l'entitat local</t>
  </si>
  <si>
    <t xml:space="preserve">Organisme autònom  </t>
  </si>
  <si>
    <t>40 - Administració General de l'Entitat</t>
  </si>
  <si>
    <t>71 - Organisme autònom de l'entitat local</t>
  </si>
  <si>
    <t>70 - Administració General de l'Entitat</t>
  </si>
  <si>
    <t>467 - Consorci pertanyent al grup "Administració pública"</t>
  </si>
  <si>
    <t>767 - Consorci pertanyent al grup "Administració pública"</t>
  </si>
  <si>
    <t>44 - Societat local pertanyent al grup "Administració pública"</t>
  </si>
  <si>
    <t>** Transferència corrent (per a ens amb comptabilitat empresarial)</t>
  </si>
  <si>
    <t>48 - Associació o fundació pertanyent al grup "Administració pública"</t>
  </si>
  <si>
    <t>=</t>
  </si>
  <si>
    <t>+</t>
  </si>
  <si>
    <t>Signe</t>
  </si>
  <si>
    <t>ESTALVI NET</t>
  </si>
  <si>
    <t>-</t>
  </si>
  <si>
    <t>Anualitat teòrica d'amortització</t>
  </si>
  <si>
    <t>ESTALVI BRUT</t>
  </si>
  <si>
    <t>Capítols l, ll i iV despeses corrents</t>
  </si>
  <si>
    <t>Deducció dels ingressos no recorrents</t>
  </si>
  <si>
    <t>Deducció dels ingressos afectats a operacions de capital</t>
  </si>
  <si>
    <t>Capítols l a V ingressos corrents</t>
  </si>
  <si>
    <t>Dades liquidació exercici n-1</t>
  </si>
  <si>
    <t>Que les bases utilitzades en l'informe econòmic financer per a justifcar els crèdits previstos en el pressupost són coherents amb la informació disponible en els sistemes d'informació comptable.</t>
  </si>
  <si>
    <t>Es fa constar que el pressupost de l'entitat resultant de la modificació de crèdit definitivament aprovada s'haurà de publicar en el butlletí oficial de la corporació si el tingués, en el de la província o si s'escau de la comunitat autònoma uniprovincial, resumit per capítols.</t>
  </si>
  <si>
    <t>En tractar-se d'una entitat que no compleix l'objectiu d'estabilitat pressupostària en la liquidació del pressupost, es fa constar l'obligatorietat de remetre l'informe a l'òrgan que exerceix la tutela financera, en el termini de 15 dies hàbils, comptats des de que el Ple té coneixement d'aquest informe.</t>
  </si>
  <si>
    <t>En tractar-se d'una operació de crèdit que no supera en el seu conjunt el 30% dels ingressos liquidats per operacions corrents de l'exercici anterior es dedueix, que l'entitat local té capacitat per fer front en el temps a les obligacions de despesa derivades de la contractació de l'operació de tresoreria (interessos i despeses relacionades amb les diposicions de la pòlissa de tresoreria).</t>
  </si>
  <si>
    <t>Art. 52.2 i 53 RDLeg 2/2004</t>
  </si>
  <si>
    <t>En tractar-se d'una operació de crèdit que el seu import anual no supera en el seu conjunt el 110% dels ingressos corrents liquidats o meritats de l'últim exercici pressupostari liquidat del pressupost de l'entitat es dedueix, que l'entitat local té capacitat per fer front en el temps a les obligacions de despesa derivades de la contractació de l'operació de crèdit.</t>
  </si>
  <si>
    <t>En tractar-se d'una concertació o modificació d'una operació a llarg termini, l'import acumulat de les quals dins l'exercici econòmic no supera el 10% dels recursos de caràcter ordinari previstos en el pressupost, que l'expedient es proposa al president de l'ens depenent.</t>
  </si>
  <si>
    <t>En tractar-se de la concertació d'una operació de crèdit a llarg termini, sempre que l'estalvi net sigui negatiu en termes consolidats, i/o el volum total de deute viu en termes consolidats excedeixi del 110% dels ingressos corrents liquidats o meritats de l'últim exercici pressupostari liquidat, que consta el pla de sanejament financer, aprovat pel ple, a realitzar en un termini no superior a tres anys, en el qual s'adoptin les mesures de gestió, tributàries, financeres i pressupostàries que permeti, com a mínim, ajustar a zero l'estalvi negatiu de l'entitat, organisme autònom o societat mercantil, excepte que es tracti del supòsit d'autorització d'una operació de crèdit que tingui com a finalitat la substitució d'operacions de crèdit a llarg termini concertades amb anterioritat, en la forma prevista per la llei, amb l'objectiu de disminuir la càrrega financera o el risc d'aquestes operacions, respecte a les obligacions derivades d'aquestes pendents de venciment, a més, que consta l'autorització de la formalització de les operacions previstes per part de l'òrgan de tutela financera.</t>
  </si>
  <si>
    <t>En tractar-se d'una operació de crèdit que el seu import anual no supera en el seu conjunt el 110% dels ingressos corrents liquidats o meritats de l'últim exercici pressupostari liquidat del pressupost de l'entitat en termes consolidats, es dedueix que l'entitat local té capacitat per fer front en el temps a les obligacions de despesa derivades de la contractació de l'operació de crèdit.</t>
  </si>
  <si>
    <t>Avaluació del compliment del límit del deute</t>
  </si>
  <si>
    <t>En complir-se les circumstàncies establertes a l'art. 177.5 del RDLeg 2/2004 es dedueix, que l'entitat local té capacitat per fer front en el temps a les obligacions de despesa derivades de la contractació de l'operació de crèdit.</t>
  </si>
  <si>
    <t>Que existeix estudi econòmic per a la determinació del cànon previst en els plecs.</t>
  </si>
  <si>
    <t>Es fa constar que es requerirà el vot favorable de la majoria absoluta del nombre legal de membres de la corporació per a l'aprovació de l'expedient.</t>
  </si>
  <si>
    <r>
      <t xml:space="preserve">Avaluació de l'objectiu d'estabilitat pressupostària </t>
    </r>
    <r>
      <rPr>
        <sz val="11"/>
        <color indexed="8"/>
        <rFont val="Calibri"/>
        <family val="2"/>
        <scheme val="minor"/>
      </rPr>
      <t>en l'aprovació del pressupost</t>
    </r>
  </si>
  <si>
    <t>Art. 16.2 RD 1463/2007
Art. 15.4.e) OHAP/2105/2012
Art. 4.1.b).6 RD 128/2018</t>
  </si>
  <si>
    <t>Avaluació de l'objectiu d'estabilitat pressupostària, de la regla de la despesa i del límit del deute en l'aprovació de la liquidació del pressupost i, si s'escau, en l'aprovació dels comptes anuals de les societats no financeres</t>
  </si>
  <si>
    <r>
      <t xml:space="preserve">Establiment de normes que regulen les bestretes de caixa fixa en Bases d'execució del pressupost </t>
    </r>
    <r>
      <rPr>
        <i/>
        <sz val="11"/>
        <color theme="1"/>
        <rFont val="Calibri"/>
        <family val="2"/>
        <scheme val="minor"/>
      </rPr>
      <t>(modificades amb posterioritat a l'aprovació de l'expedient del pressupost general)</t>
    </r>
  </si>
  <si>
    <r>
      <t xml:space="preserve">Establiment de normes que regulen les ordres de pagaments a justificar en Bases d'execució del pressupost </t>
    </r>
    <r>
      <rPr>
        <i/>
        <sz val="11"/>
        <color theme="1"/>
        <rFont val="Calibri"/>
        <family val="2"/>
        <scheme val="minor"/>
      </rPr>
      <t>(modificades amb posterioritat a l'aprovació de l'expedient del pressupost general)</t>
    </r>
  </si>
  <si>
    <t>Total capítol 3</t>
  </si>
  <si>
    <t>En tractar-se d'una concertació o modificació d'una operació a llarg termini, l'import acumulat de les quals dins l'exercici econòmic supera el 10% dels recursos de caràcter ordinari previstos en el pressupost, que l'expedient es proposa a l'òrgan col.legiat competent de l'ens depenent.</t>
  </si>
  <si>
    <r>
      <t>Es fa constar que</t>
    </r>
    <r>
      <rPr>
        <sz val="10"/>
        <color rgb="FFFF0000"/>
        <rFont val="Calibri"/>
        <family val="2"/>
        <scheme val="minor"/>
      </rPr>
      <t xml:space="preserve">, </t>
    </r>
    <r>
      <rPr>
        <sz val="10"/>
        <color theme="1"/>
        <rFont val="Calibri"/>
        <family val="2"/>
        <scheme val="minor"/>
      </rPr>
      <t>en el cas d'haver rebut assessorament, a la proposta d'acord s'hi inclou l'aprovació expressa de la memòria justificativa de l'assessorament rebut.</t>
    </r>
  </si>
  <si>
    <t>Que l'execució de l'actuació proposada compleix el principi de prudència financera, d'acord amb les condicions establertes per Resolució de 4 de juliol de 2017, de la secretaria general del Tresor i Política financera, pel que es defineix el principi de prudència financera aplicable a les operacions d'endeutament i derivats de les comunitats autònomes i entitats locals.</t>
  </si>
  <si>
    <t>En tractar-se d'una despesa considerada com a inversió financerament sostenible i superior a 15.000.000€ o superior al 40% de la despesa no financera total de l'entitat local, i que suposa un increment dels capítols 1 o 2 de l'estat de despesa vinculat a projectes d'inversió, que s'ha requerit autorització prèvia de la secretaria General de Coordinació Autonòmica i Local del Ministeri d'Hisenda i Administracions públiques.</t>
  </si>
  <si>
    <t>Normativa que atribueix l'actuació a la intervenció</t>
  </si>
  <si>
    <t>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t>
  </si>
  <si>
    <t>L'exercici del control financer inclourà, en tot cas, les actuacions de control atribuïdes en l'ordenament jurídic a la intervenció, com ara: L'informe dels projectes de pressupostos i dels expedients de modificació d'aquests.</t>
  </si>
  <si>
    <t>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t>
  </si>
  <si>
    <t>Les entitats locals podran establir en les bases d'execució del pressupost, previ informe de la intervenció, les normes que regulen les bestretes de caixa fixa.</t>
  </si>
  <si>
    <t>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t>
  </si>
  <si>
    <t>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t>
  </si>
  <si>
    <t>L'expedient, que haurà de ser prèviament informat per la intervenció, es sotmetrà a l'aprovació del ple de la corporació, amb subjecció als mateixos tràmits i requisits que els pressupostos.</t>
  </si>
  <si>
    <t>Les entitats locals hauran de confeccionar la liquidació del seu pressupost abans del primer dia de març de l'exercici següent. L'aprovació de la liquidació del pressupost correspon al president de l'entitat local, previ informe de la intervenció.</t>
  </si>
  <si>
    <t>La liquidació dels pressupostos dels organismes autònoms, informada per la intervenció corresponent i proposada per l'òrgan competent d'aquests, serà remesa a l'entitat local per a la seva aprovació pel seu president i als efectes previstos en l'article següent.</t>
  </si>
  <si>
    <t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t>
  </si>
  <si>
    <t>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t>
  </si>
  <si>
    <t>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t>
  </si>
  <si>
    <t>La concertació o modificació de qualsevol operació de crèdit haurà d'acordar-se previ informe de la intervenció en el qual s'analitzarà, especialment, la capacitat de l'entitat local per fer front, en el temps, a les obligacions que d'aquelles es derivin per aquesta.</t>
  </si>
  <si>
    <t>Els organismes autònoms i els ens i societats mercantils dependents, precisaran la prèvia autorització del ple de la corporació i informe de la intervenció per a la concertació d'operacions de crèdit a llarg termini.</t>
  </si>
  <si>
    <t>La concertació o modificació de qualsevol operació de crèdit, així com l'adopció d'acords en assumptes per a les que legalment s'exigeixi una majoria especial, haurà d'acordar-se previ informe de la intervenció.</t>
  </si>
  <si>
    <t>La concessió d'avals a societats mercantils participades per persones o entitats privades i amb una quota de participació en el capital social no inferior al 30%, haurà d'acordar-se previ informe de la intervenció.</t>
  </si>
  <si>
    <t>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t>
  </si>
  <si>
    <t>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t>
  </si>
  <si>
    <t>Serà necessari l'informe previ de la secretaria, i, a més, en el seu cas, de la intervenció o de qui legalment els substitueixin, per a l'adopció dels següents acords: b) Sempre que es tracti d'assumptes sobre matèries per a les quals s'exigeixi una majoria especial.</t>
  </si>
  <si>
    <t>En tot cas, es requerirà l'informe previ de legalitat de la secretaria de l'ajuntament, així com l'informe de la intervenció quan la iniciativa afecti a drets i obligacions de contingut econòmic de l'ajuntament.</t>
  </si>
  <si>
    <t>Que la remissió a la intervenció de l'expedient del pressupost general, s'ha efectuat amb un termini no inferior a 10 dies per poder ser informat abans del 10 d'octubre.</t>
  </si>
  <si>
    <t>Que l'expedient es tramet a aquesta intervenció amb l'antelació suficient  per tal que el dia 15 de setembre de l'exercici anterior a la seva aprovació pugui ser tramès a l'Entitat Local.</t>
  </si>
  <si>
    <t>Que l'expedient es tramet a aquesta intervenció amb l'antelació suficient per a què els crèdits siguin aprovats i executius dins del mateix exercici en què s'aprovi.</t>
  </si>
  <si>
    <r>
      <t>No es pot renunciar a herències, llegats o donacions si no és per acord del ple, amb el vot favorable de la majoria legal absoluta quan la quantia excedeixi del 10% dels recursos ordinaris del pressupost i amb la majoria legal simple en la resta de supòsits</t>
    </r>
    <r>
      <rPr>
        <sz val="11"/>
        <color rgb="FFFF0000"/>
        <rFont val="Calibri"/>
        <family val="2"/>
        <scheme val="minor"/>
      </rPr>
      <t>,</t>
    </r>
    <r>
      <rPr>
        <sz val="11"/>
        <rFont val="Calibri"/>
        <family val="2"/>
        <scheme val="minor"/>
      </rPr>
      <t xml:space="preserve"> previ expedient, i amb l'informe d'intervenció i de la secretaria, en el qual es demostri l'existència d'una causa justificada.</t>
    </r>
  </si>
  <si>
    <t>La concessió d'avals a persones o entitats contractades per obres o serveis, o explotadores de concessions, haurà d'acordar-se previ informe de la intervenció.</t>
  </si>
  <si>
    <t>Es fa constar que les operacions quedaran cancel.lades abans que es procedeixi a la renovació de la corporació que les concerti.</t>
  </si>
  <si>
    <t>Que existeix informe favorable del responsable de l'expedient, en el que s'exposa la situació d'execució del pressupost i del moviment de la tresoreria per operacions pressupostàries independents i auxiliars en el que s'acredita el desenvolupament normal del pressupost.</t>
  </si>
  <si>
    <t>Art. 168.1.a) RDLeg  2/2004
Art. 18.a) RD 500/1990</t>
  </si>
  <si>
    <t>Art. 164, 165.1.a) i 167.3 RDLeg  2/2004
Art. 8.a) RD 500/1990
OEHA/3565/2008</t>
  </si>
  <si>
    <t>Art. 167.4 RDLeg  2/2004
OEHA/3565/2008</t>
  </si>
  <si>
    <t>Art. 164, 165.1.b) RDLeg  2/2004
Art. 8.b) RD 500/1990
OEHA/3565/2008</t>
  </si>
  <si>
    <t>Art. 166.1.d) RDLeg  2/2004</t>
  </si>
  <si>
    <t>Art. 166.1.a) i .2 RDLeg  2/2004
Art. 12.c), 13.2, 13.3 i 13.4 i 14 RD 500/1990</t>
  </si>
  <si>
    <t>Art. 177.5 RDLeg  2/2004
Art.36.3 RD 500/1990</t>
  </si>
  <si>
    <t>DA16.6 RDLeg  2/2004</t>
  </si>
  <si>
    <t>DA16.7 RDLeg  2/2004</t>
  </si>
  <si>
    <t>DA16.8 RDLeg  2/2004</t>
  </si>
  <si>
    <t>Art.16.2 RD 1463/2007
Art. 21 i 23 LO 2/2012</t>
  </si>
  <si>
    <r>
      <t>Que en base als càlculs adjunts a aquest informe, es compleix l'objectiu d'estabilitat pressupostària d'acord amb l'art. 16.2 del RD 1463/2007.</t>
    </r>
    <r>
      <rPr>
        <b/>
        <i/>
        <sz val="10"/>
        <rFont val="Calibri"/>
        <family val="2"/>
      </rPr>
      <t/>
    </r>
  </si>
  <si>
    <t>DA 16.6 RDLeg 2/2004</t>
  </si>
  <si>
    <t>Art. 12 i DA6 LO 2/2012</t>
  </si>
  <si>
    <t>Art. 7.3 LO 2/2012
DA3.3 L 9/2017</t>
  </si>
  <si>
    <t>DA16.6 RDLeg 2/2004</t>
  </si>
  <si>
    <t>Art. 4.1.b).5 RD 128/2018
DA3.3 L 9/2017</t>
  </si>
  <si>
    <t>DA3 L 9/2017
Art. 4 i 7.3 LO 2/2012
Art. 25.4 i 86.1 L 7/1985
DA16.4 RDLeg  2/2004</t>
  </si>
  <si>
    <t>Art. 4 i 7.3 LO 2/2012
DA3.5 L 9/2017</t>
  </si>
  <si>
    <t>DA3.4 L 9/2017</t>
  </si>
  <si>
    <t>Art. 7.3 LO 2/2012
DA3.5 i .6  L 9/2017</t>
  </si>
  <si>
    <t>DA3.5 i .6  L 9/2017</t>
  </si>
  <si>
    <t>Art. 168.2 i.3 RDLeg 2/2004
Art. 122.4 L 40/2015
Art. 18.2 i .3  RD 500/1990
DT3 L 57/2003</t>
  </si>
  <si>
    <t xml:space="preserve">Que s'estableix el règim de les justificacions de les bestretes de caixa fixa, quedan obligats, els perceptors de fons, a justificar l'aplicació dels fons percebuts al llarg de l'exercici pressupostari en què es va constituir la bestreta, per tant, almenys, el mes de desembre de cada any. </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</si>
  <si>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</si>
  <si>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t>Que l'entitat local disposa del pressupost aprovat per a l'exercici en curs, excepte quan la concertació d'operacions de crèdit fa referència a operacions de crèdit a llarg termini per al finançament d'inversions vinculades directament a modificacions de crèdit tramitades en la forma prevista en els apartats 1, 2, 3 i 6 de l'article 177 del RDLeg 2/2004, que podrà ser pressupost prorrogat.</t>
  </si>
  <si>
    <r>
      <rPr>
        <b/>
        <sz val="10"/>
        <color rgb="FF00B0F0"/>
        <rFont val="Calibri"/>
        <family val="2"/>
      </rPr>
      <t xml:space="preserve">(*) </t>
    </r>
    <r>
      <rPr>
        <b/>
        <sz val="10"/>
        <color indexed="40"/>
        <rFont val="Calibri"/>
        <family val="2"/>
      </rPr>
      <t xml:space="preserve">EXCEL PER AL CÀLCUL
</t>
    </r>
  </si>
  <si>
    <r>
      <rPr>
        <b/>
        <sz val="10"/>
        <color rgb="FF00FFFF"/>
        <rFont val="Calibri"/>
        <family val="2"/>
      </rPr>
      <t xml:space="preserve">(*) </t>
    </r>
    <r>
      <rPr>
        <b/>
        <sz val="10"/>
        <color indexed="40"/>
        <rFont val="Calibri"/>
        <family val="2"/>
      </rPr>
      <t xml:space="preserve">EXCEL PER AL CÀLCUL
</t>
    </r>
  </si>
  <si>
    <t xml:space="preserve">(*) EXCEL PER AL CÀLCUL
</t>
  </si>
  <si>
    <t xml:space="preserve">(*) EXCEL PER AL CÀLCUL
</t>
  </si>
  <si>
    <t>La cessió gratuïta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t>
  </si>
  <si>
    <t>Quan els serveis públics de competència local es gestionin de forma directa, es requerirà informe de la intervenció que valorarà la sostenibilitat financera de les propostes plantejades, de conformitat amb l'art. 4 LO 2/2012.</t>
  </si>
  <si>
    <t>Transferència de funcions o activitats a altres administracions públiques, així com l'acceptació de les delegacions o encàrrecs de gestió realitzades per altres administracions, excepte que per llei s'imposi obligatòriament</t>
  </si>
  <si>
    <t>Art. 62 D 336/1988
Art. 285 L 9/2017</t>
  </si>
  <si>
    <t>Art. 42 D 336/1988</t>
  </si>
  <si>
    <t>Que les modificacions no suposen la desnaturalització del contracte i per tant no s'està impedint la celebració d'una nova licitació.</t>
  </si>
  <si>
    <t>Valoració de les repercusions econòmiques de cada nou contracte, excepte contractes menors, concessions d'obres i/o concessions de serveis.</t>
  </si>
  <si>
    <t>Art. 168.1.b) RDLeg 2/2004
Art. 18.b) RD 500/1990
Reg. 56 i 57 OHAP/1781/2013</t>
  </si>
  <si>
    <t>Art. 168.1.c) RDLeg 2/2004
Art. 18.1.c) RD 500/1990
Art. 26 214/1990</t>
  </si>
  <si>
    <t>Art. 26 D 214/1990</t>
  </si>
  <si>
    <t>Que consta la liquidació del pressupost de l'exercici anterior i avenç de la del corrent, referida, almenys, a sis mesos de l'exercici corrent, subscrites per a la intervenció, d'acord amb els termes previstos a la OHAP/1781/2013</t>
  </si>
  <si>
    <t>Que consta l'annex de personal on es relacionen i valoren els llocs de treball existents a la plantilla de l'entitat local, i que es dóna l'oportuna correlació amb els crèdits per al personal inclosos en el pressupost.</t>
  </si>
  <si>
    <t>Art. 34.1 L 39/2015
Art. 165 i 168.4 RDLeg 2/2004
Art. 9 i 18 RD 500/1990</t>
  </si>
  <si>
    <t>En haver-se realitzat inversions financerament sostenibles, es fa constar que s'haurà de fer públic al portal web de la corporació la informació del grau de compliment dels criteris establerts a la DA16.6 del RDLeg 2/2004.</t>
  </si>
  <si>
    <t>En haver-se realitzat inversions financerament sostenibles, que en la liquidació hi consta la informació del grau de compliment dels criteris establerts a la DA16.6 del RDLeg 2/2004.</t>
  </si>
  <si>
    <t>Que en base als càlculs adjunts en aquest informe, es compleix l'objectiu d'estabilitat pressuspostària.</t>
  </si>
  <si>
    <t>2. Inversions realitzades per compte de l'organisme autònom</t>
  </si>
  <si>
    <t>0.00</t>
  </si>
  <si>
    <t>Obligacions corrents finançades amb Romanent líquid de tresoreria</t>
  </si>
  <si>
    <t>Es fa constar a la proposta que es tracta d'un bé immoble que el seu valor excedeix el 25% dels recursos ordinaris del pressupost consolidat de la Corporació amb informe desfavorable del Departament de Governació.</t>
  </si>
  <si>
    <t>Que de la valoració de l'actuació es desprèn que la prestació d'aquest servei s'inclou en les competències atribuïdes al municipi, en els termes previstos a l'article 25.2 de la L 7/1985, o bé, en tractar-se d'una competència diferent a les pròpies i a les atribuïdes per delegació, que, d'acord amb l'article 7 de la L 7/1985, consten els informes previs de l'administració competent per raó de la matèria i de l'administració que tingui atribuïda la tutela financera, dels quals es desprèn que la prestació d'aquest servei no posa en risc la sostenibilitat financera de la hisenda municipal ni s'incòrrer en cap supòsit de duplicitat.</t>
  </si>
  <si>
    <t>En tractar-se d'una despesa considerada com a inversió financerament sostenible d'una Diputació Provincial, Consell o Cabildo insular, que la despesa és imputable al capítol 6 i 7 del pressupost i s'assigna a municipis que compleixen amb el previst a la DA6 LO 2/2012 o bé, que la inversió no comporti despeses de manteniment i així s'acrediti en el Pla econòmic financer.</t>
  </si>
  <si>
    <t>PRESSUPOST GENERAL</t>
  </si>
  <si>
    <t>AVALUACIÓ DE L'OBJECTIU D'ESTABILITAT PRESSUPOSTÀRIA EN L'APROVACIÓ DEL PRESSUPOST</t>
  </si>
  <si>
    <t>AVALUACIÓ DE L'OBJECTIU D'ESTABILITAT PRESSUPOSTÀRIA, DE LA REGLA DE LA DESPESA I DEL LÍMIT DEL DEUTE EN L'APROVACIÓ DE LA LIQUIDACIÓ DEL PRESSUPOST I, SI S'ESCAU, EN L'APROVACIÓ DELS COMPTES ANUALS DE LES SOCIETATS NO FINANCERES</t>
  </si>
  <si>
    <t>Operacions internes entre entitats del grup i ajustaments a considerar en l'informe d'avaluació de la corporació local</t>
  </si>
  <si>
    <t>Avaluació del compliment de la regla de la despesa</t>
  </si>
  <si>
    <t>CONCERTACIÓ O MODIFICACIÓ D'OPERACIONS DE CRÈDIT A LLARG TERMINI</t>
  </si>
  <si>
    <t>Càlcul de l'estalvi net</t>
  </si>
  <si>
    <t>Capítols l, ll i IV despeses corrents</t>
  </si>
  <si>
    <t>AUTORITZACIÓ PRÈVIA A LA CONCERTACIÓ D'OPERACIONS DE CRÈDIT A LLARG TERMINI D'ORGANISMES AUTÒNOMS I SOCIETATS MERCANTILS PER PART DEL PLE DE LA CORPORACIÓ</t>
  </si>
  <si>
    <r>
      <t xml:space="preserve">En tractar-se d'una entitat  inclosa en  l'àmbit subjectiu dels articles 111 i 135 del </t>
    </r>
    <r>
      <rPr>
        <sz val="10"/>
        <color rgb="FFFF0000"/>
        <rFont val="Calibri"/>
        <family val="2"/>
      </rPr>
      <t xml:space="preserve">RDLeg 2/2004 </t>
    </r>
    <r>
      <rPr>
        <sz val="10"/>
        <rFont val="Calibri"/>
        <family val="2"/>
      </rPr>
      <t>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r>
  </si>
  <si>
    <r>
      <t xml:space="preserve">En tractar-se d'una entitat inclosa en l'àmbit subjectiu dels articles 111 i 135 del </t>
    </r>
    <r>
      <rPr>
        <sz val="10"/>
        <color rgb="FFFF0000"/>
        <rFont val="Calibri"/>
        <family val="2"/>
      </rPr>
      <t xml:space="preserve">RDLeg 2/2004 </t>
    </r>
    <r>
      <rPr>
        <sz val="10"/>
        <rFont val="Calibri"/>
        <family val="2"/>
      </rPr>
      <t>que hagi incomplert el principi d'estabilitat pressupostària i amb un volum d'endeutament superior al 75% dels ingressos corrents liquidats, en les operacions que es formalitzin en l'exterior (fora de la UE), en les que s'instrumentalizin mitjançant emissions de deute o qualsevol altre apel·lació de crèdit públic, en les entitats adherides a les mesures del Títol II del RD 8/2013 (mesures urgents contra la morositat), que es disposa d'autorització de l'òrgan de tutela financera en les operacions de deute a ll/t.</t>
    </r>
  </si>
  <si>
    <t>Que les obligacions pendents de pagament estan integrades per les obligacions pressupostàries pendents de pagament reconegudes durant l'exercici o en exercicis anteriors i pels saldos dels comptes de creditors no pressupostaris.</t>
  </si>
  <si>
    <t>LLISTA D'ABREVIACIONS LEGISLATIVES</t>
  </si>
  <si>
    <t>Càlcul dèficit PGCP (IGAE)</t>
  </si>
  <si>
    <t>Càlcul del dèficit en comptabilitat nacional de les unitats empresarials que apliquen el Pla general de comptabilitat privada o alguna de les seves adaptacions sectorials, març 2013, IGAE.</t>
  </si>
  <si>
    <t>D 336/1988</t>
  </si>
  <si>
    <t xml:space="preserve">Decret 336/1988, de 17 d'octubre, pel qual s'aprova el Reglament del patrimoni dels ens locals. </t>
  </si>
  <si>
    <t>D 214/1990</t>
  </si>
  <si>
    <t>Decret 214/1990, de 30 de juliol, pel qual s'aprova el Reglament del personal al servei de les entitats locals.</t>
  </si>
  <si>
    <t>DL 2/2003</t>
  </si>
  <si>
    <t>Decret Legislatiu 2/2003, de 28 d'abril, pel qual s'aprova el Text refós de la Llei municipal i de règim local de Catalunya.</t>
  </si>
  <si>
    <t>L 7/1985</t>
  </si>
  <si>
    <t>Llei 7/1985, de 2 d'abril, reguladora de les bases del règim local.</t>
  </si>
  <si>
    <t>L 24/1998</t>
  </si>
  <si>
    <t>Llei 24/1998, de 28 de juliol, del Mercat de Valors.</t>
  </si>
  <si>
    <t>L 33/2003</t>
  </si>
  <si>
    <t>Llei 33/2003, de 3 de novembre, del patrimoni de les administracions públiques.</t>
  </si>
  <si>
    <t>L 38/2003</t>
  </si>
  <si>
    <t>Llei 38/2003, de 17 de novembre, general de subvencions.</t>
  </si>
  <si>
    <t>L 57/2003</t>
  </si>
  <si>
    <t>Llei 57/2003, de 16 de desembre, de mesures per a la modernització del govern local</t>
  </si>
  <si>
    <t>L 39/2015</t>
  </si>
  <si>
    <t>Llei 39/2015, d'1 d'octubre, del procediment administratiu comú de les administracions públiques.</t>
  </si>
  <si>
    <t>L 40/2015</t>
  </si>
  <si>
    <t>Llei 40/2015, d'1 d'octubre, de règim jurídic del sector públic.</t>
  </si>
  <si>
    <t>L 9/2017</t>
  </si>
  <si>
    <t>Llei 9/2017, de 8 de novembre, de contractes del sector públic, per la qual es transposen a l'ordenament jurídic espanyol les directives del Parlament Europeu i del Consell 2014/23/UE i 2014/24/UE, de 26 de febrer de 2014.</t>
  </si>
  <si>
    <t>LO 2/2012</t>
  </si>
  <si>
    <t>Llei orgànica 2/2012, de 27 d’abril, d’estabilitat pressupostària i sostenibilitat financera.</t>
  </si>
  <si>
    <t>Manual càlcul dèficit EL (IGAE)</t>
  </si>
  <si>
    <t>Manual de càlcul del dèficit en comptabilitat nacional adaptat a les corporacions locals, 1ª edició, IGAE.</t>
  </si>
  <si>
    <t>NITF2019</t>
  </si>
  <si>
    <t>Nota informativa sobre el règim de tutela financera dels ens locals per a l’exercici de 2019.</t>
  </si>
  <si>
    <t>OECF/138/2007</t>
  </si>
  <si>
    <t>Ordre ECF/138/2007, de 27 d'abril, sobre procediments en matèria de tutela financera dels ens locals.</t>
  </si>
  <si>
    <t>OEHA/3565/2008</t>
  </si>
  <si>
    <t>Ordre EHA/3565/2008, de 3 de desembre, per la que s'aprova l'estructura pressupostària entitats locals.</t>
  </si>
  <si>
    <t>OHAP/2105/2012</t>
  </si>
  <si>
    <t>Ordre HAP/2105/2012, d'1 d'octubre, per la qual es desenvolupen les obligacions de subministrament d'informació previstes a la Llei orgànica 2/2012, de 27 d'abril, d'estabilitat pressupostària i sostenibilitat financera.</t>
  </si>
  <si>
    <t>OHAP/1781/2013</t>
  </si>
  <si>
    <t>Ordre HAP/1781/2013, de 20 de setembre, per la qual s'aprova la Instrucció del model normal de comptabilitat local.</t>
  </si>
  <si>
    <t>LPGE2012</t>
  </si>
  <si>
    <t>Lei 2/2012, de 29 de juny, de Pressupostos generals de l'Estat per a l'any 2012.</t>
  </si>
  <si>
    <t>RDL 4/2012</t>
  </si>
  <si>
    <t>Reial decret-llei 4/2012, de 24 de febrer, pel qual es determinen obligacions d'informació i procediments necessaris per establir un mecanisme de finançament per al pagament als proveïdors de les entitats locals.</t>
  </si>
  <si>
    <t>RDL 17/2014</t>
  </si>
  <si>
    <t>Reial decret-llei 17/2014, de 26 de desembre, de mesures de sostenibilitat financera de les comunitats autònomes i entitats locals i altres de caràcter econòmic.</t>
  </si>
  <si>
    <t>RDLeg 781/1986</t>
  </si>
  <si>
    <t>Reial decret legislatiu 781/1986, de 18 d'abril, pel qual s'aprova el text refòs de les disposicions legals vigents en matèria de règim local.</t>
  </si>
  <si>
    <t>RDLeg 2/2004</t>
  </si>
  <si>
    <t>Reial decret legislatiu 2/2004, de 5 de març, pel qual s'aprova el text refòs de la Llei reguladora de les hisendes locals.</t>
  </si>
  <si>
    <t>RD 1372/1986</t>
  </si>
  <si>
    <t>Reial decret 1372/1986, de 13 de juny, pel qual s'aprova el Reglament de béns de les entitats locals.</t>
  </si>
  <si>
    <t>RD 2568/1986</t>
  </si>
  <si>
    <t>Reial decret 2568/1986, de 28 de novembre, pel qual s'aprova el reglament d'organització, funcionament i règim jurídic de les entitats locals.</t>
  </si>
  <si>
    <t>RD 500/1990</t>
  </si>
  <si>
    <t xml:space="preserve">Reial decret 500/1990, de 20 d'abril, pel qual es desenvolupa el capítol primer del títol sisè de la Llei 39/1988, de 28 de desembre, reguladora de les hisendes locals, en matèria de pressupostos. </t>
  </si>
  <si>
    <t>RD 887/2006</t>
  </si>
  <si>
    <t>Real decret 887/2006, de 21 de juliol, pel qual s'aprova el Reglament de la Llei 38/2003, de 17 de novembre, General de Subvencions</t>
  </si>
  <si>
    <t>RD 1463/2007</t>
  </si>
  <si>
    <t>Reial decret 1463/2007, de 2 de novembre, pel qual s'aprova el reglament de desenvolupament de la Llei 18/2001, de 12 de desembre, d'estabilitat pressupostària en la seva aplicació a les entitats locals.</t>
  </si>
  <si>
    <t>RD 424/2017</t>
  </si>
  <si>
    <t>Reial decret 424/2017, de 28 d'abril, pel qual es regula el règim jurídic del control intern en les entitats del sector públic local.</t>
  </si>
  <si>
    <t>RD 128/2018</t>
  </si>
  <si>
    <t>Reial decret 128/2018, de 16 de març, pel qual es regula el règim jurídic dels funcionaris d'Administració Local amb habilitació de caràcter nacional.</t>
  </si>
  <si>
    <t xml:space="preserve">Res. 09.09.2015 SGCAL - MINHAP </t>
  </si>
  <si>
    <t xml:space="preserve">Resolució de 9 de setembre de 2015, de la secretaria General de Coordinació Autonòmica i Local, per la qual es defineix el principi de prudència financera de les comunitats autònomes de les operacions financeres que tinguin per objecte actius financers o la concessió d'avals, reavals o alguna altre classe de garanties públiques o mesures de suport extra pressupostari. </t>
  </si>
  <si>
    <t>Es fa constar que el pressupost general definitivament aprovat s'ha de publicar en el butlletí oficial de la corporació si el tingués, en el de la província o si s'escau de la comunitat autònoma uniprovincial, resumit per capítols, de cada un dels pressupostos que l'integren.</t>
  </si>
  <si>
    <t>Que la proposta d'aprovació preveu que, un cop aprovada la liquidació, se'n donarà compte al ple a la primera sessió que es celebri.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</si>
</sst>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87" x14ac:knownFonts="1">
    <font>
      <sz val="11"/>
      <color theme="1"/>
      <name val="Calibri"/>
      <family val="2"/>
      <scheme val="minor"/>
    </font>
    <font>
      <sz val="11"/>
      <color indexed="8"/>
      <name val="Calibri"/>
      <family val="2"/>
    </font>
    <font>
      <sz val="10"/>
      <name val="Arial"/>
      <family val="2"/>
    </font>
    <font>
      <sz val="10"/>
      <name val="Calibri"/>
      <family val="2"/>
    </font>
    <font>
      <b/>
      <sz val="10"/>
      <color indexed="8"/>
      <name val="Calibri"/>
      <family val="2"/>
    </font>
    <font>
      <b/>
      <sz val="10"/>
      <color indexed="40"/>
      <name val="Calibri"/>
      <family val="2"/>
    </font>
    <font>
      <sz val="10"/>
      <color indexed="8"/>
      <name val="Calibri"/>
      <family val="2"/>
    </font>
    <font>
      <b/>
      <sz val="10"/>
      <name val="Calibri"/>
      <family val="2"/>
    </font>
    <font>
      <b/>
      <sz val="10"/>
      <color indexed="10"/>
      <name val="Calibri"/>
      <family val="2"/>
    </font>
    <font>
      <sz val="10"/>
      <name val="MS Sans Serif"/>
      <family val="2"/>
      <charset val="1"/>
    </font>
    <font>
      <sz val="11"/>
      <color indexed="8"/>
      <name val="Calibri"/>
      <family val="2"/>
      <charset val="1"/>
    </font>
    <font>
      <sz val="10"/>
      <name val="Arial"/>
      <family val="2"/>
      <charset val="1"/>
    </font>
    <font>
      <b/>
      <sz val="10"/>
      <color indexed="14"/>
      <name val="Calibri"/>
      <family val="2"/>
    </font>
    <font>
      <sz val="10"/>
      <color indexed="60"/>
      <name val="Calibri"/>
      <family val="2"/>
    </font>
    <font>
      <b/>
      <i/>
      <sz val="10"/>
      <name val="Calibri"/>
      <family val="2"/>
    </font>
    <font>
      <u/>
      <sz val="11"/>
      <color theme="10"/>
      <name val="Calibri"/>
      <family val="2"/>
      <scheme val="minor"/>
    </font>
    <font>
      <b/>
      <sz val="11"/>
      <color theme="1"/>
      <name val="Calibri"/>
      <family val="2"/>
      <scheme val="minor"/>
    </font>
    <font>
      <b/>
      <sz val="10"/>
      <color theme="1"/>
      <name val="Calibri"/>
      <family val="2"/>
    </font>
    <font>
      <sz val="11"/>
      <color theme="1"/>
      <name val="Calibri"/>
      <family val="2"/>
    </font>
    <font>
      <b/>
      <sz val="10"/>
      <color theme="0"/>
      <name val="Calibri"/>
      <family val="2"/>
      <scheme val="minor"/>
    </font>
    <font>
      <b/>
      <sz val="10"/>
      <color theme="1"/>
      <name val="Calibri"/>
      <family val="2"/>
      <scheme val="minor"/>
    </font>
    <font>
      <sz val="10"/>
      <color theme="1"/>
      <name val="Calibri"/>
      <family val="2"/>
      <scheme val="minor"/>
    </font>
    <font>
      <b/>
      <sz val="10"/>
      <color rgb="FF00B0F0"/>
      <name val="Calibri"/>
      <family val="2"/>
      <scheme val="minor"/>
    </font>
    <font>
      <b/>
      <sz val="8"/>
      <color theme="0"/>
      <name val="Calibri"/>
      <family val="2"/>
      <scheme val="minor"/>
    </font>
    <font>
      <sz val="10"/>
      <name val="Calibri"/>
      <family val="2"/>
      <scheme val="minor"/>
    </font>
    <font>
      <sz val="10"/>
      <color theme="1"/>
      <name val="Calibri"/>
      <family val="2"/>
    </font>
    <font>
      <b/>
      <sz val="10"/>
      <name val="Calibri"/>
      <family val="2"/>
      <scheme val="minor"/>
    </font>
    <font>
      <sz val="11"/>
      <name val="Calibri"/>
      <family val="2"/>
      <scheme val="minor"/>
    </font>
    <font>
      <b/>
      <sz val="11"/>
      <name val="Calibri"/>
      <family val="2"/>
      <scheme val="minor"/>
    </font>
    <font>
      <b/>
      <sz val="10"/>
      <color theme="0"/>
      <name val="Calibri"/>
      <family val="2"/>
    </font>
    <font>
      <b/>
      <sz val="10"/>
      <color rgb="FFFF0000"/>
      <name val="Calibri"/>
      <family val="2"/>
      <scheme val="minor"/>
    </font>
    <font>
      <b/>
      <sz val="10"/>
      <color rgb="FFFF33CC"/>
      <name val="Calibri"/>
      <family val="2"/>
      <scheme val="minor"/>
    </font>
    <font>
      <b/>
      <sz val="10"/>
      <color rgb="FFC00000"/>
      <name val="Calibri"/>
      <family val="2"/>
      <scheme val="minor"/>
    </font>
    <font>
      <b/>
      <sz val="9"/>
      <name val="Calibri"/>
      <family val="2"/>
      <scheme val="minor"/>
    </font>
    <font>
      <b/>
      <sz val="10"/>
      <color rgb="FFFF3399"/>
      <name val="Calibri"/>
      <family val="2"/>
      <scheme val="minor"/>
    </font>
    <font>
      <sz val="10"/>
      <color rgb="FF000000"/>
      <name val="Calibri"/>
      <family val="2"/>
      <scheme val="minor"/>
    </font>
    <font>
      <b/>
      <sz val="10"/>
      <color theme="3"/>
      <name val="Calibri"/>
      <family val="2"/>
      <scheme val="minor"/>
    </font>
    <font>
      <b/>
      <sz val="10"/>
      <color rgb="FFFF3399"/>
      <name val="Calibri"/>
      <family val="2"/>
    </font>
    <font>
      <b/>
      <sz val="11"/>
      <color theme="0"/>
      <name val="Calibri"/>
      <family val="2"/>
      <scheme val="minor"/>
    </font>
    <font>
      <sz val="13"/>
      <name val="Arial"/>
      <family val="2"/>
    </font>
    <font>
      <sz val="9"/>
      <name val="Arial"/>
      <family val="2"/>
    </font>
    <font>
      <b/>
      <sz val="10"/>
      <name val="Arial"/>
      <family val="2"/>
    </font>
    <font>
      <i/>
      <sz val="10"/>
      <name val="Arial"/>
      <family val="2"/>
    </font>
    <font>
      <b/>
      <sz val="13"/>
      <color rgb="FFC00000"/>
      <name val="Arial Black"/>
      <family val="2"/>
    </font>
    <font>
      <b/>
      <sz val="10"/>
      <color rgb="FFC00000"/>
      <name val="Arial"/>
      <family val="2"/>
    </font>
    <font>
      <sz val="14"/>
      <name val="Arial"/>
      <family val="2"/>
    </font>
    <font>
      <sz val="14"/>
      <name val="Arial Black"/>
      <family val="2"/>
    </font>
    <font>
      <b/>
      <sz val="11"/>
      <name val="Arial"/>
      <family val="2"/>
    </font>
    <font>
      <b/>
      <i/>
      <sz val="11"/>
      <name val="Arial"/>
      <family val="2"/>
    </font>
    <font>
      <sz val="11"/>
      <name val="Arial"/>
      <family val="2"/>
    </font>
    <font>
      <sz val="10"/>
      <name val="Arial"/>
      <family val="2"/>
    </font>
    <font>
      <b/>
      <sz val="12"/>
      <color theme="0"/>
      <name val="Arial Black"/>
      <family val="2"/>
    </font>
    <font>
      <b/>
      <sz val="10"/>
      <color indexed="8"/>
      <name val="ARIAL"/>
      <family val="2"/>
    </font>
    <font>
      <sz val="10"/>
      <color indexed="8"/>
      <name val="Arial"/>
      <family val="2"/>
    </font>
    <font>
      <b/>
      <sz val="12"/>
      <color rgb="FFC00000"/>
      <name val="Arial Black"/>
      <family val="2"/>
    </font>
    <font>
      <b/>
      <sz val="10"/>
      <color rgb="FFC00000"/>
      <name val="Arial Black"/>
      <family val="2"/>
    </font>
    <font>
      <b/>
      <sz val="9"/>
      <color rgb="FFC00000"/>
      <name val="Arial Black"/>
      <family val="2"/>
    </font>
    <font>
      <b/>
      <sz val="9"/>
      <name val="Arial"/>
      <family val="2"/>
    </font>
    <font>
      <b/>
      <i/>
      <sz val="9"/>
      <name val="Arial"/>
      <family val="2"/>
    </font>
    <font>
      <b/>
      <i/>
      <sz val="8"/>
      <name val="Calibri"/>
      <family val="2"/>
      <scheme val="minor"/>
    </font>
    <font>
      <b/>
      <sz val="12"/>
      <color theme="0"/>
      <name val="Calibri"/>
      <family val="2"/>
      <scheme val="minor"/>
    </font>
    <font>
      <b/>
      <sz val="10"/>
      <color indexed="8"/>
      <name val="Calibri"/>
      <family val="2"/>
      <scheme val="minor"/>
    </font>
    <font>
      <sz val="10"/>
      <color indexed="8"/>
      <name val="Calibri"/>
      <family val="2"/>
      <scheme val="minor"/>
    </font>
    <font>
      <b/>
      <sz val="12"/>
      <color rgb="FFC00000"/>
      <name val="Calibri"/>
      <family val="2"/>
      <scheme val="minor"/>
    </font>
    <font>
      <b/>
      <sz val="9"/>
      <color rgb="FFC00000"/>
      <name val="Calibri"/>
      <family val="2"/>
      <scheme val="minor"/>
    </font>
    <font>
      <sz val="9"/>
      <name val="Calibri"/>
      <family val="2"/>
      <scheme val="minor"/>
    </font>
    <font>
      <b/>
      <sz val="8"/>
      <name val="Calibri"/>
      <family val="2"/>
      <scheme val="minor"/>
    </font>
    <font>
      <b/>
      <i/>
      <sz val="11"/>
      <name val="Calibri"/>
      <family val="2"/>
      <scheme val="minor"/>
    </font>
    <font>
      <b/>
      <sz val="12"/>
      <color rgb="FF0070C0"/>
      <name val="Calibri"/>
      <family val="2"/>
      <scheme val="minor"/>
    </font>
    <font>
      <b/>
      <sz val="10"/>
      <color rgb="FF0070C0"/>
      <name val="Calibri"/>
      <family val="2"/>
      <scheme val="minor"/>
    </font>
    <font>
      <i/>
      <sz val="9"/>
      <name val="Calibri"/>
      <family val="2"/>
      <scheme val="minor"/>
    </font>
    <font>
      <sz val="8"/>
      <name val="Calibri"/>
      <family val="2"/>
      <scheme val="minor"/>
    </font>
    <font>
      <sz val="11"/>
      <color indexed="8"/>
      <name val="Calibri"/>
      <family val="2"/>
      <scheme val="minor"/>
    </font>
    <font>
      <i/>
      <sz val="11"/>
      <color theme="1"/>
      <name val="Calibri"/>
      <family val="2"/>
      <scheme val="minor"/>
    </font>
    <font>
      <sz val="11"/>
      <color rgb="FFFF0000"/>
      <name val="Calibri"/>
      <family val="2"/>
      <scheme val="minor"/>
    </font>
    <font>
      <sz val="10"/>
      <color rgb="FFFF0000"/>
      <name val="Calibri"/>
      <family val="2"/>
    </font>
    <font>
      <sz val="10"/>
      <color rgb="FFFF0000"/>
      <name val="Calibri"/>
      <family val="2"/>
      <scheme val="minor"/>
    </font>
    <font>
      <b/>
      <sz val="10"/>
      <color rgb="FFFF0000"/>
      <name val="Calibri"/>
      <family val="2"/>
    </font>
    <font>
      <b/>
      <sz val="10"/>
      <color rgb="FFFF0000"/>
      <name val="Arial"/>
      <family val="2"/>
    </font>
    <font>
      <b/>
      <sz val="10"/>
      <color rgb="FF00B0F0"/>
      <name val="Calibri"/>
      <family val="2"/>
    </font>
    <font>
      <b/>
      <sz val="10"/>
      <color rgb="FF00FFFF"/>
      <name val="Calibri"/>
      <family val="2"/>
    </font>
    <font>
      <b/>
      <sz val="13"/>
      <color theme="0"/>
      <name val="Arial Black"/>
      <family val="2"/>
    </font>
    <font>
      <sz val="13"/>
      <name val="Arial Black"/>
      <family val="2"/>
    </font>
    <font>
      <b/>
      <sz val="10"/>
      <color theme="0"/>
      <name val="Arial"/>
      <family val="2"/>
    </font>
    <font>
      <sz val="10"/>
      <color theme="1"/>
      <name val="Arial"/>
      <family val="2"/>
    </font>
    <font>
      <sz val="10"/>
      <color rgb="FF000000"/>
      <name val="Arial"/>
      <family val="2"/>
    </font>
    <font>
      <sz val="10"/>
      <color rgb="FF1E1E1E"/>
      <name val="Arial"/>
      <family val="2"/>
    </font>
  </fonts>
  <fills count="19">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8E0000"/>
        <bgColor indexed="64"/>
      </patternFill>
    </fill>
    <fill>
      <patternFill patternType="solid">
        <fgColor rgb="FFF8EDEC"/>
        <bgColor indexed="64"/>
      </patternFill>
    </fill>
    <fill>
      <patternFill patternType="solid">
        <fgColor rgb="FF1199FF"/>
        <bgColor indexed="64"/>
      </patternFill>
    </fill>
    <fill>
      <patternFill patternType="solid">
        <fgColor rgb="FF0070C0"/>
        <bgColor indexed="64"/>
      </patternFill>
    </fill>
    <fill>
      <patternFill patternType="solid">
        <fgColor rgb="FFE8F5F8"/>
        <bgColor indexed="64"/>
      </patternFill>
    </fill>
    <fill>
      <patternFill patternType="solid">
        <fgColor theme="4" tint="0.79998168889431442"/>
        <bgColor indexed="64"/>
      </patternFill>
    </fill>
    <fill>
      <patternFill patternType="solid">
        <fgColor theme="3" tint="0.39997558519241921"/>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5" tint="-0.24994659260841701"/>
      </left>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rgb="FF0070C0"/>
      </left>
      <right/>
      <top/>
      <bottom/>
      <diagonal/>
    </border>
    <border>
      <left/>
      <right/>
      <top/>
      <bottom style="medium">
        <color indexed="64"/>
      </bottom>
      <diagonal/>
    </border>
  </borders>
  <cellStyleXfs count="14">
    <xf numFmtId="0" fontId="0" fillId="0" borderId="0"/>
    <xf numFmtId="0" fontId="15" fillId="0" borderId="0" applyNumberFormat="0" applyFill="0" applyBorder="0" applyAlignment="0" applyProtection="0"/>
    <xf numFmtId="164" fontId="11" fillId="0" borderId="0"/>
    <xf numFmtId="0" fontId="9" fillId="0" borderId="0"/>
    <xf numFmtId="0" fontId="10" fillId="0" borderId="0"/>
    <xf numFmtId="0" fontId="2" fillId="0" borderId="0"/>
    <xf numFmtId="0" fontId="2" fillId="0" borderId="0"/>
    <xf numFmtId="0" fontId="11" fillId="0" borderId="0"/>
    <xf numFmtId="0" fontId="11" fillId="0" borderId="0"/>
    <xf numFmtId="0" fontId="50" fillId="0" borderId="0"/>
    <xf numFmtId="0" fontId="2" fillId="0" borderId="0"/>
    <xf numFmtId="0" fontId="2" fillId="0" borderId="0"/>
    <xf numFmtId="0" fontId="2" fillId="0" borderId="0"/>
    <xf numFmtId="0" fontId="2" fillId="0" borderId="0"/>
  </cellStyleXfs>
  <cellXfs count="1176">
    <xf numFmtId="0" fontId="0" fillId="0" borderId="0" xfId="0"/>
    <xf numFmtId="0" fontId="17" fillId="0" borderId="0" xfId="0" applyFont="1"/>
    <xf numFmtId="0" fontId="18" fillId="0" borderId="0" xfId="0" applyFont="1"/>
    <xf numFmtId="0" fontId="20" fillId="0" borderId="0" xfId="0" applyFont="1"/>
    <xf numFmtId="0" fontId="21" fillId="0" borderId="0" xfId="0" applyFont="1" applyFill="1" applyBorder="1" applyAlignment="1">
      <alignment vertical="center" wrapText="1"/>
    </xf>
    <xf numFmtId="0" fontId="21" fillId="0" borderId="0" xfId="0" applyFont="1" applyAlignment="1">
      <alignment wrapText="1"/>
    </xf>
    <xf numFmtId="0" fontId="20" fillId="0" borderId="0" xfId="0" applyFont="1" applyFill="1"/>
    <xf numFmtId="0" fontId="21" fillId="0" borderId="0" xfId="0" applyFont="1" applyAlignment="1">
      <alignment horizontal="justify"/>
    </xf>
    <xf numFmtId="0" fontId="22" fillId="0" borderId="0" xfId="0" applyFont="1" applyFill="1"/>
    <xf numFmtId="0" fontId="20" fillId="3" borderId="4" xfId="0" applyFont="1" applyFill="1" applyBorder="1"/>
    <xf numFmtId="0" fontId="20" fillId="3" borderId="5" xfId="0" applyFont="1" applyFill="1" applyBorder="1"/>
    <xf numFmtId="0" fontId="20" fillId="0" borderId="0" xfId="0" applyFont="1" applyFill="1" applyBorder="1"/>
    <xf numFmtId="0" fontId="21" fillId="0" borderId="0" xfId="0" applyNumberFormat="1" applyFont="1" applyAlignment="1">
      <alignment vertical="center" wrapText="1"/>
    </xf>
    <xf numFmtId="0" fontId="21" fillId="0" borderId="0" xfId="0" applyFont="1" applyAlignment="1">
      <alignment vertical="center" wrapText="1"/>
    </xf>
    <xf numFmtId="0" fontId="4" fillId="0" borderId="0" xfId="0" applyFont="1"/>
    <xf numFmtId="0" fontId="5" fillId="0" borderId="0" xfId="0" applyFont="1"/>
    <xf numFmtId="0" fontId="4" fillId="0" borderId="0" xfId="0" applyFont="1" applyFill="1"/>
    <xf numFmtId="0" fontId="21" fillId="0" borderId="0" xfId="0" applyFont="1" applyAlignment="1">
      <alignment horizontal="justify" vertical="center"/>
    </xf>
    <xf numFmtId="0" fontId="0" fillId="0" borderId="0" xfId="0" applyFill="1"/>
    <xf numFmtId="0" fontId="21" fillId="0" borderId="0" xfId="0" applyNumberFormat="1" applyFont="1" applyAlignment="1">
      <alignment horizontal="justify" vertical="center"/>
    </xf>
    <xf numFmtId="0" fontId="23" fillId="0" borderId="0" xfId="0" applyFont="1" applyFill="1"/>
    <xf numFmtId="0" fontId="19" fillId="0" borderId="0" xfId="0" applyFont="1" applyFill="1"/>
    <xf numFmtId="0" fontId="19" fillId="0" borderId="0" xfId="0" applyFont="1" applyFill="1" applyAlignment="1">
      <alignment horizontal="left" wrapText="1"/>
    </xf>
    <xf numFmtId="0" fontId="20" fillId="3" borderId="6" xfId="0" applyFont="1" applyFill="1" applyBorder="1"/>
    <xf numFmtId="0" fontId="20" fillId="0" borderId="0" xfId="0" applyFont="1" applyAlignment="1">
      <alignment wrapText="1"/>
    </xf>
    <xf numFmtId="0" fontId="20" fillId="3" borderId="6" xfId="0" applyFont="1" applyFill="1" applyBorder="1" applyAlignment="1">
      <alignment wrapText="1"/>
    </xf>
    <xf numFmtId="0" fontId="20" fillId="0" borderId="0" xfId="0" applyFont="1" applyFill="1" applyBorder="1" applyAlignment="1">
      <alignment vertical="center"/>
    </xf>
    <xf numFmtId="0" fontId="21" fillId="0" borderId="7" xfId="0" applyFont="1" applyFill="1" applyBorder="1" applyAlignment="1">
      <alignment vertical="center" wrapText="1"/>
    </xf>
    <xf numFmtId="0" fontId="21" fillId="0" borderId="8" xfId="0" applyFont="1" applyFill="1" applyBorder="1" applyAlignment="1">
      <alignment vertical="center" wrapText="1"/>
    </xf>
    <xf numFmtId="0" fontId="20" fillId="3" borderId="6" xfId="0" applyFont="1" applyFill="1" applyBorder="1" applyAlignment="1"/>
    <xf numFmtId="0" fontId="21" fillId="0" borderId="6" xfId="0" applyFont="1" applyFill="1" applyBorder="1" applyAlignment="1">
      <alignment vertical="center" wrapText="1"/>
    </xf>
    <xf numFmtId="0" fontId="20" fillId="0" borderId="0" xfId="0" applyFont="1" applyBorder="1"/>
    <xf numFmtId="0" fontId="20" fillId="3" borderId="6" xfId="0" applyFont="1" applyFill="1" applyBorder="1" applyAlignment="1">
      <alignment vertical="center"/>
    </xf>
    <xf numFmtId="0" fontId="24" fillId="0" borderId="6" xfId="0" applyFont="1" applyFill="1" applyBorder="1" applyAlignment="1">
      <alignment vertical="center" wrapText="1"/>
    </xf>
    <xf numFmtId="0" fontId="17" fillId="0" borderId="6" xfId="0" applyFont="1" applyBorder="1" applyAlignment="1">
      <alignment vertical="center"/>
    </xf>
    <xf numFmtId="0" fontId="26" fillId="0" borderId="6" xfId="0" applyFont="1" applyBorder="1" applyAlignment="1">
      <alignment vertical="center"/>
    </xf>
    <xf numFmtId="0" fontId="20" fillId="0" borderId="0" xfId="0" applyFont="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1" fillId="0" borderId="8" xfId="0" applyNumberFormat="1" applyFont="1" applyBorder="1" applyAlignment="1">
      <alignment vertical="center" wrapText="1"/>
    </xf>
    <xf numFmtId="0" fontId="26" fillId="0" borderId="9" xfId="0" applyFont="1" applyBorder="1" applyAlignment="1">
      <alignment vertical="center"/>
    </xf>
    <xf numFmtId="0" fontId="21" fillId="0" borderId="9" xfId="0" applyFont="1" applyFill="1" applyBorder="1" applyAlignment="1">
      <alignment vertical="center" wrapText="1"/>
    </xf>
    <xf numFmtId="0" fontId="21" fillId="0" borderId="9" xfId="0" applyNumberFormat="1" applyFont="1" applyBorder="1" applyAlignment="1">
      <alignment vertical="center" wrapText="1"/>
    </xf>
    <xf numFmtId="0" fontId="20" fillId="0" borderId="8" xfId="0" applyFont="1" applyFill="1" applyBorder="1" applyAlignment="1">
      <alignment vertical="center"/>
    </xf>
    <xf numFmtId="0" fontId="21" fillId="0" borderId="8" xfId="0" applyFont="1" applyFill="1" applyBorder="1" applyAlignment="1">
      <alignment vertical="center"/>
    </xf>
    <xf numFmtId="0" fontId="6" fillId="0" borderId="8" xfId="0" applyFont="1" applyBorder="1" applyAlignment="1">
      <alignment vertical="center" wrapText="1"/>
    </xf>
    <xf numFmtId="0" fontId="20" fillId="0" borderId="0" xfId="0" applyFont="1" applyFill="1" applyBorder="1" applyAlignment="1">
      <alignment horizontal="center"/>
    </xf>
    <xf numFmtId="0" fontId="26" fillId="0" borderId="8"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horizontal="left" vertical="center" wrapText="1"/>
    </xf>
    <xf numFmtId="0" fontId="3" fillId="0" borderId="8" xfId="0" applyFont="1" applyBorder="1" applyAlignment="1">
      <alignment vertical="center" wrapText="1"/>
    </xf>
    <xf numFmtId="0" fontId="6" fillId="0" borderId="8" xfId="0" applyFont="1" applyFill="1" applyBorder="1" applyAlignment="1">
      <alignment vertical="center" wrapText="1"/>
    </xf>
    <xf numFmtId="0" fontId="26" fillId="0" borderId="10" xfId="0" applyFont="1" applyBorder="1" applyAlignment="1">
      <alignment vertical="center"/>
    </xf>
    <xf numFmtId="0" fontId="21" fillId="0" borderId="10" xfId="0" applyNumberFormat="1" applyFont="1" applyBorder="1" applyAlignment="1">
      <alignment vertical="center" wrapText="1"/>
    </xf>
    <xf numFmtId="0" fontId="21" fillId="0" borderId="11" xfId="0" applyFont="1" applyFill="1" applyBorder="1" applyAlignment="1">
      <alignment vertical="center" wrapText="1"/>
    </xf>
    <xf numFmtId="0" fontId="21" fillId="0" borderId="11" xfId="0" applyNumberFormat="1" applyFont="1" applyBorder="1" applyAlignment="1">
      <alignment vertical="center" wrapText="1"/>
    </xf>
    <xf numFmtId="0" fontId="20" fillId="0" borderId="1" xfId="0" applyFont="1" applyBorder="1" applyAlignment="1">
      <alignment vertical="center"/>
    </xf>
    <xf numFmtId="0" fontId="21" fillId="0" borderId="2" xfId="0" applyFont="1" applyFill="1" applyBorder="1" applyAlignment="1">
      <alignment vertical="center" wrapText="1"/>
    </xf>
    <xf numFmtId="0" fontId="21" fillId="0" borderId="12" xfId="0" applyFont="1" applyBorder="1" applyAlignment="1">
      <alignment horizontal="left" vertical="center" wrapText="1"/>
    </xf>
    <xf numFmtId="0" fontId="21" fillId="0" borderId="13" xfId="0" applyFont="1" applyFill="1" applyBorder="1" applyAlignment="1">
      <alignment vertical="center" wrapText="1"/>
    </xf>
    <xf numFmtId="0" fontId="21" fillId="0" borderId="9" xfId="0" applyNumberFormat="1" applyFont="1" applyFill="1" applyBorder="1" applyAlignment="1">
      <alignment vertical="center" wrapText="1"/>
    </xf>
    <xf numFmtId="0" fontId="26" fillId="0" borderId="0" xfId="0" applyFont="1" applyFill="1" applyBorder="1" applyAlignment="1">
      <alignment vertical="center"/>
    </xf>
    <xf numFmtId="0" fontId="21" fillId="0" borderId="0" xfId="0" applyFont="1" applyFill="1" applyBorder="1" applyAlignment="1">
      <alignment horizontal="left" vertical="center" wrapText="1"/>
    </xf>
    <xf numFmtId="0" fontId="26" fillId="0" borderId="0" xfId="0" applyFont="1"/>
    <xf numFmtId="0" fontId="18" fillId="0" borderId="0" xfId="0" applyFont="1" applyAlignment="1">
      <alignment wrapText="1"/>
    </xf>
    <xf numFmtId="0" fontId="20" fillId="0" borderId="14" xfId="0" applyFont="1" applyBorder="1" applyAlignment="1">
      <alignment horizontal="center"/>
    </xf>
    <xf numFmtId="0" fontId="21" fillId="0" borderId="15" xfId="0" applyFont="1" applyFill="1" applyBorder="1" applyAlignment="1">
      <alignment vertical="center" wrapText="1"/>
    </xf>
    <xf numFmtId="0" fontId="26" fillId="0" borderId="3" xfId="0" applyFont="1" applyBorder="1" applyAlignment="1">
      <alignment vertical="center"/>
    </xf>
    <xf numFmtId="0" fontId="21" fillId="0" borderId="16" xfId="0" applyFont="1" applyBorder="1" applyAlignment="1">
      <alignment horizontal="left" vertical="center" wrapText="1"/>
    </xf>
    <xf numFmtId="0" fontId="21" fillId="0" borderId="0" xfId="0" applyFont="1"/>
    <xf numFmtId="0" fontId="20" fillId="0" borderId="3" xfId="0" applyFont="1" applyBorder="1" applyAlignment="1">
      <alignment vertical="center"/>
    </xf>
    <xf numFmtId="0" fontId="21" fillId="0" borderId="17" xfId="0" applyNumberFormat="1"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justify" vertical="center" wrapText="1"/>
    </xf>
    <xf numFmtId="0" fontId="27" fillId="0" borderId="0" xfId="0" applyFont="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justify" vertical="center" wrapText="1"/>
    </xf>
    <xf numFmtId="0" fontId="0" fillId="3" borderId="0" xfId="0" applyFont="1" applyFill="1" applyBorder="1" applyAlignment="1">
      <alignment vertical="center"/>
    </xf>
    <xf numFmtId="0" fontId="16" fillId="3" borderId="0" xfId="0" applyFont="1" applyFill="1" applyBorder="1" applyAlignment="1">
      <alignment vertical="center" wrapText="1"/>
    </xf>
    <xf numFmtId="0" fontId="16" fillId="3" borderId="0" xfId="0" applyFont="1" applyFill="1" applyBorder="1" applyAlignment="1">
      <alignment vertical="center"/>
    </xf>
    <xf numFmtId="0" fontId="0" fillId="3" borderId="0" xfId="0" applyFont="1" applyFill="1" applyBorder="1" applyAlignment="1">
      <alignment horizontal="left" vertical="center" wrapText="1"/>
    </xf>
    <xf numFmtId="0" fontId="28" fillId="3" borderId="0" xfId="0" applyFont="1" applyFill="1" applyBorder="1" applyAlignment="1">
      <alignment horizontal="center" vertical="center" wrapText="1"/>
    </xf>
    <xf numFmtId="0" fontId="28" fillId="3" borderId="0" xfId="0" applyFont="1" applyFill="1" applyBorder="1" applyAlignment="1">
      <alignment horizontal="justify" vertical="center" wrapText="1"/>
    </xf>
    <xf numFmtId="0" fontId="27" fillId="0" borderId="0" xfId="0" applyFont="1" applyFill="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0" fontId="27" fillId="0" borderId="0" xfId="0" applyNumberFormat="1" applyFont="1" applyFill="1" applyBorder="1" applyAlignment="1">
      <alignment horizontal="justify" vertical="center" wrapText="1"/>
    </xf>
    <xf numFmtId="0" fontId="20" fillId="0" borderId="0" xfId="0" applyFont="1" applyFill="1" applyBorder="1" applyAlignment="1">
      <alignmen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24" fillId="0" borderId="8" xfId="0" applyNumberFormat="1" applyFont="1" applyFill="1" applyBorder="1" applyAlignment="1">
      <alignment vertical="center" wrapText="1"/>
    </xf>
    <xf numFmtId="0" fontId="19" fillId="4" borderId="0" xfId="0" applyFont="1" applyFill="1" applyAlignment="1">
      <alignment vertical="center"/>
    </xf>
    <xf numFmtId="0" fontId="19" fillId="4" borderId="0" xfId="0" applyFont="1" applyFill="1" applyAlignment="1">
      <alignment horizontal="left" vertical="center"/>
    </xf>
    <xf numFmtId="0" fontId="19" fillId="5" borderId="0" xfId="0" applyFont="1" applyFill="1" applyAlignment="1">
      <alignment vertical="center"/>
    </xf>
    <xf numFmtId="0" fontId="19" fillId="5" borderId="0" xfId="0" applyFont="1" applyFill="1" applyAlignment="1">
      <alignment horizontal="left" vertical="center"/>
    </xf>
    <xf numFmtId="0" fontId="23" fillId="0"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horizontal="left" vertical="center" wrapText="1"/>
    </xf>
    <xf numFmtId="0" fontId="20" fillId="0" borderId="1" xfId="0" applyFont="1" applyFill="1" applyBorder="1" applyAlignment="1">
      <alignment vertical="center"/>
    </xf>
    <xf numFmtId="0" fontId="20" fillId="0" borderId="2" xfId="0" applyFont="1" applyFill="1" applyBorder="1" applyAlignment="1">
      <alignment vertical="center" wrapText="1"/>
    </xf>
    <xf numFmtId="0" fontId="21" fillId="0" borderId="12" xfId="0" applyFont="1" applyFill="1" applyBorder="1" applyAlignment="1">
      <alignment vertical="center" wrapText="1"/>
    </xf>
    <xf numFmtId="0" fontId="20" fillId="0" borderId="0" xfId="0" applyFont="1" applyFill="1" applyAlignment="1">
      <alignment vertical="center"/>
    </xf>
    <xf numFmtId="0" fontId="24" fillId="0" borderId="8" xfId="0" applyFont="1" applyFill="1" applyBorder="1" applyAlignment="1">
      <alignment vertical="center" wrapText="1"/>
    </xf>
    <xf numFmtId="0" fontId="24" fillId="0" borderId="11" xfId="0" applyFont="1" applyFill="1" applyBorder="1" applyAlignment="1">
      <alignment vertical="center" wrapText="1"/>
    </xf>
    <xf numFmtId="0" fontId="24" fillId="0" borderId="8" xfId="0" applyNumberFormat="1" applyFont="1" applyBorder="1" applyAlignment="1">
      <alignment vertical="center" wrapText="1"/>
    </xf>
    <xf numFmtId="0" fontId="3" fillId="0" borderId="8" xfId="0" applyFont="1" applyFill="1" applyBorder="1" applyAlignment="1">
      <alignmen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vertical="center" wrapText="1"/>
    </xf>
    <xf numFmtId="0" fontId="24" fillId="0" borderId="11" xfId="0" applyNumberFormat="1" applyFont="1" applyFill="1" applyBorder="1" applyAlignment="1">
      <alignment vertical="center" wrapText="1"/>
    </xf>
    <xf numFmtId="0" fontId="3" fillId="0" borderId="9" xfId="0" applyFont="1" applyFill="1" applyBorder="1" applyAlignment="1">
      <alignment vertical="center" wrapText="1"/>
    </xf>
    <xf numFmtId="0" fontId="19" fillId="0" borderId="0" xfId="0" applyFont="1" applyFill="1" applyAlignment="1">
      <alignment vertical="center" wrapText="1"/>
    </xf>
    <xf numFmtId="0" fontId="24" fillId="0" borderId="7" xfId="0" applyNumberFormat="1" applyFont="1" applyBorder="1" applyAlignment="1">
      <alignment vertical="center" wrapText="1"/>
    </xf>
    <xf numFmtId="0" fontId="29" fillId="6" borderId="0" xfId="0" applyFont="1" applyFill="1" applyAlignment="1">
      <alignment vertical="center"/>
    </xf>
    <xf numFmtId="0" fontId="4" fillId="0" borderId="11" xfId="0" applyFont="1" applyFill="1" applyBorder="1" applyAlignment="1">
      <alignment horizontal="left" vertical="center"/>
    </xf>
    <xf numFmtId="0" fontId="20" fillId="0" borderId="8" xfId="0" applyFont="1" applyBorder="1" applyAlignment="1">
      <alignment vertical="center"/>
    </xf>
    <xf numFmtId="0" fontId="21" fillId="0" borderId="6" xfId="0" applyFont="1" applyFill="1" applyBorder="1" applyAlignment="1">
      <alignment vertical="top" wrapText="1"/>
    </xf>
    <xf numFmtId="0" fontId="20" fillId="0" borderId="6" xfId="0" applyFont="1" applyBorder="1" applyAlignment="1">
      <alignment vertical="center"/>
    </xf>
    <xf numFmtId="0" fontId="3" fillId="0" borderId="7" xfId="0" applyFont="1" applyBorder="1" applyAlignment="1">
      <alignment horizontal="left" vertical="center" wrapText="1"/>
    </xf>
    <xf numFmtId="0" fontId="24" fillId="0" borderId="6" xfId="0" applyFont="1" applyBorder="1" applyAlignment="1">
      <alignment horizontal="left" vertical="center" wrapText="1"/>
    </xf>
    <xf numFmtId="0" fontId="20" fillId="0" borderId="6" xfId="0" applyFont="1" applyFill="1" applyBorder="1" applyAlignment="1">
      <alignment vertical="center" wrapText="1"/>
    </xf>
    <xf numFmtId="0" fontId="20" fillId="0" borderId="6" xfId="0" applyFont="1" applyBorder="1" applyAlignment="1">
      <alignment horizontal="left" vertical="center"/>
    </xf>
    <xf numFmtId="0" fontId="20" fillId="0" borderId="4" xfId="0" applyFont="1" applyBorder="1" applyAlignment="1">
      <alignment vertical="center"/>
    </xf>
    <xf numFmtId="0" fontId="21" fillId="0" borderId="20" xfId="0" applyFont="1" applyFill="1" applyBorder="1" applyAlignment="1">
      <alignment vertical="center" wrapText="1"/>
    </xf>
    <xf numFmtId="0" fontId="21" fillId="0" borderId="5" xfId="0" applyFont="1" applyBorder="1" applyAlignment="1">
      <alignment horizontal="left" vertical="center" wrapText="1"/>
    </xf>
    <xf numFmtId="0" fontId="20" fillId="3" borderId="4" xfId="0" applyFont="1" applyFill="1" applyBorder="1" applyAlignment="1">
      <alignment vertical="center"/>
    </xf>
    <xf numFmtId="0" fontId="20" fillId="3" borderId="5" xfId="0" applyFont="1" applyFill="1" applyBorder="1" applyAlignment="1">
      <alignment vertical="center"/>
    </xf>
    <xf numFmtId="0" fontId="26" fillId="0" borderId="10" xfId="0" applyFont="1" applyFill="1" applyBorder="1" applyAlignment="1">
      <alignment vertical="center"/>
    </xf>
    <xf numFmtId="0" fontId="24" fillId="0" borderId="10" xfId="0" applyNumberFormat="1" applyFont="1" applyFill="1" applyBorder="1" applyAlignment="1">
      <alignment vertical="center" wrapText="1"/>
    </xf>
    <xf numFmtId="0" fontId="21" fillId="0" borderId="10" xfId="0" applyNumberFormat="1" applyFont="1" applyFill="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4" fillId="0" borderId="7" xfId="0" applyFont="1" applyFill="1" applyBorder="1" applyAlignment="1">
      <alignment vertical="center" wrapText="1"/>
    </xf>
    <xf numFmtId="0" fontId="25" fillId="0" borderId="10" xfId="0" applyNumberFormat="1" applyFont="1" applyBorder="1" applyAlignment="1">
      <alignment vertical="center" wrapText="1"/>
    </xf>
    <xf numFmtId="0" fontId="20" fillId="0" borderId="3" xfId="0" applyFont="1" applyFill="1" applyBorder="1"/>
    <xf numFmtId="0" fontId="20" fillId="0" borderId="7" xfId="0" applyFont="1" applyBorder="1" applyAlignment="1">
      <alignment vertical="center"/>
    </xf>
    <xf numFmtId="0" fontId="21" fillId="0" borderId="8" xfId="0" applyFont="1" applyBorder="1" applyAlignment="1">
      <alignment horizontal="justify" vertical="center"/>
    </xf>
    <xf numFmtId="0" fontId="21" fillId="0" borderId="7" xfId="0" applyFont="1" applyBorder="1" applyAlignment="1">
      <alignment horizontal="left" vertical="center" wrapText="1"/>
    </xf>
    <xf numFmtId="0" fontId="21" fillId="0" borderId="12" xfId="0" applyFont="1" applyBorder="1" applyAlignment="1">
      <alignment vertical="center" wrapText="1"/>
    </xf>
    <xf numFmtId="0" fontId="3" fillId="0" borderId="6" xfId="0" applyFont="1" applyBorder="1" applyAlignment="1">
      <alignment horizontal="left" vertical="center" wrapText="1"/>
    </xf>
    <xf numFmtId="0" fontId="24" fillId="0" borderId="13" xfId="0" applyFont="1" applyFill="1" applyBorder="1" applyAlignment="1">
      <alignment vertical="center" wrapText="1"/>
    </xf>
    <xf numFmtId="0" fontId="20" fillId="0" borderId="22" xfId="0" applyFont="1" applyFill="1" applyBorder="1" applyAlignment="1">
      <alignment vertical="center"/>
    </xf>
    <xf numFmtId="0" fontId="29" fillId="6" borderId="0" xfId="0" applyFont="1" applyFill="1" applyBorder="1" applyAlignment="1">
      <alignment horizontal="left" vertical="center" wrapText="1"/>
    </xf>
    <xf numFmtId="0" fontId="3" fillId="0" borderId="11" xfId="0" applyFont="1" applyBorder="1" applyAlignment="1">
      <alignment horizontal="left" vertical="center" wrapText="1"/>
    </xf>
    <xf numFmtId="0" fontId="21" fillId="0" borderId="11" xfId="0" applyNumberFormat="1" applyFont="1" applyFill="1" applyBorder="1" applyAlignment="1">
      <alignment vertical="center" wrapText="1"/>
    </xf>
    <xf numFmtId="0" fontId="20" fillId="0" borderId="0" xfId="0" applyFont="1" applyFill="1" applyAlignment="1">
      <alignment wrapText="1"/>
    </xf>
    <xf numFmtId="0" fontId="22" fillId="0" borderId="0" xfId="0" applyFont="1" applyFill="1" applyAlignment="1">
      <alignment wrapText="1"/>
    </xf>
    <xf numFmtId="0" fontId="17" fillId="0" borderId="0" xfId="0" applyFont="1" applyAlignment="1">
      <alignment wrapText="1"/>
    </xf>
    <xf numFmtId="0" fontId="24" fillId="0" borderId="9" xfId="0" applyFont="1" applyFill="1" applyBorder="1" applyAlignment="1">
      <alignment vertical="center" wrapText="1"/>
    </xf>
    <xf numFmtId="0" fontId="0" fillId="0" borderId="0" xfId="0" applyFont="1" applyBorder="1"/>
    <xf numFmtId="0" fontId="0" fillId="0" borderId="0" xfId="0" applyFont="1" applyBorder="1" applyAlignment="1">
      <alignment horizontal="left" wrapText="1"/>
    </xf>
    <xf numFmtId="0" fontId="0" fillId="0" borderId="0" xfId="0" applyFont="1" applyFill="1" applyBorder="1" applyAlignment="1"/>
    <xf numFmtId="0" fontId="0" fillId="0" borderId="0" xfId="0" applyFont="1" applyFill="1" applyBorder="1" applyAlignment="1">
      <alignment wrapText="1"/>
    </xf>
    <xf numFmtId="0" fontId="24" fillId="0" borderId="7" xfId="0" applyFont="1" applyBorder="1" applyAlignment="1">
      <alignment horizontal="left" vertical="center" wrapText="1"/>
    </xf>
    <xf numFmtId="0" fontId="20" fillId="0" borderId="13" xfId="0" applyFont="1" applyBorder="1" applyAlignment="1">
      <alignment vertical="center"/>
    </xf>
    <xf numFmtId="0" fontId="21" fillId="0" borderId="13" xfId="0" applyFont="1" applyBorder="1" applyAlignment="1">
      <alignment horizontal="left" vertical="center" wrapText="1"/>
    </xf>
    <xf numFmtId="0" fontId="3" fillId="0" borderId="0" xfId="0" applyFont="1" applyFill="1" applyBorder="1" applyAlignment="1">
      <alignment vertical="center" wrapText="1"/>
    </xf>
    <xf numFmtId="0" fontId="26" fillId="0" borderId="3" xfId="0" applyFont="1" applyFill="1" applyBorder="1" applyAlignment="1">
      <alignment vertical="center"/>
    </xf>
    <xf numFmtId="0" fontId="21" fillId="0" borderId="16" xfId="0" applyFont="1" applyFill="1" applyBorder="1" applyAlignment="1">
      <alignment horizontal="left" vertical="center" wrapText="1"/>
    </xf>
    <xf numFmtId="0" fontId="30" fillId="0" borderId="0" xfId="0" applyFont="1"/>
    <xf numFmtId="0" fontId="30" fillId="0" borderId="0" xfId="0" applyFont="1" applyFill="1"/>
    <xf numFmtId="0" fontId="24" fillId="0" borderId="23" xfId="0" applyFont="1" applyFill="1" applyBorder="1" applyAlignment="1">
      <alignment vertical="center" wrapText="1"/>
    </xf>
    <xf numFmtId="0" fontId="0" fillId="0" borderId="0" xfId="0" applyAlignment="1">
      <alignment wrapText="1"/>
    </xf>
    <xf numFmtId="0" fontId="7" fillId="0" borderId="0" xfId="0" applyFont="1" applyFill="1" applyAlignment="1">
      <alignment vertical="center" wrapText="1"/>
    </xf>
    <xf numFmtId="0" fontId="21" fillId="0" borderId="0" xfId="0" applyNumberFormat="1" applyFont="1" applyFill="1" applyBorder="1" applyAlignment="1">
      <alignment vertical="center" wrapText="1"/>
    </xf>
    <xf numFmtId="0" fontId="19" fillId="0" borderId="3" xfId="0" applyFont="1" applyFill="1" applyBorder="1" applyAlignment="1">
      <alignment wrapText="1"/>
    </xf>
    <xf numFmtId="0" fontId="19" fillId="0" borderId="0" xfId="0" applyFont="1" applyFill="1" applyBorder="1"/>
    <xf numFmtId="0" fontId="25" fillId="0" borderId="10" xfId="0" applyFont="1" applyFill="1" applyBorder="1" applyAlignment="1">
      <alignment vertical="center" wrapText="1"/>
    </xf>
    <xf numFmtId="0" fontId="7" fillId="0" borderId="10" xfId="0" applyFont="1" applyFill="1" applyBorder="1" applyAlignment="1">
      <alignment vertical="center"/>
    </xf>
    <xf numFmtId="0" fontId="20" fillId="0" borderId="0" xfId="0" applyFont="1"/>
    <xf numFmtId="0" fontId="20" fillId="0" borderId="0" xfId="0" applyFont="1" applyFill="1"/>
    <xf numFmtId="0" fontId="22" fillId="0" borderId="0" xfId="0" applyFont="1" applyFill="1"/>
    <xf numFmtId="0" fontId="20" fillId="3" borderId="4" xfId="0" applyFont="1" applyFill="1" applyBorder="1"/>
    <xf numFmtId="0" fontId="20" fillId="0" borderId="0" xfId="0" applyFont="1" applyFill="1" applyBorder="1"/>
    <xf numFmtId="0" fontId="20" fillId="0" borderId="0" xfId="0" applyFont="1" applyAlignment="1">
      <alignment wrapText="1"/>
    </xf>
    <xf numFmtId="0" fontId="21" fillId="0" borderId="8" xfId="0" applyFont="1" applyFill="1" applyBorder="1" applyAlignment="1">
      <alignment vertical="center" wrapText="1"/>
    </xf>
    <xf numFmtId="0" fontId="21" fillId="0" borderId="6" xfId="0" applyFont="1" applyFill="1" applyBorder="1" applyAlignment="1">
      <alignment vertical="center" wrapText="1"/>
    </xf>
    <xf numFmtId="0" fontId="21" fillId="0" borderId="6" xfId="0" applyFont="1" applyBorder="1" applyAlignment="1">
      <alignment horizontal="left" vertical="center" wrapText="1"/>
    </xf>
    <xf numFmtId="0" fontId="20" fillId="0" borderId="0" xfId="0" applyFont="1" applyBorder="1"/>
    <xf numFmtId="0" fontId="20" fillId="0" borderId="6" xfId="0" applyFont="1" applyBorder="1" applyAlignment="1">
      <alignment vertical="center"/>
    </xf>
    <xf numFmtId="0" fontId="20" fillId="3" borderId="6" xfId="0" applyFont="1" applyFill="1" applyBorder="1" applyAlignment="1">
      <alignment vertical="center"/>
    </xf>
    <xf numFmtId="0" fontId="20" fillId="0" borderId="0" xfId="0" applyFont="1" applyAlignment="1">
      <alignment vertical="center"/>
    </xf>
    <xf numFmtId="0" fontId="20" fillId="0" borderId="7" xfId="0" applyFont="1" applyFill="1" applyBorder="1" applyAlignment="1">
      <alignment vertical="center"/>
    </xf>
    <xf numFmtId="0" fontId="20" fillId="0" borderId="8" xfId="0" applyFont="1" applyFill="1" applyBorder="1" applyAlignment="1">
      <alignment vertical="center"/>
    </xf>
    <xf numFmtId="0" fontId="21" fillId="0" borderId="8" xfId="0" applyNumberFormat="1" applyFont="1" applyFill="1" applyBorder="1" applyAlignment="1">
      <alignment vertical="center" wrapText="1"/>
    </xf>
    <xf numFmtId="0" fontId="20" fillId="0" borderId="1" xfId="0" applyFont="1" applyBorder="1" applyAlignment="1">
      <alignment vertical="center"/>
    </xf>
    <xf numFmtId="0" fontId="21" fillId="0" borderId="2" xfId="0" applyFont="1" applyFill="1" applyBorder="1" applyAlignment="1">
      <alignment vertical="center" wrapText="1"/>
    </xf>
    <xf numFmtId="0" fontId="21" fillId="0" borderId="12" xfId="0" applyFont="1" applyBorder="1" applyAlignment="1">
      <alignment horizontal="left" vertical="center" wrapText="1"/>
    </xf>
    <xf numFmtId="0" fontId="19" fillId="4" borderId="0" xfId="0" applyFont="1" applyFill="1" applyAlignment="1">
      <alignment horizontal="left" vertical="center" wrapText="1"/>
    </xf>
    <xf numFmtId="0" fontId="19" fillId="5" borderId="0" xfId="0" applyFont="1" applyFill="1" applyAlignment="1">
      <alignment horizontal="left" vertical="center" wrapText="1"/>
    </xf>
    <xf numFmtId="0" fontId="19" fillId="6" borderId="0" xfId="0" applyFont="1" applyFill="1" applyAlignment="1">
      <alignment horizontal="left" vertical="center" wrapText="1"/>
    </xf>
    <xf numFmtId="0" fontId="20" fillId="3" borderId="6" xfId="0" applyFont="1" applyFill="1" applyBorder="1" applyAlignment="1">
      <alignment vertical="center" wrapText="1"/>
    </xf>
    <xf numFmtId="0" fontId="20" fillId="0" borderId="0" xfId="0" applyFont="1" applyAlignment="1">
      <alignment vertical="center" wrapText="1"/>
    </xf>
    <xf numFmtId="0" fontId="19" fillId="4" borderId="0" xfId="0" applyFont="1" applyFill="1" applyAlignment="1">
      <alignment vertical="center" wrapText="1"/>
    </xf>
    <xf numFmtId="0" fontId="19" fillId="5" borderId="0" xfId="0" applyFont="1" applyFill="1" applyAlignment="1">
      <alignment vertical="center" wrapText="1"/>
    </xf>
    <xf numFmtId="0" fontId="19" fillId="6" borderId="0" xfId="0" applyFont="1" applyFill="1" applyAlignment="1">
      <alignment vertical="center" wrapText="1"/>
    </xf>
    <xf numFmtId="0" fontId="24" fillId="0" borderId="8" xfId="0" applyNumberFormat="1" applyFont="1" applyFill="1" applyBorder="1" applyAlignment="1">
      <alignment vertical="center" wrapText="1"/>
    </xf>
    <xf numFmtId="0" fontId="19" fillId="6" borderId="0" xfId="0" applyFont="1" applyFill="1" applyAlignment="1">
      <alignment vertical="center"/>
    </xf>
    <xf numFmtId="0" fontId="20" fillId="0" borderId="0" xfId="0" applyFont="1" applyFill="1" applyAlignment="1">
      <alignment vertical="center"/>
    </xf>
    <xf numFmtId="0" fontId="20" fillId="0" borderId="13" xfId="0" applyFont="1" applyFill="1" applyBorder="1" applyAlignment="1">
      <alignment vertical="center"/>
    </xf>
    <xf numFmtId="0" fontId="24" fillId="0" borderId="8" xfId="0" applyFont="1" applyFill="1" applyBorder="1" applyAlignment="1">
      <alignment vertical="center" wrapText="1"/>
    </xf>
    <xf numFmtId="0" fontId="26" fillId="0" borderId="19" xfId="0" applyFont="1" applyBorder="1" applyAlignment="1">
      <alignment vertical="center"/>
    </xf>
    <xf numFmtId="0" fontId="20" fillId="0" borderId="4" xfId="0" applyFont="1" applyBorder="1" applyAlignment="1">
      <alignment vertical="center"/>
    </xf>
    <xf numFmtId="0" fontId="21" fillId="0" borderId="20" xfId="0" applyFont="1" applyFill="1" applyBorder="1" applyAlignment="1">
      <alignment vertical="center" wrapText="1"/>
    </xf>
    <xf numFmtId="0" fontId="20" fillId="3" borderId="4" xfId="0" applyFont="1" applyFill="1" applyBorder="1" applyAlignment="1">
      <alignment vertical="center"/>
    </xf>
    <xf numFmtId="0" fontId="20" fillId="3" borderId="5" xfId="0" applyFont="1" applyFill="1" applyBorder="1" applyAlignment="1">
      <alignment vertical="center"/>
    </xf>
    <xf numFmtId="0" fontId="26" fillId="0" borderId="10" xfId="0" applyFont="1" applyFill="1" applyBorder="1" applyAlignment="1">
      <alignment vertical="center"/>
    </xf>
    <xf numFmtId="0" fontId="19" fillId="6" borderId="0" xfId="0" applyFont="1" applyFill="1" applyBorder="1" applyAlignment="1">
      <alignment vertical="center"/>
    </xf>
    <xf numFmtId="0" fontId="19" fillId="6" borderId="0" xfId="0" applyFont="1" applyFill="1" applyBorder="1" applyAlignment="1">
      <alignment horizontal="left" vertical="center" wrapText="1"/>
    </xf>
    <xf numFmtId="0" fontId="21" fillId="0" borderId="5" xfId="0" applyFont="1" applyBorder="1" applyAlignment="1">
      <alignment vertical="center" wrapText="1"/>
    </xf>
    <xf numFmtId="0" fontId="20" fillId="0" borderId="3" xfId="0" applyFont="1" applyFill="1" applyBorder="1"/>
    <xf numFmtId="0" fontId="20" fillId="0" borderId="16" xfId="0" applyFont="1" applyFill="1" applyBorder="1"/>
    <xf numFmtId="0" fontId="20" fillId="0" borderId="7" xfId="0" applyFont="1" applyBorder="1" applyAlignment="1">
      <alignment vertical="center"/>
    </xf>
    <xf numFmtId="0" fontId="20" fillId="0" borderId="0" xfId="0" applyFont="1" applyFill="1" applyAlignment="1">
      <alignment vertical="center" wrapText="1"/>
    </xf>
    <xf numFmtId="0" fontId="20" fillId="0" borderId="3" xfId="0" applyFont="1" applyBorder="1"/>
    <xf numFmtId="0" fontId="3" fillId="0" borderId="11" xfId="0" applyFont="1" applyFill="1" applyBorder="1" applyAlignment="1">
      <alignment vertical="center" wrapText="1"/>
    </xf>
    <xf numFmtId="0" fontId="5" fillId="0" borderId="0" xfId="0" applyFont="1" applyFill="1" applyAlignment="1">
      <alignment vertical="center"/>
    </xf>
    <xf numFmtId="0" fontId="3" fillId="0" borderId="10" xfId="0" applyFont="1" applyFill="1" applyBorder="1" applyAlignment="1">
      <alignment vertical="center" wrapText="1"/>
    </xf>
    <xf numFmtId="0" fontId="3" fillId="0" borderId="8" xfId="0" applyNumberFormat="1" applyFont="1" applyFill="1" applyBorder="1" applyAlignment="1">
      <alignment vertical="center" wrapText="1"/>
    </xf>
    <xf numFmtId="0" fontId="25" fillId="0" borderId="8" xfId="0" applyFont="1" applyFill="1" applyBorder="1" applyAlignment="1">
      <alignment vertical="center" wrapText="1"/>
    </xf>
    <xf numFmtId="0" fontId="19" fillId="6" borderId="3" xfId="0" applyFont="1" applyFill="1" applyBorder="1" applyAlignment="1">
      <alignment vertical="center"/>
    </xf>
    <xf numFmtId="0" fontId="19" fillId="6" borderId="16" xfId="0" applyFont="1" applyFill="1" applyBorder="1" applyAlignment="1">
      <alignment vertical="center"/>
    </xf>
    <xf numFmtId="0" fontId="29" fillId="4"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left" vertical="center"/>
    </xf>
    <xf numFmtId="0" fontId="19" fillId="5" borderId="0" xfId="0" applyFont="1" applyFill="1" applyBorder="1" applyAlignment="1">
      <alignment vertical="center"/>
    </xf>
    <xf numFmtId="0" fontId="19" fillId="4" borderId="1" xfId="0" applyFont="1" applyFill="1" applyBorder="1" applyAlignment="1">
      <alignment vertical="center"/>
    </xf>
    <xf numFmtId="0" fontId="19" fillId="4" borderId="2" xfId="0" applyFont="1" applyFill="1" applyBorder="1" applyAlignment="1">
      <alignment vertical="center"/>
    </xf>
    <xf numFmtId="0" fontId="19" fillId="4" borderId="12" xfId="0" applyFont="1" applyFill="1" applyBorder="1" applyAlignment="1">
      <alignment horizontal="left" vertical="center"/>
    </xf>
    <xf numFmtId="0" fontId="19" fillId="5" borderId="3" xfId="0" applyFont="1" applyFill="1" applyBorder="1" applyAlignment="1">
      <alignment vertical="center"/>
    </xf>
    <xf numFmtId="0" fontId="19" fillId="5" borderId="16" xfId="0" applyFont="1" applyFill="1" applyBorder="1" applyAlignment="1">
      <alignment horizontal="left" vertical="center"/>
    </xf>
    <xf numFmtId="0" fontId="19" fillId="4" borderId="2" xfId="0" applyFont="1" applyFill="1" applyBorder="1" applyAlignment="1">
      <alignment vertical="center" wrapText="1"/>
    </xf>
    <xf numFmtId="0" fontId="20" fillId="0" borderId="25" xfId="0" applyFont="1" applyBorder="1" applyAlignment="1">
      <alignment horizontal="center"/>
    </xf>
    <xf numFmtId="0" fontId="19" fillId="4" borderId="12"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20" fillId="0" borderId="25" xfId="0" applyFont="1" applyBorder="1" applyAlignment="1">
      <alignment horizontal="center" wrapText="1"/>
    </xf>
    <xf numFmtId="0" fontId="21" fillId="0" borderId="17" xfId="0" applyNumberFormat="1" applyFont="1" applyFill="1" applyBorder="1" applyAlignment="1">
      <alignment vertical="center" wrapText="1"/>
    </xf>
    <xf numFmtId="0" fontId="21" fillId="0" borderId="7" xfId="0" applyFont="1" applyFill="1" applyBorder="1" applyAlignment="1">
      <alignment horizontal="left" vertical="center" wrapText="1"/>
    </xf>
    <xf numFmtId="0" fontId="7" fillId="0" borderId="11" xfId="0" applyFont="1" applyFill="1" applyBorder="1" applyAlignment="1">
      <alignment vertical="center"/>
    </xf>
    <xf numFmtId="0" fontId="25" fillId="0" borderId="7" xfId="0" applyFont="1" applyFill="1" applyBorder="1" applyAlignment="1">
      <alignment vertical="center" wrapText="1"/>
    </xf>
    <xf numFmtId="0" fontId="24" fillId="0" borderId="9" xfId="0" applyNumberFormat="1" applyFont="1" applyBorder="1" applyAlignment="1">
      <alignment vertical="center" wrapText="1"/>
    </xf>
    <xf numFmtId="0" fontId="19" fillId="6" borderId="16" xfId="0" applyFont="1" applyFill="1" applyBorder="1" applyAlignment="1">
      <alignment horizontal="left" vertical="center" wrapText="1"/>
    </xf>
    <xf numFmtId="0" fontId="19" fillId="6" borderId="16" xfId="0" applyFont="1" applyFill="1" applyBorder="1" applyAlignment="1">
      <alignment vertical="center" wrapText="1"/>
    </xf>
    <xf numFmtId="0" fontId="30" fillId="0" borderId="0" xfId="0" applyFont="1" applyFill="1" applyAlignment="1">
      <alignment wrapText="1"/>
    </xf>
    <xf numFmtId="0" fontId="31" fillId="0" borderId="0" xfId="0" applyFont="1" applyFill="1" applyBorder="1"/>
    <xf numFmtId="0" fontId="31" fillId="0" borderId="0" xfId="0" applyFont="1"/>
    <xf numFmtId="0" fontId="31" fillId="0" borderId="16" xfId="0" applyFont="1" applyFill="1" applyBorder="1" applyAlignment="1">
      <alignment horizontal="left" wrapText="1"/>
    </xf>
    <xf numFmtId="0" fontId="19" fillId="4" borderId="12" xfId="0" applyFont="1" applyFill="1" applyBorder="1" applyAlignment="1">
      <alignment vertical="center"/>
    </xf>
    <xf numFmtId="0" fontId="19" fillId="5" borderId="16" xfId="0" applyFont="1" applyFill="1" applyBorder="1" applyAlignment="1">
      <alignment vertical="center"/>
    </xf>
    <xf numFmtId="0" fontId="21" fillId="0" borderId="25" xfId="0" applyNumberFormat="1" applyFont="1" applyBorder="1" applyAlignment="1">
      <alignment vertical="center" wrapText="1"/>
    </xf>
    <xf numFmtId="0" fontId="26" fillId="3" borderId="4" xfId="0" applyFont="1" applyFill="1" applyBorder="1" applyAlignment="1">
      <alignment vertical="center"/>
    </xf>
    <xf numFmtId="0" fontId="26" fillId="3" borderId="6" xfId="0" applyFont="1" applyFill="1" applyBorder="1" applyAlignment="1">
      <alignment vertical="center" wrapText="1"/>
    </xf>
    <xf numFmtId="0" fontId="26" fillId="3" borderId="5" xfId="0" applyFont="1" applyFill="1" applyBorder="1" applyAlignment="1">
      <alignment vertical="center"/>
    </xf>
    <xf numFmtId="0" fontId="32" fillId="0" borderId="0" xfId="0" applyFont="1" applyFill="1" applyAlignment="1">
      <alignment wrapText="1"/>
    </xf>
    <xf numFmtId="0" fontId="34" fillId="0" borderId="0" xfId="0" applyFont="1" applyFill="1" applyAlignment="1">
      <alignment wrapText="1"/>
    </xf>
    <xf numFmtId="0" fontId="34" fillId="0" borderId="0" xfId="0" applyFont="1" applyFill="1"/>
    <xf numFmtId="0" fontId="34" fillId="0" borderId="0" xfId="0" applyFont="1" applyFill="1" applyAlignment="1">
      <alignment vertical="center"/>
    </xf>
    <xf numFmtId="0" fontId="21" fillId="0" borderId="24" xfId="0" applyNumberFormat="1" applyFont="1" applyBorder="1" applyAlignment="1">
      <alignment vertical="center" wrapText="1"/>
    </xf>
    <xf numFmtId="0" fontId="3" fillId="0" borderId="0" xfId="0" applyFont="1" applyFill="1" applyAlignment="1">
      <alignment vertical="center" wrapText="1"/>
    </xf>
    <xf numFmtId="0" fontId="31" fillId="0" borderId="0" xfId="0" applyFont="1" applyFill="1"/>
    <xf numFmtId="0" fontId="21" fillId="0" borderId="7" xfId="0" applyNumberFormat="1" applyFont="1" applyFill="1" applyBorder="1" applyAlignment="1">
      <alignment vertical="center" wrapText="1"/>
    </xf>
    <xf numFmtId="0" fontId="20" fillId="0" borderId="22" xfId="0" applyFont="1" applyFill="1" applyBorder="1" applyAlignment="1">
      <alignment horizontal="left" vertical="center"/>
    </xf>
    <xf numFmtId="0" fontId="24" fillId="0" borderId="7" xfId="0" applyFont="1" applyFill="1" applyBorder="1" applyAlignment="1">
      <alignment horizontal="left" vertical="center" wrapText="1"/>
    </xf>
    <xf numFmtId="0" fontId="20" fillId="0" borderId="21" xfId="0" applyFont="1" applyFill="1" applyBorder="1" applyAlignment="1">
      <alignment horizontal="left" vertical="center"/>
    </xf>
    <xf numFmtId="0" fontId="24" fillId="0" borderId="8" xfId="0" applyFont="1" applyFill="1" applyBorder="1" applyAlignment="1">
      <alignment horizontal="left" vertical="center" wrapText="1"/>
    </xf>
    <xf numFmtId="0" fontId="7" fillId="0" borderId="21" xfId="0" applyFont="1" applyFill="1" applyBorder="1" applyAlignment="1">
      <alignment horizontal="left" vertical="center"/>
    </xf>
    <xf numFmtId="0" fontId="20" fillId="0" borderId="22" xfId="0" applyFont="1" applyFill="1" applyBorder="1"/>
    <xf numFmtId="0" fontId="1" fillId="0" borderId="0" xfId="0" applyFont="1" applyFill="1" applyBorder="1" applyAlignment="1">
      <alignment horizontal="justify" vertical="center" wrapText="1"/>
    </xf>
    <xf numFmtId="0" fontId="4" fillId="0" borderId="0" xfId="0" applyFont="1" applyFill="1" applyBorder="1"/>
    <xf numFmtId="0" fontId="4" fillId="0" borderId="0" xfId="0" applyFont="1" applyBorder="1"/>
    <xf numFmtId="0" fontId="5"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21" fillId="0" borderId="6" xfId="0" applyFont="1" applyBorder="1" applyAlignment="1">
      <alignment vertical="center" wrapText="1"/>
    </xf>
    <xf numFmtId="0" fontId="21" fillId="0" borderId="16" xfId="0" applyFont="1" applyFill="1" applyBorder="1" applyAlignment="1">
      <alignment vertical="center" wrapText="1"/>
    </xf>
    <xf numFmtId="0" fontId="20" fillId="3" borderId="5" xfId="0" applyFont="1" applyFill="1" applyBorder="1" applyAlignment="1">
      <alignment wrapText="1"/>
    </xf>
    <xf numFmtId="0" fontId="26" fillId="0" borderId="8" xfId="0" applyFont="1" applyFill="1" applyBorder="1" applyAlignment="1">
      <alignment horizontal="left" vertical="center"/>
    </xf>
    <xf numFmtId="0" fontId="3" fillId="0" borderId="8" xfId="0" applyFont="1" applyFill="1" applyBorder="1" applyAlignment="1">
      <alignment horizontal="left" vertical="center" wrapText="1"/>
    </xf>
    <xf numFmtId="0" fontId="21" fillId="0" borderId="8" xfId="0" applyNumberFormat="1" applyFont="1" applyFill="1" applyBorder="1" applyAlignment="1">
      <alignment horizontal="left" vertical="center" wrapText="1"/>
    </xf>
    <xf numFmtId="0" fontId="6" fillId="0" borderId="8" xfId="0" applyFont="1" applyFill="1" applyBorder="1" applyAlignment="1">
      <alignment horizontal="left" vertical="center" wrapText="1"/>
    </xf>
    <xf numFmtId="0" fontId="25" fillId="0" borderId="8" xfId="0" applyNumberFormat="1" applyFont="1" applyFill="1" applyBorder="1" applyAlignment="1">
      <alignment horizontal="left" vertical="center" wrapText="1"/>
    </xf>
    <xf numFmtId="0" fontId="26"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25" fillId="0" borderId="7" xfId="0" applyNumberFormat="1" applyFont="1" applyFill="1" applyBorder="1" applyAlignment="1">
      <alignment horizontal="left" vertical="center" wrapText="1"/>
    </xf>
    <xf numFmtId="0" fontId="26"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19" fillId="4" borderId="12" xfId="0" applyFont="1" applyFill="1" applyBorder="1" applyAlignment="1">
      <alignment vertical="center" wrapText="1"/>
    </xf>
    <xf numFmtId="0" fontId="19" fillId="5" borderId="16" xfId="0" applyFont="1" applyFill="1" applyBorder="1" applyAlignment="1">
      <alignment vertical="center" wrapText="1"/>
    </xf>
    <xf numFmtId="0" fontId="20" fillId="0" borderId="16" xfId="0" applyFont="1" applyFill="1" applyBorder="1" applyAlignment="1">
      <alignment wrapText="1"/>
    </xf>
    <xf numFmtId="0" fontId="12" fillId="0" borderId="0" xfId="0" applyFont="1" applyFill="1" applyAlignment="1">
      <alignment wrapText="1"/>
    </xf>
    <xf numFmtId="0" fontId="8" fillId="0" borderId="3" xfId="0" applyFont="1" applyFill="1" applyBorder="1" applyAlignment="1">
      <alignment vertical="center" wrapText="1"/>
    </xf>
    <xf numFmtId="0" fontId="6" fillId="0" borderId="9" xfId="0" applyFont="1" applyBorder="1" applyAlignment="1">
      <alignment vertical="center" wrapText="1"/>
    </xf>
    <xf numFmtId="0" fontId="4" fillId="0" borderId="8" xfId="0" applyFont="1" applyFill="1" applyBorder="1" applyAlignment="1">
      <alignment horizontal="left" vertical="center"/>
    </xf>
    <xf numFmtId="0" fontId="3" fillId="0" borderId="11" xfId="0" applyFont="1" applyFill="1" applyBorder="1" applyAlignment="1">
      <alignment horizontal="left" vertical="center" wrapText="1"/>
    </xf>
    <xf numFmtId="0" fontId="34" fillId="0" borderId="3" xfId="0" applyFont="1" applyFill="1" applyBorder="1" applyAlignment="1">
      <alignment wrapText="1"/>
    </xf>
    <xf numFmtId="0" fontId="24" fillId="7" borderId="8" xfId="0" applyNumberFormat="1" applyFont="1" applyFill="1" applyBorder="1" applyAlignment="1">
      <alignment vertical="center" wrapText="1"/>
    </xf>
    <xf numFmtId="0" fontId="7" fillId="0" borderId="8" xfId="0" applyFont="1" applyFill="1" applyBorder="1" applyAlignment="1">
      <alignment vertical="center"/>
    </xf>
    <xf numFmtId="0" fontId="21" fillId="0" borderId="3" xfId="0" applyNumberFormat="1" applyFont="1" applyFill="1" applyBorder="1" applyAlignment="1">
      <alignment vertical="center" wrapText="1"/>
    </xf>
    <xf numFmtId="0" fontId="6" fillId="0" borderId="9" xfId="0" applyFont="1" applyFill="1" applyBorder="1" applyAlignment="1">
      <alignment vertical="center" wrapText="1"/>
    </xf>
    <xf numFmtId="0" fontId="24" fillId="0" borderId="9" xfId="0" applyNumberFormat="1" applyFont="1" applyFill="1" applyBorder="1" applyAlignment="1">
      <alignment vertical="center" wrapText="1"/>
    </xf>
    <xf numFmtId="0" fontId="24" fillId="0" borderId="17" xfId="0" applyNumberFormat="1" applyFont="1" applyBorder="1" applyAlignment="1">
      <alignment vertical="center" wrapText="1"/>
    </xf>
    <xf numFmtId="0" fontId="24" fillId="0" borderId="16" xfId="0" applyFont="1" applyFill="1" applyBorder="1" applyAlignment="1">
      <alignment horizontal="justify" vertical="center" wrapText="1"/>
    </xf>
    <xf numFmtId="0" fontId="36" fillId="0" borderId="3" xfId="0" applyFont="1" applyFill="1" applyBorder="1" applyAlignment="1">
      <alignment vertical="center" wrapText="1"/>
    </xf>
    <xf numFmtId="0" fontId="30" fillId="0" borderId="3" xfId="0" applyNumberFormat="1" applyFont="1" applyBorder="1" applyAlignment="1">
      <alignment vertical="center" wrapText="1"/>
    </xf>
    <xf numFmtId="0" fontId="20" fillId="3" borderId="5" xfId="0" applyFont="1" applyFill="1" applyBorder="1" applyAlignment="1">
      <alignment vertical="center" wrapText="1"/>
    </xf>
    <xf numFmtId="0" fontId="20" fillId="0" borderId="6" xfId="0" applyFont="1" applyFill="1" applyBorder="1" applyAlignment="1">
      <alignment vertical="center"/>
    </xf>
    <xf numFmtId="0" fontId="21" fillId="0" borderId="6" xfId="0" applyFont="1" applyFill="1" applyBorder="1" applyAlignment="1">
      <alignment horizontal="left" vertical="center" wrapText="1"/>
    </xf>
    <xf numFmtId="0" fontId="20" fillId="0" borderId="4" xfId="0" applyFont="1" applyFill="1" applyBorder="1" applyAlignment="1">
      <alignment vertical="center"/>
    </xf>
    <xf numFmtId="0" fontId="21"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1" fillId="0" borderId="1" xfId="0" applyNumberFormat="1" applyFont="1" applyFill="1" applyBorder="1" applyAlignment="1">
      <alignment vertical="center" wrapText="1"/>
    </xf>
    <xf numFmtId="0" fontId="30" fillId="0" borderId="0" xfId="0" applyFont="1" applyAlignment="1">
      <alignment wrapText="1"/>
    </xf>
    <xf numFmtId="0" fontId="21" fillId="0" borderId="18" xfId="0" applyNumberFormat="1" applyFont="1" applyFill="1" applyBorder="1" applyAlignment="1">
      <alignment vertical="center" wrapText="1"/>
    </xf>
    <xf numFmtId="0" fontId="20" fillId="3" borderId="0" xfId="0" applyFont="1" applyFill="1" applyBorder="1"/>
    <xf numFmtId="0" fontId="20" fillId="3" borderId="0" xfId="0" applyFont="1" applyFill="1" applyBorder="1" applyAlignment="1">
      <alignment wrapText="1"/>
    </xf>
    <xf numFmtId="0" fontId="3" fillId="0" borderId="7" xfId="0" applyFont="1" applyFill="1" applyBorder="1" applyAlignment="1">
      <alignment vertical="center" wrapText="1"/>
    </xf>
    <xf numFmtId="0" fontId="3" fillId="0" borderId="19" xfId="0" applyFont="1" applyFill="1" applyBorder="1" applyAlignment="1">
      <alignment vertical="center" wrapText="1"/>
    </xf>
    <xf numFmtId="0" fontId="0" fillId="0" borderId="0" xfId="0" applyFill="1" applyAlignment="1">
      <alignment wrapText="1"/>
    </xf>
    <xf numFmtId="0" fontId="0" fillId="0" borderId="0" xfId="0" applyFont="1" applyFill="1" applyBorder="1" applyAlignment="1">
      <alignment vertical="center"/>
    </xf>
    <xf numFmtId="0" fontId="28" fillId="0" borderId="0" xfId="0" applyFont="1" applyFill="1" applyBorder="1" applyAlignment="1">
      <alignment vertical="center" wrapText="1"/>
    </xf>
    <xf numFmtId="0" fontId="26" fillId="0" borderId="8" xfId="0" applyNumberFormat="1" applyFont="1" applyFill="1" applyBorder="1" applyAlignment="1">
      <alignment vertical="center" wrapText="1"/>
    </xf>
    <xf numFmtId="0" fontId="26" fillId="0" borderId="27" xfId="0" applyFont="1" applyFill="1" applyBorder="1" applyAlignment="1">
      <alignment vertical="center"/>
    </xf>
    <xf numFmtId="0" fontId="26" fillId="0" borderId="11" xfId="0" applyFont="1" applyFill="1" applyBorder="1" applyAlignment="1">
      <alignment horizontal="left" vertical="center"/>
    </xf>
    <xf numFmtId="0" fontId="30" fillId="0" borderId="0" xfId="0" applyFont="1" applyFill="1" applyAlignment="1">
      <alignment vertical="center"/>
    </xf>
    <xf numFmtId="0" fontId="24" fillId="0" borderId="19" xfId="0" applyFont="1" applyFill="1" applyBorder="1" applyAlignment="1">
      <alignment vertical="center" wrapText="1"/>
    </xf>
    <xf numFmtId="0" fontId="24" fillId="0" borderId="16" xfId="0" applyFont="1" applyFill="1" applyBorder="1" applyAlignment="1">
      <alignment vertical="center" wrapText="1"/>
    </xf>
    <xf numFmtId="0" fontId="0" fillId="0" borderId="3" xfId="0" applyBorder="1" applyAlignment="1">
      <alignment wrapText="1"/>
    </xf>
    <xf numFmtId="0" fontId="26" fillId="0" borderId="0" xfId="0" applyNumberFormat="1" applyFont="1" applyFill="1" applyBorder="1" applyAlignment="1">
      <alignment vertical="center" wrapText="1"/>
    </xf>
    <xf numFmtId="0" fontId="0" fillId="0" borderId="0" xfId="0" applyBorder="1" applyAlignment="1">
      <alignment wrapText="1"/>
    </xf>
    <xf numFmtId="0" fontId="0" fillId="0" borderId="19" xfId="0" applyBorder="1" applyAlignment="1">
      <alignment vertical="center" wrapText="1"/>
    </xf>
    <xf numFmtId="0" fontId="0" fillId="0" borderId="19" xfId="0" applyBorder="1" applyAlignment="1">
      <alignment wrapText="1"/>
    </xf>
    <xf numFmtId="0" fontId="30" fillId="0" borderId="0" xfId="0" applyFont="1" applyFill="1" applyBorder="1" applyAlignment="1">
      <alignment vertical="center"/>
    </xf>
    <xf numFmtId="0" fontId="26" fillId="0" borderId="7" xfId="0" applyFont="1" applyFill="1" applyBorder="1" applyAlignment="1">
      <alignment vertical="center"/>
    </xf>
    <xf numFmtId="0" fontId="26" fillId="0" borderId="9" xfId="0" applyFont="1" applyFill="1" applyBorder="1" applyAlignment="1">
      <alignment vertical="center"/>
    </xf>
    <xf numFmtId="0" fontId="3" fillId="0" borderId="26" xfId="0" applyFont="1" applyFill="1" applyBorder="1" applyAlignment="1">
      <alignment horizontal="left" vertical="center" wrapText="1"/>
    </xf>
    <xf numFmtId="0" fontId="21" fillId="0" borderId="21" xfId="0" applyNumberFormat="1" applyFont="1" applyFill="1" applyBorder="1" applyAlignment="1">
      <alignment vertical="center" wrapText="1"/>
    </xf>
    <xf numFmtId="0" fontId="20" fillId="3" borderId="20" xfId="0" applyFont="1" applyFill="1" applyBorder="1" applyAlignment="1">
      <alignment vertical="center"/>
    </xf>
    <xf numFmtId="0" fontId="3" fillId="9" borderId="8" xfId="0" applyFont="1" applyFill="1" applyBorder="1" applyAlignment="1">
      <alignment horizontal="left" vertical="center" wrapText="1"/>
    </xf>
    <xf numFmtId="0" fontId="6" fillId="9" borderId="8" xfId="0" applyFont="1" applyFill="1" applyBorder="1" applyAlignment="1">
      <alignment horizontal="left" vertical="center" wrapText="1"/>
    </xf>
    <xf numFmtId="0" fontId="5" fillId="0" borderId="0" xfId="0" applyFont="1" applyBorder="1" applyAlignment="1">
      <alignment vertical="center"/>
    </xf>
    <xf numFmtId="0" fontId="30" fillId="0" borderId="0" xfId="0" applyFont="1" applyFill="1" applyAlignment="1">
      <alignment vertical="center" wrapText="1"/>
    </xf>
    <xf numFmtId="0" fontId="3" fillId="10" borderId="9" xfId="0" applyFont="1" applyFill="1" applyBorder="1" applyAlignment="1">
      <alignment vertical="center" wrapText="1"/>
    </xf>
    <xf numFmtId="0" fontId="3" fillId="10" borderId="8" xfId="0" applyFont="1" applyFill="1" applyBorder="1" applyAlignment="1">
      <alignment horizontal="left" vertical="center" wrapText="1"/>
    </xf>
    <xf numFmtId="0" fontId="3" fillId="10" borderId="8" xfId="0" applyFont="1" applyFill="1" applyBorder="1" applyAlignment="1">
      <alignment vertical="center" wrapText="1"/>
    </xf>
    <xf numFmtId="0" fontId="24" fillId="0" borderId="3" xfId="0" applyNumberFormat="1" applyFont="1" applyFill="1" applyBorder="1" applyAlignment="1">
      <alignment vertical="center" wrapText="1"/>
    </xf>
    <xf numFmtId="0" fontId="21" fillId="0" borderId="8" xfId="0" applyFont="1" applyFill="1" applyBorder="1" applyAlignment="1">
      <alignment horizontal="justify" vertical="center"/>
    </xf>
    <xf numFmtId="0" fontId="25" fillId="0" borderId="24" xfId="0" applyNumberFormat="1" applyFont="1" applyFill="1" applyBorder="1" applyAlignment="1">
      <alignment vertical="center" wrapText="1"/>
    </xf>
    <xf numFmtId="0" fontId="34" fillId="0" borderId="0" xfId="0" applyNumberFormat="1" applyFont="1" applyFill="1" applyBorder="1" applyAlignment="1">
      <alignment vertical="center" wrapText="1"/>
    </xf>
    <xf numFmtId="0" fontId="22" fillId="0" borderId="0" xfId="0" applyFont="1" applyFill="1" applyBorder="1"/>
    <xf numFmtId="0" fontId="21" fillId="0" borderId="22" xfId="0" applyFont="1" applyBorder="1" applyAlignment="1">
      <alignment horizontal="left" vertical="center" wrapText="1"/>
    </xf>
    <xf numFmtId="0" fontId="21" fillId="0" borderId="20" xfId="0" applyFont="1" applyBorder="1" applyAlignment="1">
      <alignment vertical="center" wrapText="1"/>
    </xf>
    <xf numFmtId="0" fontId="21" fillId="0" borderId="22" xfId="0" applyNumberFormat="1" applyFont="1" applyFill="1" applyBorder="1" applyAlignment="1">
      <alignment vertical="center" wrapText="1"/>
    </xf>
    <xf numFmtId="0" fontId="24" fillId="0" borderId="21" xfId="0" applyNumberFormat="1" applyFont="1" applyFill="1" applyBorder="1" applyAlignment="1">
      <alignment vertical="center" wrapText="1"/>
    </xf>
    <xf numFmtId="0" fontId="3" fillId="0" borderId="22" xfId="0" applyFont="1" applyFill="1" applyBorder="1" applyAlignment="1">
      <alignment horizontal="left" vertical="center" wrapText="1"/>
    </xf>
    <xf numFmtId="0" fontId="3" fillId="0" borderId="4" xfId="0" applyFont="1" applyBorder="1" applyAlignment="1">
      <alignment horizontal="left" vertical="center" wrapText="1"/>
    </xf>
    <xf numFmtId="0" fontId="19" fillId="0" borderId="0" xfId="0" applyFont="1" applyFill="1" applyBorder="1" applyAlignment="1">
      <alignment vertical="center"/>
    </xf>
    <xf numFmtId="0" fontId="20" fillId="0" borderId="3" xfId="0" applyFont="1" applyFill="1" applyBorder="1" applyAlignment="1">
      <alignment vertical="center"/>
    </xf>
    <xf numFmtId="0" fontId="21" fillId="0" borderId="3" xfId="0" applyFont="1" applyFill="1" applyBorder="1" applyAlignment="1">
      <alignment horizontal="left" vertical="center" wrapText="1"/>
    </xf>
    <xf numFmtId="0" fontId="25" fillId="0" borderId="3" xfId="0" applyNumberFormat="1" applyFont="1" applyFill="1" applyBorder="1" applyAlignment="1">
      <alignment vertical="center" wrapText="1"/>
    </xf>
    <xf numFmtId="0" fontId="34" fillId="8" borderId="3" xfId="0" applyNumberFormat="1" applyFont="1" applyFill="1" applyBorder="1" applyAlignment="1">
      <alignment vertical="center" wrapText="1"/>
    </xf>
    <xf numFmtId="0" fontId="39" fillId="0" borderId="0" xfId="6" applyFont="1" applyFill="1" applyBorder="1" applyAlignment="1">
      <alignment vertical="center"/>
    </xf>
    <xf numFmtId="4" fontId="40" fillId="0" borderId="0" xfId="7" applyNumberFormat="1" applyFont="1" applyFill="1" applyAlignment="1">
      <alignment vertical="center" wrapText="1"/>
    </xf>
    <xf numFmtId="4" fontId="40" fillId="0" borderId="0" xfId="7" applyNumberFormat="1" applyFont="1" applyFill="1" applyAlignment="1">
      <alignment vertical="center"/>
    </xf>
    <xf numFmtId="4" fontId="41" fillId="11" borderId="29" xfId="7" applyNumberFormat="1" applyFont="1" applyFill="1" applyBorder="1" applyAlignment="1">
      <alignment horizontal="center" vertical="center" wrapText="1"/>
    </xf>
    <xf numFmtId="4" fontId="41" fillId="11" borderId="30" xfId="7" applyNumberFormat="1" applyFont="1" applyFill="1" applyBorder="1" applyAlignment="1">
      <alignment horizontal="center" vertical="center" wrapText="1"/>
    </xf>
    <xf numFmtId="4" fontId="41" fillId="0" borderId="0" xfId="7" applyNumberFormat="1" applyFont="1" applyFill="1" applyAlignment="1">
      <alignment horizontal="center" vertical="center" wrapText="1"/>
    </xf>
    <xf numFmtId="4" fontId="2" fillId="0" borderId="0" xfId="7" applyNumberFormat="1" applyFont="1" applyFill="1" applyAlignment="1">
      <alignment vertical="center"/>
    </xf>
    <xf numFmtId="4" fontId="2" fillId="0" borderId="0" xfId="7" applyNumberFormat="1" applyFont="1" applyFill="1" applyAlignment="1">
      <alignment vertical="center" wrapText="1"/>
    </xf>
    <xf numFmtId="0" fontId="41" fillId="11" borderId="34" xfId="6" applyFont="1" applyFill="1" applyBorder="1" applyAlignment="1">
      <alignment horizontal="center" vertical="center"/>
    </xf>
    <xf numFmtId="4" fontId="41" fillId="11" borderId="35" xfId="7" applyNumberFormat="1" applyFont="1" applyFill="1" applyBorder="1" applyAlignment="1">
      <alignment horizontal="center" vertical="center" wrapText="1"/>
    </xf>
    <xf numFmtId="4" fontId="41" fillId="11" borderId="36" xfId="7" applyNumberFormat="1" applyFont="1" applyFill="1" applyBorder="1" applyAlignment="1">
      <alignment horizontal="center" vertical="center" wrapText="1"/>
    </xf>
    <xf numFmtId="4" fontId="2" fillId="0" borderId="0" xfId="7" applyNumberFormat="1" applyFont="1" applyFill="1" applyAlignment="1">
      <alignment horizontal="center" vertical="center" wrapText="1"/>
    </xf>
    <xf numFmtId="4" fontId="2" fillId="0" borderId="37" xfId="7" applyNumberFormat="1" applyFont="1" applyFill="1" applyBorder="1" applyAlignment="1">
      <alignment vertical="center" wrapText="1"/>
    </xf>
    <xf numFmtId="4" fontId="2" fillId="0" borderId="19" xfId="7" applyNumberFormat="1" applyFont="1" applyFill="1" applyBorder="1" applyAlignment="1">
      <alignment vertical="center"/>
    </xf>
    <xf numFmtId="4" fontId="42" fillId="0" borderId="37" xfId="7" applyNumberFormat="1" applyFont="1" applyFill="1" applyBorder="1" applyAlignment="1">
      <alignment horizontal="left" vertical="center" wrapText="1" indent="2"/>
    </xf>
    <xf numFmtId="4" fontId="42" fillId="0" borderId="19" xfId="7" applyNumberFormat="1" applyFont="1" applyFill="1" applyBorder="1" applyAlignment="1">
      <alignment vertical="center"/>
    </xf>
    <xf numFmtId="4" fontId="42" fillId="0" borderId="0" xfId="7" applyNumberFormat="1" applyFont="1" applyFill="1" applyAlignment="1">
      <alignment vertical="center"/>
    </xf>
    <xf numFmtId="4" fontId="42" fillId="0" borderId="39" xfId="7" applyNumberFormat="1" applyFont="1" applyFill="1" applyBorder="1" applyAlignment="1">
      <alignment horizontal="left" vertical="center" wrapText="1" indent="2"/>
    </xf>
    <xf numFmtId="4" fontId="42" fillId="0" borderId="15" xfId="7" applyNumberFormat="1" applyFont="1" applyFill="1" applyBorder="1" applyAlignment="1">
      <alignment vertical="center"/>
    </xf>
    <xf numFmtId="4" fontId="2" fillId="0" borderId="40" xfId="7" applyNumberFormat="1" applyFont="1" applyFill="1" applyBorder="1" applyAlignment="1">
      <alignment vertical="center" wrapText="1"/>
    </xf>
    <xf numFmtId="4" fontId="2" fillId="0" borderId="6" xfId="7" applyNumberFormat="1" applyFont="1" applyFill="1" applyBorder="1" applyAlignment="1">
      <alignment vertical="center"/>
    </xf>
    <xf numFmtId="4" fontId="41" fillId="11" borderId="34" xfId="7" applyNumberFormat="1" applyFont="1" applyFill="1" applyBorder="1" applyAlignment="1">
      <alignment vertical="center" wrapText="1"/>
    </xf>
    <xf numFmtId="4" fontId="41" fillId="11" borderId="35" xfId="7" applyNumberFormat="1" applyFont="1" applyFill="1" applyBorder="1" applyAlignment="1">
      <alignment vertical="center"/>
    </xf>
    <xf numFmtId="4" fontId="41" fillId="11" borderId="36" xfId="7" applyNumberFormat="1" applyFont="1" applyFill="1" applyBorder="1" applyAlignment="1">
      <alignment vertical="center"/>
    </xf>
    <xf numFmtId="4" fontId="2" fillId="0" borderId="39" xfId="7" applyNumberFormat="1" applyFont="1" applyFill="1" applyBorder="1" applyAlignment="1">
      <alignment vertical="center" wrapText="1"/>
    </xf>
    <xf numFmtId="4" fontId="2" fillId="0" borderId="15" xfId="7" applyNumberFormat="1" applyFont="1" applyFill="1" applyBorder="1" applyAlignment="1">
      <alignment vertical="center"/>
    </xf>
    <xf numFmtId="4" fontId="2" fillId="1" borderId="15" xfId="7" applyNumberFormat="1" applyFont="1" applyFill="1" applyBorder="1" applyAlignment="1">
      <alignment vertical="center"/>
    </xf>
    <xf numFmtId="4" fontId="2" fillId="0" borderId="43" xfId="7" applyNumberFormat="1" applyFont="1" applyFill="1" applyBorder="1" applyAlignment="1">
      <alignment vertical="center" wrapText="1"/>
    </xf>
    <xf numFmtId="4" fontId="2" fillId="0" borderId="13" xfId="7" applyNumberFormat="1" applyFont="1" applyFill="1" applyBorder="1" applyAlignment="1">
      <alignment vertical="center"/>
    </xf>
    <xf numFmtId="4" fontId="2" fillId="1" borderId="13" xfId="7" applyNumberFormat="1" applyFont="1" applyFill="1" applyBorder="1" applyAlignment="1">
      <alignment vertical="center"/>
    </xf>
    <xf numFmtId="4" fontId="42" fillId="1" borderId="19" xfId="7" applyNumberFormat="1" applyFont="1" applyFill="1" applyBorder="1" applyAlignment="1">
      <alignment vertical="center"/>
    </xf>
    <xf numFmtId="4" fontId="42" fillId="1" borderId="15" xfId="7" applyNumberFormat="1" applyFont="1" applyFill="1" applyBorder="1" applyAlignment="1">
      <alignment vertical="center"/>
    </xf>
    <xf numFmtId="4" fontId="2" fillId="7" borderId="13" xfId="7" applyNumberFormat="1" applyFont="1" applyFill="1" applyBorder="1" applyAlignment="1">
      <alignment vertical="center"/>
    </xf>
    <xf numFmtId="4" fontId="42" fillId="7" borderId="19" xfId="7" applyNumberFormat="1" applyFont="1" applyFill="1" applyBorder="1" applyAlignment="1">
      <alignment vertical="center"/>
    </xf>
    <xf numFmtId="4" fontId="41" fillId="7" borderId="0" xfId="7" applyNumberFormat="1" applyFont="1" applyFill="1" applyBorder="1" applyAlignment="1">
      <alignment vertical="center" wrapText="1"/>
    </xf>
    <xf numFmtId="4" fontId="41" fillId="7" borderId="0" xfId="7" applyNumberFormat="1" applyFont="1" applyFill="1" applyBorder="1" applyAlignment="1">
      <alignment vertical="center"/>
    </xf>
    <xf numFmtId="4" fontId="2" fillId="7" borderId="0" xfId="7" applyNumberFormat="1" applyFont="1" applyFill="1" applyAlignment="1">
      <alignment vertical="center"/>
    </xf>
    <xf numFmtId="0" fontId="2" fillId="7" borderId="0" xfId="6" applyFont="1" applyFill="1" applyBorder="1" applyAlignment="1">
      <alignment vertical="center"/>
    </xf>
    <xf numFmtId="4" fontId="2" fillId="7" borderId="0" xfId="6" applyNumberFormat="1" applyFont="1" applyFill="1" applyAlignment="1">
      <alignment vertical="center"/>
    </xf>
    <xf numFmtId="4" fontId="2" fillId="7" borderId="0" xfId="6" applyNumberFormat="1" applyFont="1" applyFill="1" applyBorder="1" applyAlignment="1">
      <alignment vertical="center"/>
    </xf>
    <xf numFmtId="4" fontId="2" fillId="0" borderId="0" xfId="7" applyNumberFormat="1" applyFont="1" applyFill="1" applyBorder="1" applyAlignment="1">
      <alignment vertical="center"/>
    </xf>
    <xf numFmtId="4" fontId="41" fillId="7" borderId="45" xfId="6" applyNumberFormat="1" applyFont="1" applyFill="1" applyBorder="1" applyAlignment="1">
      <alignment horizontal="center" vertical="center"/>
    </xf>
    <xf numFmtId="4" fontId="41" fillId="7" borderId="36" xfId="6" applyNumberFormat="1" applyFont="1" applyFill="1" applyBorder="1" applyAlignment="1">
      <alignment horizontal="center" vertical="center"/>
    </xf>
    <xf numFmtId="4" fontId="41" fillId="0" borderId="0" xfId="7" applyNumberFormat="1" applyFont="1" applyFill="1" applyBorder="1" applyAlignment="1">
      <alignment horizontal="center" vertical="center"/>
    </xf>
    <xf numFmtId="0" fontId="2" fillId="0" borderId="48" xfId="6" applyFont="1" applyFill="1" applyBorder="1" applyAlignment="1">
      <alignment horizontal="left" vertical="center"/>
    </xf>
    <xf numFmtId="4" fontId="2" fillId="0" borderId="30" xfId="6" applyNumberFormat="1" applyFont="1" applyFill="1" applyBorder="1" applyAlignment="1">
      <alignment vertical="center"/>
    </xf>
    <xf numFmtId="4" fontId="41" fillId="0" borderId="0" xfId="6" applyNumberFormat="1" applyFont="1" applyFill="1" applyBorder="1" applyAlignment="1">
      <alignment horizontal="right" vertical="center"/>
    </xf>
    <xf numFmtId="0" fontId="2" fillId="0" borderId="51" xfId="6" applyFont="1" applyFill="1" applyBorder="1" applyAlignment="1">
      <alignment vertical="center"/>
    </xf>
    <xf numFmtId="0" fontId="2" fillId="0" borderId="4" xfId="6" applyFont="1" applyFill="1" applyBorder="1" applyAlignment="1">
      <alignment horizontal="left" vertical="center"/>
    </xf>
    <xf numFmtId="4" fontId="2" fillId="0" borderId="20" xfId="7" applyNumberFormat="1" applyFont="1" applyFill="1" applyBorder="1" applyAlignment="1">
      <alignment horizontal="left" vertical="center"/>
    </xf>
    <xf numFmtId="4" fontId="2" fillId="0" borderId="41" xfId="6" applyNumberFormat="1" applyFont="1" applyFill="1" applyBorder="1" applyAlignment="1">
      <alignment vertical="center"/>
    </xf>
    <xf numFmtId="4" fontId="41" fillId="0" borderId="0" xfId="6" applyNumberFormat="1" applyFont="1" applyFill="1" applyBorder="1" applyAlignment="1">
      <alignment vertical="center"/>
    </xf>
    <xf numFmtId="0" fontId="2" fillId="0" borderId="40" xfId="6" applyFont="1" applyFill="1" applyBorder="1" applyAlignment="1">
      <alignment horizontal="left" vertical="center"/>
    </xf>
    <xf numFmtId="0" fontId="2" fillId="0" borderId="51" xfId="6" applyFont="1" applyFill="1" applyBorder="1" applyAlignment="1">
      <alignment vertical="center" wrapText="1"/>
    </xf>
    <xf numFmtId="0" fontId="2" fillId="0" borderId="52" xfId="6" applyFont="1" applyFill="1" applyBorder="1" applyAlignment="1">
      <alignment vertical="center"/>
    </xf>
    <xf numFmtId="0" fontId="2" fillId="0" borderId="53" xfId="6" applyFont="1" applyFill="1" applyBorder="1" applyAlignment="1">
      <alignment horizontal="left" vertical="center"/>
    </xf>
    <xf numFmtId="4" fontId="2" fillId="0" borderId="54" xfId="7" applyNumberFormat="1" applyFont="1" applyFill="1" applyBorder="1" applyAlignment="1">
      <alignment horizontal="left" vertical="center"/>
    </xf>
    <xf numFmtId="4" fontId="2" fillId="0" borderId="33" xfId="6" applyNumberFormat="1" applyFont="1" applyFill="1" applyBorder="1" applyAlignment="1">
      <alignment vertical="center"/>
    </xf>
    <xf numFmtId="4" fontId="41" fillId="0" borderId="36" xfId="6" applyNumberFormat="1" applyFont="1" applyFill="1" applyBorder="1" applyAlignment="1">
      <alignment vertical="center"/>
    </xf>
    <xf numFmtId="4" fontId="40" fillId="0" borderId="0" xfId="7" applyNumberFormat="1" applyFont="1" applyFill="1" applyBorder="1" applyAlignment="1">
      <alignment vertical="center"/>
    </xf>
    <xf numFmtId="0" fontId="44" fillId="0" borderId="0" xfId="6" applyFont="1" applyAlignment="1">
      <alignment horizontal="left" vertical="center"/>
    </xf>
    <xf numFmtId="0" fontId="44" fillId="0" borderId="0" xfId="6" applyFont="1" applyFill="1" applyAlignment="1">
      <alignment horizontal="left" vertical="center"/>
    </xf>
    <xf numFmtId="4" fontId="2" fillId="3" borderId="32" xfId="7" applyNumberFormat="1" applyFont="1" applyFill="1" applyBorder="1" applyAlignment="1">
      <alignment vertical="center"/>
    </xf>
    <xf numFmtId="4" fontId="2" fillId="3" borderId="38" xfId="7" applyNumberFormat="1" applyFont="1" applyFill="1" applyBorder="1" applyAlignment="1">
      <alignment vertical="center"/>
    </xf>
    <xf numFmtId="4" fontId="42" fillId="3" borderId="38" xfId="7" applyNumberFormat="1" applyFont="1" applyFill="1" applyBorder="1" applyAlignment="1">
      <alignment vertical="center"/>
    </xf>
    <xf numFmtId="4" fontId="2" fillId="3" borderId="41" xfId="7" applyNumberFormat="1" applyFont="1" applyFill="1" applyBorder="1" applyAlignment="1">
      <alignment vertical="center"/>
    </xf>
    <xf numFmtId="4" fontId="2" fillId="3" borderId="42" xfId="7" applyNumberFormat="1" applyFont="1" applyFill="1" applyBorder="1" applyAlignment="1">
      <alignment vertical="center"/>
    </xf>
    <xf numFmtId="4" fontId="2" fillId="3" borderId="44" xfId="7" applyNumberFormat="1" applyFont="1" applyFill="1" applyBorder="1" applyAlignment="1">
      <alignment vertical="center"/>
    </xf>
    <xf numFmtId="4" fontId="42" fillId="3" borderId="42" xfId="7" applyNumberFormat="1" applyFont="1" applyFill="1" applyBorder="1" applyAlignment="1">
      <alignment vertical="center"/>
    </xf>
    <xf numFmtId="4" fontId="41" fillId="3" borderId="36" xfId="7" applyNumberFormat="1" applyFont="1" applyFill="1" applyBorder="1" applyAlignment="1">
      <alignment vertical="center"/>
    </xf>
    <xf numFmtId="0" fontId="45" fillId="0" borderId="0" xfId="8" applyFont="1" applyFill="1" applyAlignment="1">
      <alignment vertical="center"/>
    </xf>
    <xf numFmtId="0" fontId="46" fillId="0" borderId="0" xfId="8" applyFont="1" applyFill="1" applyAlignment="1">
      <alignment vertical="center"/>
    </xf>
    <xf numFmtId="0" fontId="41" fillId="0" borderId="0" xfId="8" applyFont="1" applyFill="1" applyAlignment="1">
      <alignment vertical="center"/>
    </xf>
    <xf numFmtId="4" fontId="2" fillId="0" borderId="0" xfId="8" applyNumberFormat="1" applyFont="1" applyFill="1" applyAlignment="1">
      <alignment vertical="center"/>
    </xf>
    <xf numFmtId="0" fontId="2" fillId="0" borderId="0" xfId="8" applyFont="1" applyFill="1" applyAlignment="1">
      <alignment vertical="center"/>
    </xf>
    <xf numFmtId="0" fontId="2" fillId="0" borderId="0" xfId="8" applyFont="1" applyFill="1" applyAlignment="1">
      <alignment vertical="center" wrapText="1"/>
    </xf>
    <xf numFmtId="4" fontId="47" fillId="11" borderId="29" xfId="8" applyNumberFormat="1" applyFont="1" applyFill="1" applyBorder="1" applyAlignment="1">
      <alignment horizontal="center" vertical="center" wrapText="1"/>
    </xf>
    <xf numFmtId="4" fontId="47" fillId="11" borderId="30" xfId="8" applyNumberFormat="1" applyFont="1" applyFill="1" applyBorder="1" applyAlignment="1">
      <alignment horizontal="center" vertical="center" wrapText="1"/>
    </xf>
    <xf numFmtId="0" fontId="47" fillId="0" borderId="0" xfId="8" applyFont="1" applyFill="1" applyAlignment="1">
      <alignment vertical="center"/>
    </xf>
    <xf numFmtId="49" fontId="48" fillId="11" borderId="32" xfId="8" applyNumberFormat="1" applyFont="1" applyFill="1" applyBorder="1" applyAlignment="1">
      <alignment horizontal="center" vertical="center" wrapText="1"/>
    </xf>
    <xf numFmtId="49" fontId="48" fillId="11" borderId="33" xfId="8" applyNumberFormat="1" applyFont="1" applyFill="1" applyBorder="1" applyAlignment="1">
      <alignment horizontal="center" vertical="center" wrapText="1"/>
    </xf>
    <xf numFmtId="0" fontId="48" fillId="0" borderId="0" xfId="8" applyFont="1" applyFill="1" applyAlignment="1">
      <alignment vertical="center"/>
    </xf>
    <xf numFmtId="0" fontId="49" fillId="0" borderId="39" xfId="8" applyFont="1" applyFill="1" applyBorder="1" applyAlignment="1">
      <alignment vertical="center" wrapText="1"/>
    </xf>
    <xf numFmtId="4" fontId="49" fillId="0" borderId="15" xfId="8" applyNumberFormat="1" applyFont="1" applyFill="1" applyBorder="1" applyAlignment="1">
      <alignment vertical="center"/>
    </xf>
    <xf numFmtId="4" fontId="47" fillId="0" borderId="42" xfId="8" applyNumberFormat="1" applyFont="1" applyFill="1" applyBorder="1" applyAlignment="1">
      <alignment vertical="center"/>
    </xf>
    <xf numFmtId="0" fontId="49" fillId="0" borderId="0" xfId="8" applyFont="1" applyFill="1" applyAlignment="1">
      <alignment vertical="center"/>
    </xf>
    <xf numFmtId="0" fontId="49" fillId="0" borderId="40" xfId="8" applyFont="1" applyFill="1" applyBorder="1" applyAlignment="1">
      <alignment vertical="center" wrapText="1"/>
    </xf>
    <xf numFmtId="4" fontId="49" fillId="0" borderId="6" xfId="8" applyNumberFormat="1" applyFont="1" applyFill="1" applyBorder="1" applyAlignment="1">
      <alignment vertical="center"/>
    </xf>
    <xf numFmtId="4" fontId="47" fillId="0" borderId="41" xfId="8" applyNumberFormat="1" applyFont="1" applyFill="1" applyBorder="1" applyAlignment="1">
      <alignment vertical="center"/>
    </xf>
    <xf numFmtId="0" fontId="47" fillId="11" borderId="34" xfId="8" applyFont="1" applyFill="1" applyBorder="1" applyAlignment="1">
      <alignment vertical="center" wrapText="1"/>
    </xf>
    <xf numFmtId="4" fontId="47" fillId="11" borderId="35" xfId="8" applyNumberFormat="1" applyFont="1" applyFill="1" applyBorder="1" applyAlignment="1">
      <alignment vertical="center"/>
    </xf>
    <xf numFmtId="4" fontId="47" fillId="11" borderId="36" xfId="8" applyNumberFormat="1" applyFont="1" applyFill="1" applyBorder="1" applyAlignment="1">
      <alignment vertical="center"/>
    </xf>
    <xf numFmtId="0" fontId="49" fillId="7" borderId="0" xfId="8" applyFont="1" applyFill="1" applyAlignment="1">
      <alignment vertical="center" wrapText="1"/>
    </xf>
    <xf numFmtId="4" fontId="49" fillId="7" borderId="0" xfId="8" applyNumberFormat="1" applyFont="1" applyFill="1" applyAlignment="1">
      <alignment vertical="center"/>
    </xf>
    <xf numFmtId="0" fontId="49" fillId="7" borderId="0" xfId="8" applyFont="1" applyFill="1" applyAlignment="1">
      <alignment vertical="center"/>
    </xf>
    <xf numFmtId="4" fontId="47" fillId="7" borderId="0" xfId="8" applyNumberFormat="1" applyFont="1" applyFill="1" applyAlignment="1">
      <alignment horizontal="right" vertical="center"/>
    </xf>
    <xf numFmtId="4" fontId="47" fillId="11" borderId="56" xfId="8" applyNumberFormat="1" applyFont="1" applyFill="1" applyBorder="1" applyAlignment="1">
      <alignment vertical="center"/>
    </xf>
    <xf numFmtId="4" fontId="2" fillId="0" borderId="0" xfId="8" applyNumberFormat="1" applyFont="1" applyFill="1" applyAlignment="1">
      <alignment horizontal="right" vertical="center"/>
    </xf>
    <xf numFmtId="4" fontId="2" fillId="0" borderId="0" xfId="8" applyNumberFormat="1" applyFont="1" applyFill="1" applyBorder="1" applyAlignment="1">
      <alignment vertical="center"/>
    </xf>
    <xf numFmtId="0" fontId="2" fillId="0" borderId="0" xfId="9" applyFont="1" applyFill="1" applyAlignment="1">
      <alignment vertical="center"/>
    </xf>
    <xf numFmtId="0" fontId="41" fillId="0" borderId="0" xfId="9" applyFont="1" applyFill="1" applyAlignment="1">
      <alignment vertical="center"/>
    </xf>
    <xf numFmtId="0" fontId="41" fillId="11" borderId="6" xfId="3" applyNumberFormat="1" applyFont="1" applyFill="1" applyBorder="1" applyAlignment="1">
      <alignment vertical="center"/>
    </xf>
    <xf numFmtId="4" fontId="41" fillId="11" borderId="6" xfId="3" applyNumberFormat="1" applyFont="1" applyFill="1" applyBorder="1" applyAlignment="1">
      <alignment horizontal="center" vertical="center" wrapText="1"/>
    </xf>
    <xf numFmtId="0" fontId="2" fillId="0" borderId="7" xfId="3" applyNumberFormat="1" applyFont="1" applyFill="1" applyBorder="1" applyAlignment="1">
      <alignment vertical="center"/>
    </xf>
    <xf numFmtId="4" fontId="2" fillId="13" borderId="7" xfId="3" applyNumberFormat="1" applyFont="1" applyFill="1" applyBorder="1" applyAlignment="1">
      <alignment vertical="center"/>
    </xf>
    <xf numFmtId="0" fontId="2" fillId="0" borderId="8" xfId="3" applyNumberFormat="1" applyFont="1" applyFill="1" applyBorder="1" applyAlignment="1">
      <alignment vertical="center"/>
    </xf>
    <xf numFmtId="4" fontId="2" fillId="13" borderId="8" xfId="3" applyNumberFormat="1" applyFont="1" applyFill="1" applyBorder="1" applyAlignment="1">
      <alignment vertical="center"/>
    </xf>
    <xf numFmtId="0" fontId="2" fillId="0" borderId="9" xfId="3" applyNumberFormat="1" applyFont="1" applyFill="1" applyBorder="1" applyAlignment="1">
      <alignment vertical="center"/>
    </xf>
    <xf numFmtId="4" fontId="2" fillId="13" borderId="9" xfId="3" applyNumberFormat="1" applyFont="1" applyFill="1" applyBorder="1" applyAlignment="1">
      <alignment vertical="center"/>
    </xf>
    <xf numFmtId="4" fontId="41" fillId="11" borderId="6" xfId="3" applyNumberFormat="1" applyFont="1" applyFill="1" applyBorder="1" applyAlignment="1">
      <alignment vertical="center"/>
    </xf>
    <xf numFmtId="4" fontId="2" fillId="0" borderId="0" xfId="9" applyNumberFormat="1" applyFont="1" applyFill="1" applyAlignment="1">
      <alignment vertical="center"/>
    </xf>
    <xf numFmtId="0" fontId="41" fillId="0" borderId="0" xfId="3" applyFont="1" applyFill="1" applyAlignment="1">
      <alignment vertical="center"/>
    </xf>
    <xf numFmtId="4" fontId="2" fillId="0" borderId="0" xfId="3" applyNumberFormat="1" applyFont="1" applyFill="1" applyAlignment="1">
      <alignment vertical="center"/>
    </xf>
    <xf numFmtId="0" fontId="41" fillId="11" borderId="6" xfId="9" applyFont="1" applyFill="1" applyBorder="1" applyAlignment="1">
      <alignment vertical="center"/>
    </xf>
    <xf numFmtId="4" fontId="41" fillId="11" borderId="6" xfId="9" applyNumberFormat="1" applyFont="1" applyFill="1" applyBorder="1" applyAlignment="1">
      <alignment vertical="center"/>
    </xf>
    <xf numFmtId="49" fontId="52" fillId="11" borderId="6" xfId="4" applyNumberFormat="1" applyFont="1" applyFill="1" applyBorder="1" applyAlignment="1">
      <alignment horizontal="left" vertical="center" wrapText="1"/>
    </xf>
    <xf numFmtId="4" fontId="52" fillId="11" borderId="6" xfId="4" applyNumberFormat="1" applyFont="1" applyFill="1" applyBorder="1" applyAlignment="1">
      <alignment horizontal="center" vertical="center" wrapText="1"/>
    </xf>
    <xf numFmtId="49" fontId="2" fillId="0" borderId="7" xfId="4" applyNumberFormat="1" applyFont="1" applyFill="1" applyBorder="1" applyAlignment="1">
      <alignment horizontal="left" vertical="center" wrapText="1"/>
    </xf>
    <xf numFmtId="4" fontId="53" fillId="13" borderId="7" xfId="2" applyNumberFormat="1" applyFont="1" applyFill="1" applyBorder="1" applyAlignment="1" applyProtection="1">
      <alignment horizontal="right" vertical="center" wrapText="1"/>
    </xf>
    <xf numFmtId="0" fontId="53" fillId="0" borderId="8" xfId="4" applyFont="1" applyFill="1" applyBorder="1" applyAlignment="1">
      <alignment horizontal="left" vertical="center" wrapText="1"/>
    </xf>
    <xf numFmtId="4" fontId="53" fillId="13" borderId="8" xfId="2" applyNumberFormat="1" applyFont="1" applyFill="1" applyBorder="1" applyAlignment="1" applyProtection="1">
      <alignment horizontal="right" vertical="center"/>
    </xf>
    <xf numFmtId="0" fontId="53" fillId="7" borderId="8" xfId="4" applyFont="1" applyFill="1" applyBorder="1" applyAlignment="1">
      <alignment horizontal="left" vertical="center" wrapText="1"/>
    </xf>
    <xf numFmtId="0" fontId="53" fillId="7" borderId="8" xfId="4" applyFont="1" applyFill="1" applyBorder="1" applyAlignment="1">
      <alignment vertical="center" wrapText="1"/>
    </xf>
    <xf numFmtId="0" fontId="53" fillId="0" borderId="8" xfId="4" applyFont="1" applyFill="1" applyBorder="1" applyAlignment="1">
      <alignment vertical="center" wrapText="1"/>
    </xf>
    <xf numFmtId="0" fontId="2" fillId="7" borderId="8" xfId="4" applyFont="1" applyFill="1" applyBorder="1" applyAlignment="1">
      <alignment vertical="center" wrapText="1"/>
    </xf>
    <xf numFmtId="0" fontId="53" fillId="7" borderId="10" xfId="4" applyFont="1" applyFill="1" applyBorder="1" applyAlignment="1">
      <alignment horizontal="left" vertical="center" wrapText="1"/>
    </xf>
    <xf numFmtId="4" fontId="53" fillId="13" borderId="10" xfId="2" applyNumberFormat="1" applyFont="1" applyFill="1" applyBorder="1" applyAlignment="1" applyProtection="1">
      <alignment horizontal="right" vertical="center"/>
    </xf>
    <xf numFmtId="0" fontId="53" fillId="0" borderId="10" xfId="4" applyFont="1" applyFill="1" applyBorder="1" applyAlignment="1">
      <alignment horizontal="left" vertical="center" wrapText="1"/>
    </xf>
    <xf numFmtId="49" fontId="52" fillId="11" borderId="6" xfId="4" applyNumberFormat="1" applyFont="1" applyFill="1" applyBorder="1" applyAlignment="1">
      <alignment horizontal="left" vertical="center"/>
    </xf>
    <xf numFmtId="4" fontId="52" fillId="11" borderId="6" xfId="2" applyNumberFormat="1" applyFont="1" applyFill="1" applyBorder="1" applyAlignment="1" applyProtection="1">
      <alignment horizontal="right" vertical="center"/>
    </xf>
    <xf numFmtId="0" fontId="2" fillId="0" borderId="0" xfId="9" applyFont="1" applyFill="1" applyBorder="1" applyAlignment="1">
      <alignment vertical="center"/>
    </xf>
    <xf numFmtId="0" fontId="55" fillId="0" borderId="0" xfId="9" applyFont="1" applyFill="1" applyAlignment="1">
      <alignment vertical="center"/>
    </xf>
    <xf numFmtId="0" fontId="56" fillId="0" borderId="0" xfId="9" applyFont="1" applyFill="1" applyAlignment="1">
      <alignment vertical="center"/>
    </xf>
    <xf numFmtId="0" fontId="40" fillId="0" borderId="0" xfId="9" applyFont="1" applyFill="1" applyAlignment="1">
      <alignment vertical="center"/>
    </xf>
    <xf numFmtId="0" fontId="57" fillId="0" borderId="6" xfId="9" applyFont="1" applyBorder="1" applyAlignment="1">
      <alignment horizontal="center" vertical="center" wrapText="1"/>
    </xf>
    <xf numFmtId="0" fontId="57" fillId="13" borderId="6" xfId="9" applyFont="1" applyFill="1" applyBorder="1" applyAlignment="1">
      <alignment horizontal="center" vertical="center" wrapText="1"/>
    </xf>
    <xf numFmtId="0" fontId="40" fillId="0" borderId="9" xfId="9" applyFont="1" applyBorder="1" applyAlignment="1">
      <alignment vertical="center" wrapText="1"/>
    </xf>
    <xf numFmtId="4" fontId="40" fillId="0" borderId="9" xfId="9" applyNumberFormat="1" applyFont="1" applyBorder="1" applyAlignment="1">
      <alignment vertical="center"/>
    </xf>
    <xf numFmtId="4" fontId="40" fillId="13" borderId="9" xfId="9" applyNumberFormat="1" applyFont="1" applyFill="1" applyBorder="1" applyAlignment="1">
      <alignment vertical="center"/>
    </xf>
    <xf numFmtId="0" fontId="57" fillId="0" borderId="6" xfId="9" applyFont="1" applyBorder="1" applyAlignment="1">
      <alignment vertical="center" wrapText="1"/>
    </xf>
    <xf numFmtId="4" fontId="57" fillId="0" borderId="6" xfId="9" applyNumberFormat="1" applyFont="1" applyBorder="1" applyAlignment="1">
      <alignment vertical="center"/>
    </xf>
    <xf numFmtId="4" fontId="57" fillId="13" borderId="6" xfId="9" applyNumberFormat="1" applyFont="1" applyFill="1" applyBorder="1" applyAlignment="1">
      <alignment vertical="center"/>
    </xf>
    <xf numFmtId="0" fontId="40" fillId="0" borderId="6" xfId="9" applyFont="1" applyBorder="1" applyAlignment="1">
      <alignment vertical="center" wrapText="1"/>
    </xf>
    <xf numFmtId="4" fontId="40" fillId="0" borderId="6" xfId="9" applyNumberFormat="1" applyFont="1" applyBorder="1" applyAlignment="1">
      <alignment vertical="center"/>
    </xf>
    <xf numFmtId="0" fontId="40" fillId="0" borderId="7" xfId="9" applyFont="1" applyBorder="1" applyAlignment="1">
      <alignment vertical="center" wrapText="1"/>
    </xf>
    <xf numFmtId="4" fontId="40" fillId="0" borderId="7" xfId="9" applyNumberFormat="1" applyFont="1" applyBorder="1" applyAlignment="1">
      <alignment vertical="center"/>
    </xf>
    <xf numFmtId="4" fontId="40" fillId="13" borderId="7" xfId="9" applyNumberFormat="1" applyFont="1" applyFill="1" applyBorder="1" applyAlignment="1">
      <alignment vertical="center"/>
    </xf>
    <xf numFmtId="0" fontId="40" fillId="0" borderId="8" xfId="9" applyFont="1" applyBorder="1" applyAlignment="1">
      <alignment vertical="center" wrapText="1"/>
    </xf>
    <xf numFmtId="4" fontId="40" fillId="0" borderId="8" xfId="9" applyNumberFormat="1" applyFont="1" applyBorder="1" applyAlignment="1">
      <alignment vertical="center"/>
    </xf>
    <xf numFmtId="4" fontId="40" fillId="13" borderId="8" xfId="9" applyNumberFormat="1" applyFont="1" applyFill="1" applyBorder="1" applyAlignment="1">
      <alignment vertical="center"/>
    </xf>
    <xf numFmtId="0" fontId="40" fillId="0" borderId="10" xfId="9" applyFont="1" applyBorder="1" applyAlignment="1">
      <alignment vertical="center" wrapText="1"/>
    </xf>
    <xf numFmtId="4" fontId="40" fillId="0" borderId="10" xfId="9" applyNumberFormat="1" applyFont="1" applyBorder="1" applyAlignment="1">
      <alignment vertical="center"/>
    </xf>
    <xf numFmtId="4" fontId="40" fillId="0" borderId="11" xfId="9" applyNumberFormat="1" applyFont="1" applyBorder="1" applyAlignment="1">
      <alignment vertical="center"/>
    </xf>
    <xf numFmtId="4" fontId="40" fillId="13" borderId="11" xfId="9" applyNumberFormat="1" applyFont="1" applyFill="1" applyBorder="1" applyAlignment="1">
      <alignment vertical="center"/>
    </xf>
    <xf numFmtId="4" fontId="40" fillId="0" borderId="8" xfId="9" applyNumberFormat="1" applyFont="1" applyFill="1" applyBorder="1" applyAlignment="1">
      <alignment vertical="center"/>
    </xf>
    <xf numFmtId="0" fontId="56" fillId="0" borderId="0" xfId="9" applyFont="1" applyFill="1" applyAlignment="1">
      <alignment vertical="center" wrapText="1"/>
    </xf>
    <xf numFmtId="0" fontId="57" fillId="0" borderId="7" xfId="9" applyFont="1" applyBorder="1" applyAlignment="1">
      <alignment horizontal="center" vertical="center" wrapText="1"/>
    </xf>
    <xf numFmtId="0" fontId="58" fillId="0" borderId="9" xfId="9" applyFont="1" applyBorder="1" applyAlignment="1">
      <alignment horizontal="center" vertical="center" wrapText="1"/>
    </xf>
    <xf numFmtId="4" fontId="57" fillId="13" borderId="6" xfId="9" applyNumberFormat="1" applyFont="1" applyFill="1" applyBorder="1" applyAlignment="1">
      <alignment horizontal="center" vertical="center"/>
    </xf>
    <xf numFmtId="0" fontId="40" fillId="0" borderId="7" xfId="9" applyFont="1" applyBorder="1" applyAlignment="1">
      <alignment horizontal="justify" vertical="center" wrapText="1"/>
    </xf>
    <xf numFmtId="4" fontId="40" fillId="0" borderId="7" xfId="9" applyNumberFormat="1" applyFont="1" applyBorder="1" applyAlignment="1">
      <alignment horizontal="right" vertical="center" wrapText="1"/>
    </xf>
    <xf numFmtId="4" fontId="40" fillId="0" borderId="8" xfId="9" applyNumberFormat="1" applyFont="1" applyBorder="1" applyAlignment="1">
      <alignment horizontal="right" vertical="center" wrapText="1"/>
    </xf>
    <xf numFmtId="0" fontId="40" fillId="0" borderId="8" xfId="9" applyFont="1" applyBorder="1" applyAlignment="1">
      <alignment horizontal="justify" vertical="center" wrapText="1"/>
    </xf>
    <xf numFmtId="0" fontId="40" fillId="0" borderId="9" xfId="9" applyFont="1" applyBorder="1" applyAlignment="1">
      <alignment horizontal="justify" vertical="center" wrapText="1"/>
    </xf>
    <xf numFmtId="4" fontId="40" fillId="0" borderId="9" xfId="9" applyNumberFormat="1" applyFont="1" applyBorder="1" applyAlignment="1">
      <alignment horizontal="right" vertical="center" wrapText="1"/>
    </xf>
    <xf numFmtId="0" fontId="40" fillId="0" borderId="6" xfId="9" applyFont="1" applyBorder="1" applyAlignment="1">
      <alignment horizontal="justify" vertical="center" wrapText="1"/>
    </xf>
    <xf numFmtId="4" fontId="40" fillId="0" borderId="6" xfId="9" applyNumberFormat="1" applyFont="1" applyBorder="1" applyAlignment="1">
      <alignment horizontal="right" vertical="center" wrapText="1"/>
    </xf>
    <xf numFmtId="0" fontId="40" fillId="0" borderId="0" xfId="9" applyFont="1" applyAlignment="1">
      <alignment vertical="center"/>
    </xf>
    <xf numFmtId="0" fontId="57" fillId="0" borderId="6" xfId="9" applyFont="1" applyFill="1" applyBorder="1" applyAlignment="1">
      <alignment horizontal="center" vertical="center" wrapText="1"/>
    </xf>
    <xf numFmtId="4" fontId="40" fillId="0" borderId="7" xfId="9" applyNumberFormat="1" applyFont="1" applyFill="1" applyBorder="1" applyAlignment="1">
      <alignment vertical="center"/>
    </xf>
    <xf numFmtId="4" fontId="57" fillId="0" borderId="6" xfId="9" applyNumberFormat="1" applyFont="1" applyFill="1" applyBorder="1" applyAlignment="1">
      <alignment vertical="center"/>
    </xf>
    <xf numFmtId="4" fontId="40" fillId="13" borderId="7" xfId="9" applyNumberFormat="1" applyFont="1" applyFill="1" applyBorder="1" applyAlignment="1">
      <alignment horizontal="right" vertical="center"/>
    </xf>
    <xf numFmtId="4" fontId="40" fillId="13" borderId="6" xfId="9" applyNumberFormat="1" applyFont="1" applyFill="1" applyBorder="1" applyAlignment="1">
      <alignment horizontal="right" vertical="center"/>
    </xf>
    <xf numFmtId="4" fontId="57" fillId="0" borderId="0" xfId="9" applyNumberFormat="1" applyFont="1" applyBorder="1" applyAlignment="1">
      <alignment vertical="center"/>
    </xf>
    <xf numFmtId="0" fontId="57" fillId="0" borderId="6" xfId="9" applyFont="1" applyBorder="1" applyAlignment="1">
      <alignment vertical="center"/>
    </xf>
    <xf numFmtId="0" fontId="40" fillId="0" borderId="7" xfId="9" applyFont="1" applyFill="1" applyBorder="1" applyAlignment="1">
      <alignment vertical="center" wrapText="1"/>
    </xf>
    <xf numFmtId="4" fontId="57" fillId="0" borderId="6" xfId="9" applyNumberFormat="1" applyFont="1" applyFill="1" applyBorder="1" applyAlignment="1">
      <alignment horizontal="center" vertical="center" wrapText="1"/>
    </xf>
    <xf numFmtId="0" fontId="40" fillId="0" borderId="6" xfId="9" applyFont="1" applyFill="1" applyBorder="1" applyAlignment="1">
      <alignment horizontal="left" vertical="center" wrapText="1"/>
    </xf>
    <xf numFmtId="4" fontId="40" fillId="0" borderId="6" xfId="9" applyNumberFormat="1" applyFont="1" applyFill="1" applyBorder="1" applyAlignment="1">
      <alignment horizontal="right" vertical="center" wrapText="1"/>
    </xf>
    <xf numFmtId="4" fontId="40" fillId="13" borderId="6" xfId="9" applyNumberFormat="1" applyFont="1" applyFill="1" applyBorder="1" applyAlignment="1">
      <alignment horizontal="right" vertical="center" wrapText="1"/>
    </xf>
    <xf numFmtId="0" fontId="57" fillId="0" borderId="6" xfId="9" applyFont="1" applyFill="1" applyBorder="1" applyAlignment="1">
      <alignment vertical="center"/>
    </xf>
    <xf numFmtId="4" fontId="57" fillId="0" borderId="6" xfId="9" applyNumberFormat="1" applyFont="1" applyFill="1" applyBorder="1" applyAlignment="1">
      <alignment horizontal="right" vertical="center"/>
    </xf>
    <xf numFmtId="4" fontId="57" fillId="13" borderId="6" xfId="9" applyNumberFormat="1" applyFont="1" applyFill="1" applyBorder="1" applyAlignment="1">
      <alignment horizontal="right" vertical="center" wrapText="1"/>
    </xf>
    <xf numFmtId="0" fontId="50" fillId="0" borderId="0" xfId="9" applyAlignment="1">
      <alignment vertical="center" wrapText="1"/>
    </xf>
    <xf numFmtId="4" fontId="50" fillId="0" borderId="0" xfId="9" applyNumberFormat="1" applyAlignment="1">
      <alignment vertical="center"/>
    </xf>
    <xf numFmtId="4" fontId="50" fillId="0" borderId="0" xfId="9" applyNumberFormat="1" applyFill="1" applyAlignment="1">
      <alignment vertical="center"/>
    </xf>
    <xf numFmtId="0" fontId="50" fillId="0" borderId="0" xfId="9" applyAlignment="1">
      <alignment vertical="center"/>
    </xf>
    <xf numFmtId="0" fontId="51" fillId="0" borderId="0" xfId="9" applyFont="1" applyFill="1" applyBorder="1" applyAlignment="1">
      <alignment vertical="center"/>
    </xf>
    <xf numFmtId="0" fontId="2" fillId="0" borderId="0" xfId="9" applyFont="1" applyFill="1" applyBorder="1"/>
    <xf numFmtId="4" fontId="50" fillId="13" borderId="7" xfId="9" applyNumberFormat="1" applyFill="1" applyBorder="1" applyAlignment="1">
      <alignment vertical="center"/>
    </xf>
    <xf numFmtId="4" fontId="50" fillId="13" borderId="8" xfId="9" applyNumberFormat="1" applyFill="1" applyBorder="1" applyAlignment="1">
      <alignment vertical="center"/>
    </xf>
    <xf numFmtId="4" fontId="50" fillId="13" borderId="9" xfId="9" applyNumberFormat="1" applyFill="1" applyBorder="1" applyAlignment="1">
      <alignment vertical="center"/>
    </xf>
    <xf numFmtId="4" fontId="50" fillId="0" borderId="0" xfId="9" applyNumberFormat="1" applyFill="1" applyBorder="1" applyAlignment="1">
      <alignment vertical="center"/>
    </xf>
    <xf numFmtId="4" fontId="50" fillId="13" borderId="10" xfId="9" applyNumberFormat="1" applyFill="1" applyBorder="1" applyAlignment="1">
      <alignment vertical="center"/>
    </xf>
    <xf numFmtId="0" fontId="54" fillId="0" borderId="0" xfId="9" applyFont="1" applyFill="1" applyBorder="1" applyAlignment="1"/>
    <xf numFmtId="4" fontId="50" fillId="0" borderId="0" xfId="9" applyNumberFormat="1" applyBorder="1" applyAlignment="1">
      <alignment vertical="center"/>
    </xf>
    <xf numFmtId="4" fontId="57" fillId="0" borderId="0" xfId="9" applyNumberFormat="1" applyFont="1" applyFill="1" applyBorder="1" applyAlignment="1">
      <alignment horizontal="center" vertical="center" wrapText="1"/>
    </xf>
    <xf numFmtId="4" fontId="40" fillId="0" borderId="0" xfId="9" applyNumberFormat="1" applyFont="1" applyAlignment="1">
      <alignment vertical="center"/>
    </xf>
    <xf numFmtId="0" fontId="40" fillId="0" borderId="6" xfId="9" applyFont="1" applyFill="1" applyBorder="1" applyAlignment="1">
      <alignment vertical="center" wrapText="1"/>
    </xf>
    <xf numFmtId="4" fontId="40" fillId="0" borderId="6" xfId="9" applyNumberFormat="1" applyFont="1" applyFill="1" applyBorder="1" applyAlignment="1">
      <alignment vertical="center"/>
    </xf>
    <xf numFmtId="4" fontId="40" fillId="0" borderId="6" xfId="9" applyNumberFormat="1" applyFont="1" applyFill="1" applyBorder="1" applyAlignment="1">
      <alignment vertical="center" wrapText="1"/>
    </xf>
    <xf numFmtId="4" fontId="40" fillId="13" borderId="6" xfId="9" applyNumberFormat="1" applyFont="1" applyFill="1" applyBorder="1" applyAlignment="1">
      <alignment vertical="center" wrapText="1"/>
    </xf>
    <xf numFmtId="4" fontId="40" fillId="0" borderId="0" xfId="9" applyNumberFormat="1" applyFont="1" applyFill="1" applyBorder="1" applyAlignment="1">
      <alignment vertical="center"/>
    </xf>
    <xf numFmtId="0" fontId="40" fillId="0" borderId="6" xfId="9" applyFont="1" applyFill="1" applyBorder="1" applyAlignment="1">
      <alignment vertical="center"/>
    </xf>
    <xf numFmtId="4" fontId="40" fillId="13" borderId="6" xfId="9" applyNumberFormat="1" applyFont="1" applyFill="1" applyBorder="1" applyAlignment="1">
      <alignment vertical="center"/>
    </xf>
    <xf numFmtId="0" fontId="40" fillId="0" borderId="0" xfId="9" applyFont="1" applyFill="1" applyBorder="1" applyAlignment="1">
      <alignment vertical="center"/>
    </xf>
    <xf numFmtId="0" fontId="57" fillId="0" borderId="0" xfId="9" applyFont="1" applyBorder="1" applyAlignment="1">
      <alignment vertical="center" wrapText="1"/>
    </xf>
    <xf numFmtId="0" fontId="40" fillId="0" borderId="0" xfId="9" applyFont="1" applyFill="1" applyBorder="1" applyAlignment="1">
      <alignment horizontal="left" vertical="center"/>
    </xf>
    <xf numFmtId="4" fontId="57" fillId="13" borderId="0" xfId="9" applyNumberFormat="1" applyFont="1" applyFill="1" applyBorder="1" applyAlignment="1">
      <alignment vertical="center"/>
    </xf>
    <xf numFmtId="0" fontId="5" fillId="0" borderId="0" xfId="0" applyFont="1" applyFill="1" applyAlignment="1">
      <alignment vertical="center" wrapText="1"/>
    </xf>
    <xf numFmtId="0" fontId="27" fillId="0" borderId="0" xfId="8" applyFont="1" applyFill="1" applyAlignment="1">
      <alignment vertical="center"/>
    </xf>
    <xf numFmtId="0" fontId="26" fillId="0" borderId="0" xfId="8" applyFont="1" applyFill="1" applyAlignment="1">
      <alignment vertical="center"/>
    </xf>
    <xf numFmtId="4" fontId="24" fillId="0" borderId="0" xfId="8" applyNumberFormat="1" applyFont="1" applyFill="1" applyAlignment="1">
      <alignment vertical="center"/>
    </xf>
    <xf numFmtId="0" fontId="24" fillId="0" borderId="0" xfId="8" applyFont="1" applyFill="1" applyAlignment="1">
      <alignment vertical="center"/>
    </xf>
    <xf numFmtId="0" fontId="24" fillId="0" borderId="0" xfId="8" applyFont="1" applyFill="1" applyAlignment="1">
      <alignment vertical="center" wrapText="1"/>
    </xf>
    <xf numFmtId="4" fontId="26" fillId="11" borderId="29" xfId="8" applyNumberFormat="1" applyFont="1" applyFill="1" applyBorder="1" applyAlignment="1">
      <alignment horizontal="center" vertical="center" wrapText="1"/>
    </xf>
    <xf numFmtId="4" fontId="26" fillId="11" borderId="30" xfId="8" applyNumberFormat="1" applyFont="1" applyFill="1" applyBorder="1" applyAlignment="1">
      <alignment horizontal="center" vertical="center" wrapText="1"/>
    </xf>
    <xf numFmtId="49" fontId="59" fillId="11" borderId="32" xfId="8" applyNumberFormat="1" applyFont="1" applyFill="1" applyBorder="1" applyAlignment="1">
      <alignment horizontal="center" vertical="center" wrapText="1"/>
    </xf>
    <xf numFmtId="49" fontId="59" fillId="11" borderId="33" xfId="8" applyNumberFormat="1" applyFont="1" applyFill="1" applyBorder="1" applyAlignment="1">
      <alignment horizontal="center" vertical="center" wrapText="1"/>
    </xf>
    <xf numFmtId="0" fontId="59" fillId="0" borderId="0" xfId="8" applyFont="1" applyFill="1" applyAlignment="1">
      <alignment vertical="center"/>
    </xf>
    <xf numFmtId="0" fontId="24" fillId="0" borderId="39" xfId="8" applyFont="1" applyFill="1" applyBorder="1" applyAlignment="1">
      <alignment vertical="center" wrapText="1"/>
    </xf>
    <xf numFmtId="4" fontId="24" fillId="0" borderId="15" xfId="8" applyNumberFormat="1" applyFont="1" applyFill="1" applyBorder="1" applyAlignment="1">
      <alignment vertical="center"/>
    </xf>
    <xf numFmtId="4" fontId="26" fillId="0" borderId="42" xfId="8" applyNumberFormat="1" applyFont="1" applyFill="1" applyBorder="1" applyAlignment="1">
      <alignment vertical="center"/>
    </xf>
    <xf numFmtId="0" fontId="24" fillId="0" borderId="40" xfId="8" applyFont="1" applyFill="1" applyBorder="1" applyAlignment="1">
      <alignment vertical="center" wrapText="1"/>
    </xf>
    <xf numFmtId="4" fontId="24" fillId="0" borderId="6" xfId="8" applyNumberFormat="1" applyFont="1" applyFill="1" applyBorder="1" applyAlignment="1">
      <alignment vertical="center"/>
    </xf>
    <xf numFmtId="4" fontId="26" fillId="0" borderId="41" xfId="8" applyNumberFormat="1" applyFont="1" applyFill="1" applyBorder="1" applyAlignment="1">
      <alignment vertical="center"/>
    </xf>
    <xf numFmtId="0" fontId="26" fillId="11" borderId="34" xfId="8" applyFont="1" applyFill="1" applyBorder="1" applyAlignment="1">
      <alignment vertical="center" wrapText="1"/>
    </xf>
    <xf numFmtId="4" fontId="26" fillId="11" borderId="35" xfId="8" applyNumberFormat="1" applyFont="1" applyFill="1" applyBorder="1" applyAlignment="1">
      <alignment vertical="center"/>
    </xf>
    <xf numFmtId="4" fontId="26" fillId="11" borderId="36" xfId="8" applyNumberFormat="1" applyFont="1" applyFill="1" applyBorder="1" applyAlignment="1">
      <alignment vertical="center"/>
    </xf>
    <xf numFmtId="0" fontId="24" fillId="7" borderId="0" xfId="8" applyFont="1" applyFill="1" applyAlignment="1">
      <alignment vertical="center" wrapText="1"/>
    </xf>
    <xf numFmtId="4" fontId="24" fillId="7" borderId="0" xfId="8" applyNumberFormat="1" applyFont="1" applyFill="1" applyAlignment="1">
      <alignment vertical="center"/>
    </xf>
    <xf numFmtId="0" fontId="24" fillId="7" borderId="0" xfId="8" applyFont="1" applyFill="1" applyAlignment="1">
      <alignment vertical="center"/>
    </xf>
    <xf numFmtId="4" fontId="26" fillId="7" borderId="0" xfId="8" applyNumberFormat="1" applyFont="1" applyFill="1" applyAlignment="1">
      <alignment horizontal="right" vertical="center"/>
    </xf>
    <xf numFmtId="4" fontId="26" fillId="11" borderId="56" xfId="8" applyNumberFormat="1" applyFont="1" applyFill="1" applyBorder="1" applyAlignment="1">
      <alignment vertical="center"/>
    </xf>
    <xf numFmtId="0" fontId="24" fillId="0" borderId="0" xfId="6" applyFont="1" applyFill="1" applyAlignment="1">
      <alignment vertical="center"/>
    </xf>
    <xf numFmtId="0" fontId="24" fillId="0" borderId="0" xfId="6" applyFont="1" applyFill="1" applyBorder="1" applyAlignment="1">
      <alignment vertical="center"/>
    </xf>
    <xf numFmtId="0" fontId="60" fillId="0" borderId="0" xfId="6" applyFont="1" applyFill="1" applyBorder="1" applyAlignment="1">
      <alignment vertical="center"/>
    </xf>
    <xf numFmtId="0" fontId="26" fillId="0" borderId="0" xfId="6" applyFont="1" applyFill="1" applyAlignment="1">
      <alignment vertical="center"/>
    </xf>
    <xf numFmtId="0" fontId="26" fillId="11" borderId="6" xfId="3" applyNumberFormat="1" applyFont="1" applyFill="1" applyBorder="1" applyAlignment="1">
      <alignment vertical="center"/>
    </xf>
    <xf numFmtId="4" fontId="26" fillId="11" borderId="6" xfId="3" applyNumberFormat="1" applyFont="1" applyFill="1" applyBorder="1" applyAlignment="1">
      <alignment horizontal="center" vertical="center" wrapText="1"/>
    </xf>
    <xf numFmtId="0" fontId="24" fillId="0" borderId="7" xfId="3" applyNumberFormat="1" applyFont="1" applyFill="1" applyBorder="1" applyAlignment="1">
      <alignment vertical="center"/>
    </xf>
    <xf numFmtId="4" fontId="24" fillId="13" borderId="7" xfId="3" applyNumberFormat="1" applyFont="1" applyFill="1" applyBorder="1" applyAlignment="1">
      <alignment vertical="center"/>
    </xf>
    <xf numFmtId="0" fontId="24" fillId="0" borderId="8" xfId="3" applyNumberFormat="1" applyFont="1" applyFill="1" applyBorder="1" applyAlignment="1">
      <alignment vertical="center"/>
    </xf>
    <xf numFmtId="4" fontId="24" fillId="13" borderId="8" xfId="3" applyNumberFormat="1" applyFont="1" applyFill="1" applyBorder="1" applyAlignment="1">
      <alignment vertical="center"/>
    </xf>
    <xf numFmtId="0" fontId="24" fillId="0" borderId="9" xfId="3" applyNumberFormat="1" applyFont="1" applyFill="1" applyBorder="1" applyAlignment="1">
      <alignment vertical="center"/>
    </xf>
    <xf numFmtId="4" fontId="24" fillId="13" borderId="9" xfId="3" applyNumberFormat="1" applyFont="1" applyFill="1" applyBorder="1" applyAlignment="1">
      <alignment vertical="center"/>
    </xf>
    <xf numFmtId="4" fontId="26" fillId="11" borderId="6" xfId="3" applyNumberFormat="1" applyFont="1" applyFill="1" applyBorder="1" applyAlignment="1">
      <alignment vertical="center"/>
    </xf>
    <xf numFmtId="4" fontId="24" fillId="0" borderId="0" xfId="6" applyNumberFormat="1" applyFont="1" applyFill="1" applyAlignment="1">
      <alignment vertical="center"/>
    </xf>
    <xf numFmtId="0" fontId="26" fillId="0" borderId="0" xfId="3" applyFont="1" applyFill="1" applyAlignment="1">
      <alignment vertical="center"/>
    </xf>
    <xf numFmtId="4" fontId="24" fillId="0" borderId="0" xfId="3" applyNumberFormat="1" applyFont="1" applyFill="1" applyAlignment="1">
      <alignment vertical="center"/>
    </xf>
    <xf numFmtId="0" fontId="26" fillId="11" borderId="6" xfId="6" applyFont="1" applyFill="1" applyBorder="1" applyAlignment="1">
      <alignment vertical="center"/>
    </xf>
    <xf numFmtId="4" fontId="26" fillId="11" borderId="6" xfId="6" applyNumberFormat="1" applyFont="1" applyFill="1" applyBorder="1" applyAlignment="1">
      <alignment vertical="center"/>
    </xf>
    <xf numFmtId="49" fontId="61" fillId="11" borderId="6" xfId="4" applyNumberFormat="1" applyFont="1" applyFill="1" applyBorder="1" applyAlignment="1">
      <alignment horizontal="left" vertical="center" wrapText="1"/>
    </xf>
    <xf numFmtId="4" fontId="61" fillId="11" borderId="6" xfId="4" applyNumberFormat="1" applyFont="1" applyFill="1" applyBorder="1" applyAlignment="1">
      <alignment horizontal="center" vertical="center" wrapText="1"/>
    </xf>
    <xf numFmtId="49" fontId="24" fillId="0" borderId="7" xfId="4" applyNumberFormat="1" applyFont="1" applyFill="1" applyBorder="1" applyAlignment="1">
      <alignment horizontal="left" vertical="center" wrapText="1"/>
    </xf>
    <xf numFmtId="4" fontId="62" fillId="13" borderId="7" xfId="2" applyNumberFormat="1" applyFont="1" applyFill="1" applyBorder="1" applyAlignment="1" applyProtection="1">
      <alignment horizontal="right" vertical="center" wrapText="1"/>
    </xf>
    <xf numFmtId="0" fontId="62" fillId="0" borderId="8" xfId="4" applyFont="1" applyFill="1" applyBorder="1" applyAlignment="1">
      <alignment horizontal="left" vertical="center" wrapText="1"/>
    </xf>
    <xf numFmtId="4" fontId="62" fillId="13" borderId="8" xfId="2" applyNumberFormat="1" applyFont="1" applyFill="1" applyBorder="1" applyAlignment="1" applyProtection="1">
      <alignment horizontal="right" vertical="center"/>
    </xf>
    <xf numFmtId="0" fontId="62" fillId="7" borderId="8" xfId="4" applyFont="1" applyFill="1" applyBorder="1" applyAlignment="1">
      <alignment horizontal="left" vertical="center" wrapText="1"/>
    </xf>
    <xf numFmtId="0" fontId="62" fillId="7" borderId="8" xfId="4" applyFont="1" applyFill="1" applyBorder="1" applyAlignment="1">
      <alignment vertical="center" wrapText="1"/>
    </xf>
    <xf numFmtId="0" fontId="62" fillId="0" borderId="8" xfId="4" applyFont="1" applyFill="1" applyBorder="1" applyAlignment="1">
      <alignment vertical="center" wrapText="1"/>
    </xf>
    <xf numFmtId="0" fontId="24" fillId="7" borderId="8" xfId="4" applyFont="1" applyFill="1" applyBorder="1" applyAlignment="1">
      <alignment vertical="center" wrapText="1"/>
    </xf>
    <xf numFmtId="0" fontId="62" fillId="7" borderId="10" xfId="4" applyFont="1" applyFill="1" applyBorder="1" applyAlignment="1">
      <alignment horizontal="left" vertical="center" wrapText="1"/>
    </xf>
    <xf numFmtId="4" fontId="62" fillId="13" borderId="10" xfId="2" applyNumberFormat="1" applyFont="1" applyFill="1" applyBorder="1" applyAlignment="1" applyProtection="1">
      <alignment horizontal="right" vertical="center"/>
    </xf>
    <xf numFmtId="0" fontId="62" fillId="0" borderId="10" xfId="4" applyFont="1" applyFill="1" applyBorder="1" applyAlignment="1">
      <alignment horizontal="left" vertical="center" wrapText="1"/>
    </xf>
    <xf numFmtId="49" fontId="61" fillId="11" borderId="6" xfId="4" applyNumberFormat="1" applyFont="1" applyFill="1" applyBorder="1" applyAlignment="1">
      <alignment horizontal="left" vertical="center"/>
    </xf>
    <xf numFmtId="4" fontId="61" fillId="11" borderId="6" xfId="2" applyNumberFormat="1" applyFont="1" applyFill="1" applyBorder="1" applyAlignment="1" applyProtection="1">
      <alignment horizontal="right" vertical="center"/>
    </xf>
    <xf numFmtId="0" fontId="63" fillId="0" borderId="0" xfId="6" applyFont="1" applyFill="1" applyBorder="1" applyAlignment="1"/>
    <xf numFmtId="0" fontId="32" fillId="0" borderId="0" xfId="6" applyFont="1" applyFill="1" applyAlignment="1">
      <alignment vertical="center"/>
    </xf>
    <xf numFmtId="0" fontId="64" fillId="0" borderId="0" xfId="6" applyFont="1" applyFill="1" applyAlignment="1">
      <alignment vertical="center"/>
    </xf>
    <xf numFmtId="0" fontId="65" fillId="0" borderId="0" xfId="6" applyFont="1" applyFill="1" applyAlignment="1">
      <alignment vertical="center"/>
    </xf>
    <xf numFmtId="0" fontId="65" fillId="0" borderId="0" xfId="6" applyFont="1" applyFill="1" applyBorder="1" applyAlignment="1">
      <alignment vertical="center"/>
    </xf>
    <xf numFmtId="0" fontId="33" fillId="0" borderId="6" xfId="6" applyFont="1" applyBorder="1" applyAlignment="1">
      <alignment horizontal="center" vertical="center" wrapText="1"/>
    </xf>
    <xf numFmtId="0" fontId="33" fillId="13" borderId="6" xfId="6" applyFont="1" applyFill="1" applyBorder="1" applyAlignment="1">
      <alignment horizontal="center" vertical="center" wrapText="1"/>
    </xf>
    <xf numFmtId="0" fontId="65" fillId="0" borderId="9" xfId="6" applyFont="1" applyBorder="1" applyAlignment="1">
      <alignment vertical="center" wrapText="1"/>
    </xf>
    <xf numFmtId="4" fontId="65" fillId="0" borderId="9" xfId="6" applyNumberFormat="1" applyFont="1" applyBorder="1" applyAlignment="1">
      <alignment vertical="center"/>
    </xf>
    <xf numFmtId="4" fontId="65" fillId="13" borderId="9" xfId="6" applyNumberFormat="1" applyFont="1" applyFill="1" applyBorder="1" applyAlignment="1">
      <alignment vertical="center"/>
    </xf>
    <xf numFmtId="0" fontId="33" fillId="0" borderId="6" xfId="6" applyFont="1" applyBorder="1" applyAlignment="1">
      <alignment vertical="center" wrapText="1"/>
    </xf>
    <xf numFmtId="4" fontId="33" fillId="0" borderId="6" xfId="6" applyNumberFormat="1" applyFont="1" applyBorder="1" applyAlignment="1">
      <alignment vertical="center"/>
    </xf>
    <xf numFmtId="4" fontId="33" fillId="13" borderId="6" xfId="6" applyNumberFormat="1" applyFont="1" applyFill="1" applyBorder="1" applyAlignment="1">
      <alignment vertical="center"/>
    </xf>
    <xf numFmtId="0" fontId="65" fillId="0" borderId="6" xfId="6" applyFont="1" applyBorder="1" applyAlignment="1">
      <alignment vertical="center" wrapText="1"/>
    </xf>
    <xf numFmtId="4" fontId="65" fillId="0" borderId="6" xfId="6" applyNumberFormat="1" applyFont="1" applyBorder="1" applyAlignment="1">
      <alignment vertical="center"/>
    </xf>
    <xf numFmtId="0" fontId="65" fillId="0" borderId="7" xfId="6" applyFont="1" applyBorder="1" applyAlignment="1">
      <alignment vertical="center" wrapText="1"/>
    </xf>
    <xf numFmtId="4" fontId="65" fillId="0" borderId="7" xfId="6" applyNumberFormat="1" applyFont="1" applyBorder="1" applyAlignment="1">
      <alignment vertical="center"/>
    </xf>
    <xf numFmtId="4" fontId="65" fillId="13" borderId="7" xfId="6" applyNumberFormat="1" applyFont="1" applyFill="1" applyBorder="1" applyAlignment="1">
      <alignment vertical="center"/>
    </xf>
    <xf numFmtId="0" fontId="65" fillId="0" borderId="8" xfId="6" applyFont="1" applyBorder="1" applyAlignment="1">
      <alignment vertical="center" wrapText="1"/>
    </xf>
    <xf numFmtId="4" fontId="65" fillId="0" borderId="8" xfId="6" applyNumberFormat="1" applyFont="1" applyBorder="1" applyAlignment="1">
      <alignment vertical="center"/>
    </xf>
    <xf numFmtId="4" fontId="65" fillId="13" borderId="8" xfId="6" applyNumberFormat="1" applyFont="1" applyFill="1" applyBorder="1" applyAlignment="1">
      <alignment vertical="center"/>
    </xf>
    <xf numFmtId="0" fontId="65" fillId="0" borderId="10" xfId="6" applyFont="1" applyBorder="1" applyAlignment="1">
      <alignment vertical="center" wrapText="1"/>
    </xf>
    <xf numFmtId="4" fontId="65" fillId="0" borderId="10" xfId="6" applyNumberFormat="1" applyFont="1" applyBorder="1" applyAlignment="1">
      <alignment vertical="center"/>
    </xf>
    <xf numFmtId="0" fontId="33" fillId="0" borderId="20" xfId="6" applyFont="1" applyFill="1" applyBorder="1" applyAlignment="1">
      <alignment horizontal="center" vertical="center" wrapText="1"/>
    </xf>
    <xf numFmtId="0" fontId="65" fillId="0" borderId="11" xfId="6" applyFont="1" applyBorder="1" applyAlignment="1">
      <alignment vertical="center" wrapText="1"/>
    </xf>
    <xf numFmtId="4" fontId="65" fillId="0" borderId="11" xfId="6" applyNumberFormat="1" applyFont="1" applyBorder="1" applyAlignment="1">
      <alignment vertical="center"/>
    </xf>
    <xf numFmtId="4" fontId="65" fillId="13" borderId="11" xfId="6" applyNumberFormat="1" applyFont="1" applyFill="1" applyBorder="1" applyAlignment="1">
      <alignment vertical="center"/>
    </xf>
    <xf numFmtId="4" fontId="65" fillId="0" borderId="8" xfId="6" applyNumberFormat="1" applyFont="1" applyFill="1" applyBorder="1" applyAlignment="1">
      <alignment vertical="center"/>
    </xf>
    <xf numFmtId="0" fontId="64" fillId="0" borderId="0" xfId="6" applyFont="1" applyFill="1" applyAlignment="1">
      <alignment vertical="center" wrapText="1"/>
    </xf>
    <xf numFmtId="0" fontId="65" fillId="0" borderId="0" xfId="6" applyFont="1" applyAlignment="1">
      <alignment vertical="center"/>
    </xf>
    <xf numFmtId="0" fontId="33" fillId="0" borderId="6" xfId="6" applyFont="1" applyFill="1" applyBorder="1" applyAlignment="1">
      <alignment horizontal="center" vertical="center" wrapText="1"/>
    </xf>
    <xf numFmtId="0" fontId="65" fillId="0" borderId="7" xfId="6" applyFont="1" applyFill="1" applyBorder="1" applyAlignment="1">
      <alignment vertical="center" wrapText="1"/>
    </xf>
    <xf numFmtId="4" fontId="65" fillId="0" borderId="7" xfId="6" applyNumberFormat="1" applyFont="1" applyFill="1" applyBorder="1" applyAlignment="1">
      <alignment vertical="center"/>
    </xf>
    <xf numFmtId="0" fontId="33" fillId="0" borderId="6" xfId="6" applyFont="1" applyFill="1" applyBorder="1" applyAlignment="1">
      <alignment vertical="center" wrapText="1"/>
    </xf>
    <xf numFmtId="4" fontId="33" fillId="0" borderId="6" xfId="6" applyNumberFormat="1" applyFont="1" applyFill="1" applyBorder="1" applyAlignment="1">
      <alignment vertical="center"/>
    </xf>
    <xf numFmtId="0" fontId="65" fillId="0" borderId="9" xfId="6" applyFont="1" applyFill="1" applyBorder="1" applyAlignment="1">
      <alignment vertical="center" wrapText="1"/>
    </xf>
    <xf numFmtId="4" fontId="65" fillId="13" borderId="7" xfId="6" applyNumberFormat="1" applyFont="1" applyFill="1" applyBorder="1" applyAlignment="1">
      <alignment horizontal="right" vertical="center"/>
    </xf>
    <xf numFmtId="4" fontId="65" fillId="13" borderId="6" xfId="6" applyNumberFormat="1" applyFont="1" applyFill="1" applyBorder="1" applyAlignment="1">
      <alignment horizontal="right" vertical="center"/>
    </xf>
    <xf numFmtId="4" fontId="33" fillId="0" borderId="0" xfId="6" applyNumberFormat="1" applyFont="1" applyBorder="1" applyAlignment="1">
      <alignment vertical="center"/>
    </xf>
    <xf numFmtId="0" fontId="33" fillId="0" borderId="6" xfId="6" applyFont="1" applyBorder="1" applyAlignment="1">
      <alignment vertical="center"/>
    </xf>
    <xf numFmtId="4" fontId="33" fillId="0" borderId="6" xfId="6" applyNumberFormat="1" applyFont="1" applyFill="1" applyBorder="1" applyAlignment="1">
      <alignment horizontal="center" vertical="center" wrapText="1"/>
    </xf>
    <xf numFmtId="4" fontId="33" fillId="0" borderId="0" xfId="6" applyNumberFormat="1" applyFont="1" applyFill="1" applyBorder="1" applyAlignment="1">
      <alignment horizontal="center" vertical="center" wrapText="1"/>
    </xf>
    <xf numFmtId="0" fontId="65" fillId="0" borderId="6" xfId="6" applyFont="1" applyFill="1" applyBorder="1" applyAlignment="1">
      <alignment horizontal="left" vertical="center" wrapText="1"/>
    </xf>
    <xf numFmtId="4" fontId="65" fillId="0" borderId="6" xfId="6" applyNumberFormat="1" applyFont="1" applyFill="1" applyBorder="1" applyAlignment="1">
      <alignment horizontal="right" vertical="center" wrapText="1"/>
    </xf>
    <xf numFmtId="4" fontId="65" fillId="13" borderId="6" xfId="6" applyNumberFormat="1" applyFont="1" applyFill="1" applyBorder="1" applyAlignment="1">
      <alignment horizontal="right" vertical="center" wrapText="1"/>
    </xf>
    <xf numFmtId="0" fontId="33" fillId="0" borderId="6" xfId="6" applyFont="1" applyFill="1" applyBorder="1" applyAlignment="1">
      <alignment vertical="center"/>
    </xf>
    <xf numFmtId="0" fontId="65" fillId="0" borderId="6" xfId="6" applyFont="1" applyFill="1" applyBorder="1" applyAlignment="1">
      <alignment vertical="center"/>
    </xf>
    <xf numFmtId="4" fontId="33" fillId="0" borderId="6" xfId="6" applyNumberFormat="1" applyFont="1" applyFill="1" applyBorder="1" applyAlignment="1">
      <alignment horizontal="right" vertical="center"/>
    </xf>
    <xf numFmtId="4" fontId="33" fillId="13" borderId="6" xfId="6" applyNumberFormat="1" applyFont="1" applyFill="1" applyBorder="1" applyAlignment="1">
      <alignment horizontal="right" vertical="center" wrapText="1"/>
    </xf>
    <xf numFmtId="0" fontId="24" fillId="0" borderId="0" xfId="6" applyFont="1" applyAlignment="1">
      <alignment vertical="center" wrapText="1"/>
    </xf>
    <xf numFmtId="4" fontId="24" fillId="0" borderId="0" xfId="6" applyNumberFormat="1" applyFont="1" applyAlignment="1">
      <alignment vertical="center"/>
    </xf>
    <xf numFmtId="0" fontId="24" fillId="0" borderId="0" xfId="6" applyFont="1" applyAlignment="1">
      <alignment vertical="center"/>
    </xf>
    <xf numFmtId="49" fontId="26" fillId="11" borderId="4" xfId="4" applyNumberFormat="1" applyFont="1" applyFill="1" applyBorder="1" applyAlignment="1">
      <alignment horizontal="center" vertical="center" wrapText="1"/>
    </xf>
    <xf numFmtId="4" fontId="61" fillId="11" borderId="20" xfId="4" applyNumberFormat="1" applyFont="1" applyFill="1" applyBorder="1" applyAlignment="1">
      <alignment horizontal="center" vertical="center" wrapText="1"/>
    </xf>
    <xf numFmtId="4" fontId="61" fillId="11" borderId="5" xfId="4" applyNumberFormat="1" applyFont="1" applyFill="1" applyBorder="1" applyAlignment="1">
      <alignment horizontal="center" vertical="center" wrapText="1"/>
    </xf>
    <xf numFmtId="0" fontId="24" fillId="0" borderId="22" xfId="6" applyFont="1" applyFill="1" applyBorder="1" applyAlignment="1">
      <alignment vertical="center" wrapText="1"/>
    </xf>
    <xf numFmtId="4" fontId="24" fillId="0" borderId="61" xfId="6" applyNumberFormat="1" applyFont="1" applyFill="1" applyBorder="1" applyAlignment="1">
      <alignment vertical="center"/>
    </xf>
    <xf numFmtId="4" fontId="24" fillId="0" borderId="62" xfId="6" applyNumberFormat="1" applyFont="1" applyFill="1" applyBorder="1" applyAlignment="1">
      <alignment vertical="center"/>
    </xf>
    <xf numFmtId="4" fontId="24" fillId="13" borderId="7" xfId="6" applyNumberFormat="1" applyFont="1" applyFill="1" applyBorder="1" applyAlignment="1">
      <alignment vertical="center"/>
    </xf>
    <xf numFmtId="0" fontId="24" fillId="0" borderId="21" xfId="6" applyFont="1" applyFill="1" applyBorder="1" applyAlignment="1">
      <alignment vertical="center" wrapText="1"/>
    </xf>
    <xf numFmtId="4" fontId="24" fillId="0" borderId="23" xfId="6" applyNumberFormat="1" applyFont="1" applyFill="1" applyBorder="1" applyAlignment="1">
      <alignment vertical="center"/>
    </xf>
    <xf numFmtId="4" fontId="24" fillId="0" borderId="17" xfId="6" applyNumberFormat="1" applyFont="1" applyFill="1" applyBorder="1" applyAlignment="1">
      <alignment vertical="center"/>
    </xf>
    <xf numFmtId="4" fontId="24" fillId="13" borderId="8" xfId="6" applyNumberFormat="1" applyFont="1" applyFill="1" applyBorder="1" applyAlignment="1">
      <alignment vertical="center"/>
    </xf>
    <xf numFmtId="0" fontId="24" fillId="0" borderId="26" xfId="6" applyFont="1" applyFill="1" applyBorder="1" applyAlignment="1">
      <alignment vertical="center" wrapText="1"/>
    </xf>
    <xf numFmtId="4" fontId="24" fillId="0" borderId="63" xfId="6" applyNumberFormat="1" applyFont="1" applyFill="1" applyBorder="1" applyAlignment="1">
      <alignment vertical="center"/>
    </xf>
    <xf numFmtId="4" fontId="24" fillId="0" borderId="18" xfId="6" applyNumberFormat="1" applyFont="1" applyFill="1" applyBorder="1" applyAlignment="1">
      <alignment vertical="center"/>
    </xf>
    <xf numFmtId="4" fontId="24" fillId="13" borderId="9" xfId="6" applyNumberFormat="1" applyFont="1" applyFill="1" applyBorder="1" applyAlignment="1">
      <alignment vertical="center"/>
    </xf>
    <xf numFmtId="0" fontId="26" fillId="11" borderId="4" xfId="6" applyFont="1" applyFill="1" applyBorder="1" applyAlignment="1">
      <alignment vertical="center" wrapText="1"/>
    </xf>
    <xf numFmtId="4" fontId="26" fillId="11" borderId="20" xfId="6" applyNumberFormat="1" applyFont="1" applyFill="1" applyBorder="1" applyAlignment="1">
      <alignment vertical="center"/>
    </xf>
    <xf numFmtId="4" fontId="26" fillId="11" borderId="5" xfId="6" applyNumberFormat="1" applyFont="1" applyFill="1" applyBorder="1" applyAlignment="1">
      <alignment vertical="center"/>
    </xf>
    <xf numFmtId="4" fontId="24" fillId="0" borderId="0" xfId="6" applyNumberFormat="1" applyFont="1" applyFill="1" applyBorder="1" applyAlignment="1">
      <alignment vertical="center"/>
    </xf>
    <xf numFmtId="49" fontId="61" fillId="11" borderId="4" xfId="4" applyNumberFormat="1" applyFont="1" applyFill="1" applyBorder="1" applyAlignment="1">
      <alignment horizontal="center" vertical="center" wrapText="1"/>
    </xf>
    <xf numFmtId="4" fontId="24" fillId="13" borderId="10" xfId="6" applyNumberFormat="1" applyFont="1" applyFill="1" applyBorder="1" applyAlignment="1">
      <alignment vertical="center"/>
    </xf>
    <xf numFmtId="0" fontId="24" fillId="0" borderId="24" xfId="6" applyFont="1" applyFill="1" applyBorder="1" applyAlignment="1">
      <alignment vertical="center" wrapText="1"/>
    </xf>
    <xf numFmtId="4" fontId="24" fillId="0" borderId="64" xfId="6" applyNumberFormat="1" applyFont="1" applyFill="1" applyBorder="1" applyAlignment="1">
      <alignment vertical="center"/>
    </xf>
    <xf numFmtId="4" fontId="24" fillId="0" borderId="65" xfId="6" applyNumberFormat="1" applyFont="1" applyFill="1" applyBorder="1" applyAlignment="1">
      <alignment vertical="center"/>
    </xf>
    <xf numFmtId="0" fontId="24" fillId="0" borderId="4" xfId="6" applyFont="1" applyFill="1" applyBorder="1" applyAlignment="1">
      <alignment vertical="center" wrapText="1"/>
    </xf>
    <xf numFmtId="4" fontId="62" fillId="7" borderId="61" xfId="2" applyNumberFormat="1" applyFont="1" applyFill="1" applyBorder="1" applyAlignment="1" applyProtection="1">
      <alignment horizontal="right" vertical="center" wrapText="1"/>
    </xf>
    <xf numFmtId="4" fontId="62" fillId="7" borderId="62" xfId="2" applyNumberFormat="1" applyFont="1" applyFill="1" applyBorder="1" applyAlignment="1" applyProtection="1">
      <alignment horizontal="right" vertical="center" wrapText="1"/>
    </xf>
    <xf numFmtId="49" fontId="61" fillId="11" borderId="4" xfId="4" applyNumberFormat="1" applyFont="1" applyFill="1" applyBorder="1" applyAlignment="1">
      <alignment horizontal="left" vertical="center"/>
    </xf>
    <xf numFmtId="4" fontId="61" fillId="11" borderId="20" xfId="2" applyNumberFormat="1" applyFont="1" applyFill="1" applyBorder="1" applyAlignment="1" applyProtection="1">
      <alignment horizontal="right" vertical="center"/>
    </xf>
    <xf numFmtId="4" fontId="61" fillId="11" borderId="5" xfId="2" applyNumberFormat="1" applyFont="1" applyFill="1" applyBorder="1" applyAlignment="1" applyProtection="1">
      <alignment horizontal="right" vertical="center"/>
    </xf>
    <xf numFmtId="4" fontId="24" fillId="0" borderId="0" xfId="6" applyNumberFormat="1" applyFont="1" applyBorder="1" applyAlignment="1">
      <alignment vertical="center"/>
    </xf>
    <xf numFmtId="4" fontId="65" fillId="0" borderId="0" xfId="6" applyNumberFormat="1" applyFont="1" applyAlignment="1">
      <alignment vertical="center"/>
    </xf>
    <xf numFmtId="0" fontId="65" fillId="0" borderId="6" xfId="6" applyFont="1" applyFill="1" applyBorder="1" applyAlignment="1">
      <alignment vertical="center" wrapText="1"/>
    </xf>
    <xf numFmtId="4" fontId="65" fillId="0" borderId="6" xfId="6" applyNumberFormat="1" applyFont="1" applyFill="1" applyBorder="1" applyAlignment="1">
      <alignment vertical="center"/>
    </xf>
    <xf numFmtId="4" fontId="65" fillId="0" borderId="6" xfId="6" applyNumberFormat="1" applyFont="1" applyFill="1" applyBorder="1" applyAlignment="1">
      <alignment vertical="center" wrapText="1"/>
    </xf>
    <xf numFmtId="4" fontId="65" fillId="13" borderId="6" xfId="6" applyNumberFormat="1" applyFont="1" applyFill="1" applyBorder="1" applyAlignment="1">
      <alignment vertical="center" wrapText="1"/>
    </xf>
    <xf numFmtId="4" fontId="65" fillId="0" borderId="0" xfId="6" applyNumberFormat="1" applyFont="1" applyFill="1" applyBorder="1" applyAlignment="1">
      <alignment vertical="center"/>
    </xf>
    <xf numFmtId="4" fontId="65" fillId="13" borderId="6" xfId="6" applyNumberFormat="1" applyFont="1" applyFill="1" applyBorder="1" applyAlignment="1">
      <alignment vertical="center"/>
    </xf>
    <xf numFmtId="0" fontId="24" fillId="0" borderId="22" xfId="6" applyFont="1" applyBorder="1" applyAlignment="1">
      <alignment vertical="center" wrapText="1"/>
    </xf>
    <xf numFmtId="4" fontId="24" fillId="7" borderId="61" xfId="6" applyNumberFormat="1" applyFont="1" applyFill="1" applyBorder="1" applyAlignment="1">
      <alignment vertical="center"/>
    </xf>
    <xf numFmtId="4" fontId="24" fillId="7" borderId="62" xfId="6" applyNumberFormat="1" applyFont="1" applyFill="1" applyBorder="1" applyAlignment="1">
      <alignment vertical="center"/>
    </xf>
    <xf numFmtId="0" fontId="24" fillId="0" borderId="21" xfId="6" applyFont="1" applyBorder="1" applyAlignment="1">
      <alignment vertical="center" wrapText="1"/>
    </xf>
    <xf numFmtId="4" fontId="24" fillId="7" borderId="23" xfId="6" applyNumberFormat="1" applyFont="1" applyFill="1" applyBorder="1" applyAlignment="1">
      <alignment vertical="center"/>
    </xf>
    <xf numFmtId="4" fontId="24" fillId="7" borderId="17" xfId="6" applyNumberFormat="1" applyFont="1" applyFill="1" applyBorder="1" applyAlignment="1">
      <alignment vertical="center"/>
    </xf>
    <xf numFmtId="0" fontId="24" fillId="0" borderId="26" xfId="6" applyFont="1" applyBorder="1" applyAlignment="1">
      <alignment vertical="center" wrapText="1"/>
    </xf>
    <xf numFmtId="4" fontId="24" fillId="7" borderId="63" xfId="6" applyNumberFormat="1" applyFont="1" applyFill="1" applyBorder="1" applyAlignment="1">
      <alignment vertical="center"/>
    </xf>
    <xf numFmtId="4" fontId="24" fillId="7" borderId="18" xfId="6" applyNumberFormat="1" applyFont="1" applyFill="1" applyBorder="1" applyAlignment="1">
      <alignment vertical="center"/>
    </xf>
    <xf numFmtId="0" fontId="24" fillId="0" borderId="24" xfId="6" applyFont="1" applyBorder="1" applyAlignment="1">
      <alignment vertical="center" wrapText="1"/>
    </xf>
    <xf numFmtId="4" fontId="24" fillId="7" borderId="64" xfId="6" applyNumberFormat="1" applyFont="1" applyFill="1" applyBorder="1" applyAlignment="1">
      <alignment vertical="center"/>
    </xf>
    <xf numFmtId="4" fontId="24" fillId="7" borderId="65" xfId="6" applyNumberFormat="1" applyFont="1" applyFill="1" applyBorder="1" applyAlignment="1">
      <alignment vertical="center"/>
    </xf>
    <xf numFmtId="4" fontId="65" fillId="0" borderId="7" xfId="6" applyNumberFormat="1" applyFont="1" applyFill="1" applyBorder="1" applyAlignment="1">
      <alignment vertical="center" wrapText="1"/>
    </xf>
    <xf numFmtId="4" fontId="65" fillId="13" borderId="7" xfId="6" applyNumberFormat="1" applyFont="1" applyFill="1" applyBorder="1" applyAlignment="1">
      <alignment vertical="center" wrapText="1"/>
    </xf>
    <xf numFmtId="4" fontId="33" fillId="13" borderId="6" xfId="6" applyNumberFormat="1" applyFont="1" applyFill="1" applyBorder="1" applyAlignment="1">
      <alignment vertical="center" wrapText="1"/>
    </xf>
    <xf numFmtId="0" fontId="33" fillId="0" borderId="0" xfId="6" applyFont="1" applyFill="1" applyBorder="1" applyAlignment="1">
      <alignment vertical="center"/>
    </xf>
    <xf numFmtId="0" fontId="33" fillId="0" borderId="0" xfId="6" applyFont="1" applyAlignment="1">
      <alignment vertical="center"/>
    </xf>
    <xf numFmtId="4" fontId="33" fillId="0" borderId="0" xfId="6" applyNumberFormat="1" applyFont="1" applyAlignment="1">
      <alignment vertical="center"/>
    </xf>
    <xf numFmtId="0" fontId="24" fillId="0" borderId="0" xfId="10" applyFont="1" applyFill="1" applyAlignment="1">
      <alignment vertical="center"/>
    </xf>
    <xf numFmtId="0" fontId="26" fillId="0" borderId="0" xfId="10" applyFont="1" applyFill="1" applyAlignment="1">
      <alignment horizontal="center" vertical="center" wrapText="1"/>
    </xf>
    <xf numFmtId="0" fontId="26" fillId="11" borderId="6" xfId="10" applyFont="1" applyFill="1" applyBorder="1" applyAlignment="1">
      <alignment horizontal="center" vertical="center" wrapText="1"/>
    </xf>
    <xf numFmtId="49" fontId="66" fillId="0" borderId="0" xfId="10" applyNumberFormat="1" applyFont="1" applyFill="1" applyAlignment="1">
      <alignment horizontal="center" vertical="center" wrapText="1"/>
    </xf>
    <xf numFmtId="49" fontId="59" fillId="11" borderId="32" xfId="10" applyNumberFormat="1" applyFont="1" applyFill="1" applyBorder="1" applyAlignment="1">
      <alignment horizontal="center" vertical="center" wrapText="1"/>
    </xf>
    <xf numFmtId="10" fontId="67" fillId="14" borderId="32" xfId="10" applyNumberFormat="1" applyFont="1" applyFill="1" applyBorder="1" applyAlignment="1">
      <alignment horizontal="center" vertical="center" wrapText="1"/>
    </xf>
    <xf numFmtId="4" fontId="24" fillId="0" borderId="39" xfId="10" applyNumberFormat="1" applyFont="1" applyFill="1" applyBorder="1" applyAlignment="1">
      <alignment vertical="center" wrapText="1"/>
    </xf>
    <xf numFmtId="4" fontId="24" fillId="0" borderId="15" xfId="10" applyNumberFormat="1" applyFont="1" applyFill="1" applyBorder="1" applyAlignment="1">
      <alignment vertical="center" wrapText="1"/>
    </xf>
    <xf numFmtId="4" fontId="26" fillId="0" borderId="15" xfId="10" applyNumberFormat="1" applyFont="1" applyFill="1" applyBorder="1" applyAlignment="1">
      <alignment vertical="center" wrapText="1"/>
    </xf>
    <xf numFmtId="4" fontId="26" fillId="0" borderId="42" xfId="10" applyNumberFormat="1" applyFont="1" applyFill="1" applyBorder="1" applyAlignment="1">
      <alignment vertical="center" wrapText="1"/>
    </xf>
    <xf numFmtId="4" fontId="24" fillId="0" borderId="0" xfId="10" applyNumberFormat="1" applyFont="1" applyFill="1" applyAlignment="1">
      <alignment vertical="center" wrapText="1"/>
    </xf>
    <xf numFmtId="4" fontId="24" fillId="0" borderId="6" xfId="10" applyNumberFormat="1" applyFont="1" applyFill="1" applyBorder="1" applyAlignment="1">
      <alignment vertical="center" wrapText="1"/>
    </xf>
    <xf numFmtId="4" fontId="26" fillId="0" borderId="6" xfId="10" applyNumberFormat="1" applyFont="1" applyFill="1" applyBorder="1" applyAlignment="1">
      <alignment vertical="center" wrapText="1"/>
    </xf>
    <xf numFmtId="4" fontId="26" fillId="0" borderId="41" xfId="10" applyNumberFormat="1" applyFont="1" applyFill="1" applyBorder="1" applyAlignment="1">
      <alignment vertical="center" wrapText="1"/>
    </xf>
    <xf numFmtId="0" fontId="24" fillId="7" borderId="40" xfId="8" applyFont="1" applyFill="1" applyBorder="1" applyAlignment="1">
      <alignment vertical="center" wrapText="1"/>
    </xf>
    <xf numFmtId="4" fontId="24" fillId="7" borderId="6" xfId="10" applyNumberFormat="1" applyFont="1" applyFill="1" applyBorder="1" applyAlignment="1">
      <alignment vertical="center" wrapText="1"/>
    </xf>
    <xf numFmtId="4" fontId="26" fillId="7" borderId="6" xfId="10" applyNumberFormat="1" applyFont="1" applyFill="1" applyBorder="1" applyAlignment="1">
      <alignment vertical="center" wrapText="1"/>
    </xf>
    <xf numFmtId="4" fontId="26" fillId="7" borderId="41" xfId="10" applyNumberFormat="1" applyFont="1" applyFill="1" applyBorder="1" applyAlignment="1">
      <alignment vertical="center" wrapText="1"/>
    </xf>
    <xf numFmtId="4" fontId="26" fillId="11" borderId="34" xfId="10" applyNumberFormat="1" applyFont="1" applyFill="1" applyBorder="1" applyAlignment="1">
      <alignment vertical="center" wrapText="1"/>
    </xf>
    <xf numFmtId="4" fontId="26" fillId="11" borderId="35" xfId="10" applyNumberFormat="1" applyFont="1" applyFill="1" applyBorder="1" applyAlignment="1">
      <alignment vertical="center" wrapText="1"/>
    </xf>
    <xf numFmtId="4" fontId="26" fillId="11" borderId="36" xfId="10" applyNumberFormat="1" applyFont="1" applyFill="1" applyBorder="1" applyAlignment="1">
      <alignment vertical="center" wrapText="1"/>
    </xf>
    <xf numFmtId="0" fontId="24" fillId="7" borderId="0" xfId="10" applyFont="1" applyFill="1" applyAlignment="1">
      <alignment vertical="center"/>
    </xf>
    <xf numFmtId="0" fontId="26" fillId="7" borderId="0" xfId="10" applyFont="1" applyFill="1" applyAlignment="1">
      <alignment horizontal="right" vertical="center"/>
    </xf>
    <xf numFmtId="4" fontId="26" fillId="11" borderId="56" xfId="10" applyNumberFormat="1" applyFont="1" applyFill="1" applyBorder="1" applyAlignment="1">
      <alignment vertical="center"/>
    </xf>
    <xf numFmtId="4" fontId="24" fillId="0" borderId="0" xfId="10" applyNumberFormat="1" applyFont="1" applyFill="1" applyAlignment="1">
      <alignment vertical="center"/>
    </xf>
    <xf numFmtId="0" fontId="60" fillId="0" borderId="0" xfId="6" applyFont="1" applyFill="1" applyBorder="1" applyAlignment="1"/>
    <xf numFmtId="0" fontId="24" fillId="0" borderId="0" xfId="6" applyFont="1" applyFill="1"/>
    <xf numFmtId="0" fontId="26" fillId="11" borderId="4" xfId="11" applyFont="1" applyFill="1" applyBorder="1" applyAlignment="1">
      <alignment horizontal="center" vertical="center" wrapText="1"/>
    </xf>
    <xf numFmtId="4" fontId="26" fillId="11" borderId="6" xfId="11" applyNumberFormat="1" applyFont="1" applyFill="1" applyBorder="1" applyAlignment="1">
      <alignment horizontal="center" vertical="center" wrapText="1"/>
    </xf>
    <xf numFmtId="4" fontId="26" fillId="11" borderId="5" xfId="11" applyNumberFormat="1" applyFont="1" applyFill="1" applyBorder="1" applyAlignment="1">
      <alignment horizontal="center" vertical="center" wrapText="1"/>
    </xf>
    <xf numFmtId="0" fontId="24" fillId="0" borderId="0" xfId="11" applyFont="1" applyFill="1" applyAlignment="1">
      <alignment horizontal="center" vertical="center" wrapText="1"/>
    </xf>
    <xf numFmtId="0" fontId="24" fillId="0" borderId="22" xfId="11" applyFont="1" applyFill="1" applyBorder="1" applyAlignment="1">
      <alignment horizontal="left" wrapText="1"/>
    </xf>
    <xf numFmtId="4" fontId="24" fillId="0" borderId="7" xfId="11" applyNumberFormat="1" applyFont="1" applyFill="1" applyBorder="1" applyAlignment="1">
      <alignment vertical="center" wrapText="1"/>
    </xf>
    <xf numFmtId="4" fontId="24" fillId="16" borderId="7" xfId="11" applyNumberFormat="1" applyFont="1" applyFill="1" applyBorder="1" applyAlignment="1">
      <alignment vertical="center" wrapText="1"/>
    </xf>
    <xf numFmtId="0" fontId="24" fillId="0" borderId="21" xfId="11" applyFont="1" applyFill="1" applyBorder="1" applyAlignment="1">
      <alignment horizontal="left" wrapText="1"/>
    </xf>
    <xf numFmtId="4" fontId="24" fillId="0" borderId="8" xfId="11" applyNumberFormat="1" applyFont="1" applyFill="1" applyBorder="1" applyAlignment="1">
      <alignment vertical="center" wrapText="1"/>
    </xf>
    <xf numFmtId="4" fontId="24" fillId="16" borderId="8" xfId="11" applyNumberFormat="1" applyFont="1" applyFill="1" applyBorder="1" applyAlignment="1">
      <alignment vertical="center" wrapText="1"/>
    </xf>
    <xf numFmtId="0" fontId="24" fillId="0" borderId="26" xfId="11" applyFont="1" applyFill="1" applyBorder="1" applyAlignment="1">
      <alignment horizontal="left" wrapText="1"/>
    </xf>
    <xf numFmtId="4" fontId="24" fillId="0" borderId="9" xfId="11" applyNumberFormat="1" applyFont="1" applyFill="1" applyBorder="1" applyAlignment="1">
      <alignment vertical="center" wrapText="1"/>
    </xf>
    <xf numFmtId="4" fontId="24" fillId="16" borderId="9" xfId="11" applyNumberFormat="1" applyFont="1" applyFill="1" applyBorder="1" applyAlignment="1">
      <alignment vertical="center" wrapText="1"/>
    </xf>
    <xf numFmtId="0" fontId="26" fillId="11" borderId="4" xfId="11" applyFont="1" applyFill="1" applyBorder="1" applyAlignment="1">
      <alignment vertical="center" wrapText="1"/>
    </xf>
    <xf numFmtId="4" fontId="26" fillId="11" borderId="6" xfId="11" applyNumberFormat="1" applyFont="1" applyFill="1" applyBorder="1" applyAlignment="1">
      <alignment vertical="center" wrapText="1"/>
    </xf>
    <xf numFmtId="4" fontId="24" fillId="0" borderId="0" xfId="11" applyNumberFormat="1" applyFont="1" applyFill="1" applyAlignment="1">
      <alignment vertical="center" wrapText="1"/>
    </xf>
    <xf numFmtId="0" fontId="24" fillId="0" borderId="0" xfId="11" applyFont="1" applyFill="1" applyAlignment="1">
      <alignment vertical="center" wrapText="1"/>
    </xf>
    <xf numFmtId="0" fontId="26" fillId="0" borderId="0" xfId="11" applyFont="1" applyFill="1" applyBorder="1" applyAlignment="1">
      <alignment vertical="center" wrapText="1"/>
    </xf>
    <xf numFmtId="4" fontId="26" fillId="0" borderId="0" xfId="11" applyNumberFormat="1" applyFont="1" applyFill="1" applyBorder="1" applyAlignment="1">
      <alignment vertical="center" wrapText="1"/>
    </xf>
    <xf numFmtId="4" fontId="24" fillId="0" borderId="0" xfId="11" applyNumberFormat="1" applyFont="1" applyFill="1" applyBorder="1" applyAlignment="1">
      <alignment vertical="center" wrapText="1"/>
    </xf>
    <xf numFmtId="0" fontId="24" fillId="0" borderId="0" xfId="11" applyFont="1" applyFill="1" applyBorder="1" applyAlignment="1">
      <alignment vertical="center" wrapText="1"/>
    </xf>
    <xf numFmtId="0" fontId="24" fillId="0" borderId="22" xfId="11" applyFont="1" applyFill="1" applyBorder="1" applyAlignment="1">
      <alignment horizontal="left" vertical="top" wrapText="1"/>
    </xf>
    <xf numFmtId="4" fontId="24" fillId="16" borderId="62" xfId="11" applyNumberFormat="1" applyFont="1" applyFill="1" applyBorder="1" applyAlignment="1">
      <alignment vertical="center" wrapText="1"/>
    </xf>
    <xf numFmtId="0" fontId="24" fillId="0" borderId="0" xfId="11" applyFont="1" applyFill="1" applyAlignment="1">
      <alignment vertical="top" wrapText="1"/>
    </xf>
    <xf numFmtId="0" fontId="24" fillId="0" borderId="21" xfId="11" applyFont="1" applyFill="1" applyBorder="1" applyAlignment="1">
      <alignment horizontal="left" vertical="top" wrapText="1"/>
    </xf>
    <xf numFmtId="4" fontId="24" fillId="16" borderId="17" xfId="11" applyNumberFormat="1" applyFont="1" applyFill="1" applyBorder="1" applyAlignment="1">
      <alignment vertical="center" wrapText="1"/>
    </xf>
    <xf numFmtId="0" fontId="24" fillId="0" borderId="26" xfId="11" applyFont="1" applyFill="1" applyBorder="1" applyAlignment="1">
      <alignment horizontal="left" vertical="top" wrapText="1"/>
    </xf>
    <xf numFmtId="4" fontId="24" fillId="16" borderId="18" xfId="11" applyNumberFormat="1" applyFont="1" applyFill="1" applyBorder="1" applyAlignment="1">
      <alignment vertical="center" wrapText="1"/>
    </xf>
    <xf numFmtId="4" fontId="26" fillId="11" borderId="6" xfId="11" applyNumberFormat="1" applyFont="1" applyFill="1" applyBorder="1" applyAlignment="1">
      <alignment vertical="center"/>
    </xf>
    <xf numFmtId="4" fontId="26" fillId="11" borderId="5" xfId="11" applyNumberFormat="1" applyFont="1" applyFill="1" applyBorder="1" applyAlignment="1">
      <alignment vertical="center"/>
    </xf>
    <xf numFmtId="0" fontId="24" fillId="0" borderId="0" xfId="11" applyFont="1" applyFill="1" applyAlignment="1">
      <alignment vertical="center"/>
    </xf>
    <xf numFmtId="49" fontId="24" fillId="0" borderId="22" xfId="12" applyNumberFormat="1" applyFont="1" applyFill="1" applyBorder="1" applyAlignment="1">
      <alignment horizontal="left" vertical="center" wrapText="1"/>
    </xf>
    <xf numFmtId="4" fontId="24" fillId="0" borderId="7" xfId="13" applyNumberFormat="1" applyFont="1" applyFill="1" applyBorder="1" applyAlignment="1">
      <alignment vertical="center"/>
    </xf>
    <xf numFmtId="4" fontId="24" fillId="16" borderId="62" xfId="13" applyNumberFormat="1" applyFont="1" applyFill="1" applyBorder="1" applyAlignment="1">
      <alignment vertical="center"/>
    </xf>
    <xf numFmtId="49" fontId="24" fillId="0" borderId="21" xfId="12" applyNumberFormat="1" applyFont="1" applyFill="1" applyBorder="1" applyAlignment="1">
      <alignment horizontal="left" vertical="center" wrapText="1"/>
    </xf>
    <xf numFmtId="4" fontId="24" fillId="0" borderId="8" xfId="13" applyNumberFormat="1" applyFont="1" applyFill="1" applyBorder="1" applyAlignment="1">
      <alignment vertical="center"/>
    </xf>
    <xf numFmtId="4" fontId="24" fillId="16" borderId="17" xfId="13" applyNumberFormat="1" applyFont="1" applyFill="1" applyBorder="1" applyAlignment="1">
      <alignment vertical="center"/>
    </xf>
    <xf numFmtId="0" fontId="26" fillId="11" borderId="4" xfId="11" applyFont="1" applyFill="1" applyBorder="1" applyAlignment="1">
      <alignment vertical="top" wrapText="1"/>
    </xf>
    <xf numFmtId="4" fontId="24" fillId="0" borderId="0" xfId="11" applyNumberFormat="1" applyFont="1" applyFill="1" applyAlignment="1">
      <alignment vertical="top"/>
    </xf>
    <xf numFmtId="0" fontId="24" fillId="0" borderId="0" xfId="11" applyFont="1" applyFill="1" applyAlignment="1">
      <alignment vertical="top"/>
    </xf>
    <xf numFmtId="4" fontId="24" fillId="0" borderId="7" xfId="11" applyNumberFormat="1" applyFont="1" applyFill="1" applyBorder="1" applyAlignment="1">
      <alignment vertical="center"/>
    </xf>
    <xf numFmtId="4" fontId="24" fillId="16" borderId="62" xfId="11" applyNumberFormat="1" applyFont="1" applyFill="1" applyBorder="1" applyAlignment="1">
      <alignment vertical="center"/>
    </xf>
    <xf numFmtId="4" fontId="24" fillId="0" borderId="8" xfId="11" applyNumberFormat="1" applyFont="1" applyFill="1" applyBorder="1" applyAlignment="1">
      <alignment vertical="center"/>
    </xf>
    <xf numFmtId="4" fontId="24" fillId="16" borderId="17" xfId="11" applyNumberFormat="1" applyFont="1" applyFill="1" applyBorder="1" applyAlignment="1">
      <alignment vertical="center"/>
    </xf>
    <xf numFmtId="4" fontId="24" fillId="0" borderId="9" xfId="11" applyNumberFormat="1" applyFont="1" applyFill="1" applyBorder="1" applyAlignment="1">
      <alignment vertical="center"/>
    </xf>
    <xf numFmtId="4" fontId="24" fillId="16" borderId="18" xfId="11" applyNumberFormat="1" applyFont="1" applyFill="1" applyBorder="1" applyAlignment="1">
      <alignment vertical="center"/>
    </xf>
    <xf numFmtId="4" fontId="24" fillId="0" borderId="0" xfId="11" applyNumberFormat="1" applyFont="1" applyFill="1" applyAlignment="1">
      <alignment vertical="center"/>
    </xf>
    <xf numFmtId="0" fontId="24" fillId="0" borderId="0" xfId="11" applyFont="1" applyFill="1" applyBorder="1" applyAlignment="1">
      <alignment horizontal="left" vertical="top" wrapText="1"/>
    </xf>
    <xf numFmtId="4" fontId="24" fillId="0" borderId="0" xfId="11" applyNumberFormat="1" applyFont="1" applyFill="1" applyBorder="1" applyAlignment="1">
      <alignment vertical="top"/>
    </xf>
    <xf numFmtId="0" fontId="24" fillId="0" borderId="0" xfId="11" applyFont="1" applyFill="1" applyBorder="1" applyAlignment="1">
      <alignment vertical="top"/>
    </xf>
    <xf numFmtId="0" fontId="24" fillId="0" borderId="22" xfId="11" applyFont="1" applyFill="1" applyBorder="1" applyAlignment="1">
      <alignment vertical="top" wrapText="1"/>
    </xf>
    <xf numFmtId="10" fontId="26" fillId="16" borderId="11" xfId="11" applyNumberFormat="1" applyFont="1" applyFill="1" applyBorder="1" applyAlignment="1">
      <alignment horizontal="center" vertical="top"/>
    </xf>
    <xf numFmtId="4" fontId="24" fillId="16" borderId="11" xfId="11" applyNumberFormat="1" applyFont="1" applyFill="1" applyBorder="1" applyAlignment="1">
      <alignment vertical="top"/>
    </xf>
    <xf numFmtId="4" fontId="24" fillId="16" borderId="10" xfId="11" applyNumberFormat="1" applyFont="1" applyFill="1" applyBorder="1" applyAlignment="1">
      <alignment vertical="top"/>
    </xf>
    <xf numFmtId="0" fontId="24" fillId="0" borderId="0" xfId="11" applyFont="1" applyFill="1"/>
    <xf numFmtId="4" fontId="24" fillId="0" borderId="0" xfId="11" applyNumberFormat="1" applyFont="1" applyFill="1"/>
    <xf numFmtId="0" fontId="24" fillId="0" borderId="0" xfId="11" applyFont="1" applyFill="1" applyBorder="1"/>
    <xf numFmtId="0" fontId="69" fillId="0" borderId="0" xfId="6" applyFont="1" applyFill="1" applyAlignment="1"/>
    <xf numFmtId="0" fontId="64" fillId="0" borderId="0" xfId="6" applyFont="1" applyFill="1" applyAlignment="1"/>
    <xf numFmtId="0" fontId="33" fillId="16" borderId="6" xfId="6" applyFont="1" applyFill="1" applyBorder="1" applyAlignment="1">
      <alignment horizontal="center" vertical="center" wrapText="1"/>
    </xf>
    <xf numFmtId="0" fontId="65" fillId="0" borderId="0" xfId="11" applyFont="1" applyFill="1"/>
    <xf numFmtId="0" fontId="65" fillId="0" borderId="6" xfId="6" applyFont="1" applyBorder="1" applyAlignment="1">
      <alignment wrapText="1"/>
    </xf>
    <xf numFmtId="4" fontId="65" fillId="0" borderId="6" xfId="6" applyNumberFormat="1" applyFont="1" applyBorder="1"/>
    <xf numFmtId="4" fontId="65" fillId="16" borderId="6" xfId="6" applyNumberFormat="1" applyFont="1" applyFill="1" applyBorder="1"/>
    <xf numFmtId="4" fontId="65" fillId="16" borderId="8" xfId="6" applyNumberFormat="1" applyFont="1" applyFill="1" applyBorder="1" applyAlignment="1">
      <alignment vertical="center"/>
    </xf>
    <xf numFmtId="4" fontId="33" fillId="16" borderId="6" xfId="6" applyNumberFormat="1" applyFont="1" applyFill="1" applyBorder="1" applyAlignment="1">
      <alignment vertical="center"/>
    </xf>
    <xf numFmtId="4" fontId="65" fillId="16" borderId="6" xfId="6" applyNumberFormat="1" applyFont="1" applyFill="1" applyBorder="1" applyAlignment="1">
      <alignment horizontal="right" vertical="center"/>
    </xf>
    <xf numFmtId="4" fontId="65" fillId="16" borderId="7" xfId="6" applyNumberFormat="1" applyFont="1" applyFill="1" applyBorder="1" applyAlignment="1">
      <alignment horizontal="right" vertical="center"/>
    </xf>
    <xf numFmtId="4" fontId="65" fillId="0" borderId="0" xfId="11" applyNumberFormat="1" applyFont="1" applyFill="1"/>
    <xf numFmtId="4" fontId="65" fillId="16" borderId="7" xfId="6" applyNumberFormat="1" applyFont="1" applyFill="1" applyBorder="1" applyAlignment="1">
      <alignment vertical="center"/>
    </xf>
    <xf numFmtId="4" fontId="65" fillId="16" borderId="9" xfId="6" applyNumberFormat="1" applyFont="1" applyFill="1" applyBorder="1" applyAlignment="1">
      <alignment vertical="center"/>
    </xf>
    <xf numFmtId="0" fontId="65" fillId="0" borderId="0" xfId="6" applyFont="1" applyAlignment="1"/>
    <xf numFmtId="0" fontId="68" fillId="0" borderId="0" xfId="6" applyFont="1" applyFill="1" applyBorder="1" applyAlignment="1"/>
    <xf numFmtId="0" fontId="63" fillId="0" borderId="0" xfId="6" applyFont="1" applyFill="1" applyAlignment="1"/>
    <xf numFmtId="0" fontId="33" fillId="0" borderId="0" xfId="11" applyFont="1" applyFill="1" applyAlignment="1">
      <alignment vertical="center"/>
    </xf>
    <xf numFmtId="4" fontId="33" fillId="11" borderId="6" xfId="6" applyNumberFormat="1" applyFont="1" applyFill="1" applyBorder="1" applyAlignment="1">
      <alignment horizontal="center" vertical="center" wrapText="1"/>
    </xf>
    <xf numFmtId="4" fontId="65" fillId="0" borderId="0" xfId="6" applyNumberFormat="1" applyFont="1" applyFill="1" applyBorder="1" applyAlignment="1">
      <alignment horizontal="center" vertical="center" wrapText="1"/>
    </xf>
    <xf numFmtId="4" fontId="65" fillId="0" borderId="0" xfId="6" applyNumberFormat="1" applyFont="1" applyFill="1" applyBorder="1" applyAlignment="1">
      <alignment horizontal="left" vertical="center" wrapText="1"/>
    </xf>
    <xf numFmtId="0" fontId="65" fillId="0" borderId="0" xfId="11" applyFont="1" applyFill="1" applyBorder="1" applyAlignment="1">
      <alignment horizontal="left" vertical="center"/>
    </xf>
    <xf numFmtId="0" fontId="65" fillId="0" borderId="0" xfId="11" applyFont="1" applyFill="1" applyBorder="1" applyAlignment="1">
      <alignment vertical="center"/>
    </xf>
    <xf numFmtId="4" fontId="65" fillId="16" borderId="6" xfId="6" applyNumberFormat="1" applyFont="1" applyFill="1" applyBorder="1" applyAlignment="1">
      <alignment vertical="center"/>
    </xf>
    <xf numFmtId="0" fontId="65" fillId="0" borderId="0" xfId="11" applyFont="1" applyFill="1" applyAlignment="1">
      <alignment vertical="center"/>
    </xf>
    <xf numFmtId="4" fontId="65" fillId="11" borderId="6" xfId="6" applyNumberFormat="1" applyFont="1" applyFill="1" applyBorder="1" applyAlignment="1">
      <alignment horizontal="left" vertical="center" wrapText="1"/>
    </xf>
    <xf numFmtId="4" fontId="65" fillId="11" borderId="6" xfId="6" applyNumberFormat="1" applyFont="1" applyFill="1" applyBorder="1" applyAlignment="1">
      <alignment horizontal="right" vertical="center" wrapText="1"/>
    </xf>
    <xf numFmtId="4" fontId="65" fillId="11" borderId="6" xfId="6" applyNumberFormat="1" applyFont="1" applyFill="1" applyBorder="1" applyAlignment="1">
      <alignment horizontal="center" vertical="center" wrapText="1"/>
    </xf>
    <xf numFmtId="4" fontId="33" fillId="11" borderId="6" xfId="6" applyNumberFormat="1" applyFont="1" applyFill="1" applyBorder="1" applyAlignment="1">
      <alignment vertical="center" wrapText="1"/>
    </xf>
    <xf numFmtId="4" fontId="33" fillId="11" borderId="6" xfId="6" applyNumberFormat="1" applyFont="1" applyFill="1" applyBorder="1" applyAlignment="1">
      <alignment vertical="center"/>
    </xf>
    <xf numFmtId="4" fontId="33" fillId="11" borderId="6" xfId="6" applyNumberFormat="1" applyFont="1" applyFill="1" applyBorder="1" applyAlignment="1">
      <alignment horizontal="right" vertical="center" wrapText="1"/>
    </xf>
    <xf numFmtId="0" fontId="30" fillId="0" borderId="0" xfId="11" applyFont="1" applyFill="1"/>
    <xf numFmtId="4" fontId="24" fillId="0" borderId="0" xfId="11" applyNumberFormat="1" applyFont="1" applyFill="1" applyAlignment="1">
      <alignment horizontal="center" vertical="center" wrapText="1"/>
    </xf>
    <xf numFmtId="4" fontId="24" fillId="0" borderId="7" xfId="11" applyNumberFormat="1" applyFont="1" applyFill="1" applyBorder="1" applyAlignment="1">
      <alignment horizontal="right" vertical="center" wrapText="1"/>
    </xf>
    <xf numFmtId="4" fontId="24" fillId="0" borderId="11" xfId="11" applyNumberFormat="1" applyFont="1" applyFill="1" applyBorder="1" applyAlignment="1">
      <alignment horizontal="right" vertical="center" wrapText="1"/>
    </xf>
    <xf numFmtId="0" fontId="26" fillId="0" borderId="2" xfId="11" applyFont="1" applyFill="1" applyBorder="1" applyAlignment="1">
      <alignment vertical="center" wrapText="1"/>
    </xf>
    <xf numFmtId="4" fontId="26" fillId="0" borderId="2" xfId="11" applyNumberFormat="1" applyFont="1" applyFill="1" applyBorder="1" applyAlignment="1">
      <alignment vertical="center" wrapText="1"/>
    </xf>
    <xf numFmtId="4" fontId="24" fillId="0" borderId="0" xfId="11" applyNumberFormat="1" applyFont="1" applyFill="1" applyBorder="1"/>
    <xf numFmtId="4" fontId="65" fillId="16" borderId="6" xfId="11" applyNumberFormat="1" applyFont="1" applyFill="1" applyBorder="1" applyAlignment="1">
      <alignment vertical="center" wrapText="1"/>
    </xf>
    <xf numFmtId="4" fontId="65" fillId="11" borderId="6" xfId="6" applyNumberFormat="1" applyFont="1" applyFill="1" applyBorder="1" applyAlignment="1">
      <alignment horizontal="left" vertical="center"/>
    </xf>
    <xf numFmtId="4" fontId="65" fillId="0" borderId="0" xfId="7" applyNumberFormat="1" applyFont="1" applyFill="1" applyAlignment="1">
      <alignment vertical="center" wrapText="1"/>
    </xf>
    <xf numFmtId="4" fontId="65" fillId="0" borderId="0" xfId="7" applyNumberFormat="1" applyFont="1" applyFill="1" applyAlignment="1">
      <alignment vertical="center"/>
    </xf>
    <xf numFmtId="4" fontId="33" fillId="11" borderId="30" xfId="7" applyNumberFormat="1" applyFont="1" applyFill="1" applyBorder="1" applyAlignment="1">
      <alignment horizontal="center" vertical="center" wrapText="1"/>
    </xf>
    <xf numFmtId="4" fontId="33" fillId="0" borderId="0" xfId="7" applyNumberFormat="1" applyFont="1" applyFill="1" applyAlignment="1">
      <alignment horizontal="center" vertical="center" wrapText="1"/>
    </xf>
    <xf numFmtId="4" fontId="65" fillId="0" borderId="32" xfId="7" applyNumberFormat="1" applyFont="1" applyFill="1" applyBorder="1" applyAlignment="1">
      <alignment vertical="center"/>
    </xf>
    <xf numFmtId="0" fontId="26" fillId="0" borderId="0" xfId="6" applyFont="1" applyAlignment="1">
      <alignment horizontal="left" vertical="center"/>
    </xf>
    <xf numFmtId="4" fontId="24" fillId="0" borderId="0" xfId="7" applyNumberFormat="1" applyFont="1" applyFill="1" applyAlignment="1">
      <alignment vertical="center"/>
    </xf>
    <xf numFmtId="0" fontId="26" fillId="11" borderId="34" xfId="6" applyFont="1" applyFill="1" applyBorder="1" applyAlignment="1">
      <alignment horizontal="center" vertical="center"/>
    </xf>
    <xf numFmtId="4" fontId="33" fillId="11" borderId="35" xfId="7" applyNumberFormat="1" applyFont="1" applyFill="1" applyBorder="1" applyAlignment="1">
      <alignment horizontal="center" vertical="center" wrapText="1"/>
    </xf>
    <xf numFmtId="4" fontId="33" fillId="11" borderId="36" xfId="7" applyNumberFormat="1" applyFont="1" applyFill="1" applyBorder="1" applyAlignment="1">
      <alignment horizontal="center" vertical="center" wrapText="1"/>
    </xf>
    <xf numFmtId="4" fontId="65" fillId="0" borderId="0" xfId="7" applyNumberFormat="1" applyFont="1" applyFill="1" applyAlignment="1">
      <alignment horizontal="center" vertical="center" wrapText="1"/>
    </xf>
    <xf numFmtId="4" fontId="65" fillId="0" borderId="19" xfId="7" applyNumberFormat="1" applyFont="1" applyFill="1" applyBorder="1" applyAlignment="1">
      <alignment vertical="center"/>
    </xf>
    <xf numFmtId="4" fontId="65" fillId="0" borderId="38" xfId="7" applyNumberFormat="1" applyFont="1" applyFill="1" applyBorder="1" applyAlignment="1">
      <alignment vertical="center"/>
    </xf>
    <xf numFmtId="4" fontId="70" fillId="0" borderId="37" xfId="7" applyNumberFormat="1" applyFont="1" applyFill="1" applyBorder="1" applyAlignment="1">
      <alignment horizontal="left" vertical="center" wrapText="1" indent="2"/>
    </xf>
    <xf numFmtId="4" fontId="70" fillId="0" borderId="19" xfId="7" applyNumberFormat="1" applyFont="1" applyFill="1" applyBorder="1" applyAlignment="1">
      <alignment vertical="center"/>
    </xf>
    <xf numFmtId="4" fontId="70" fillId="0" borderId="38" xfId="7" applyNumberFormat="1" applyFont="1" applyFill="1" applyBorder="1" applyAlignment="1">
      <alignment vertical="center"/>
    </xf>
    <xf numFmtId="4" fontId="70" fillId="0" borderId="0" xfId="7" applyNumberFormat="1" applyFont="1" applyFill="1" applyAlignment="1">
      <alignment vertical="center"/>
    </xf>
    <xf numFmtId="4" fontId="70" fillId="0" borderId="39" xfId="7" applyNumberFormat="1" applyFont="1" applyFill="1" applyBorder="1" applyAlignment="1">
      <alignment horizontal="left" vertical="center" wrapText="1" indent="2"/>
    </xf>
    <xf numFmtId="4" fontId="70" fillId="0" borderId="15" xfId="7" applyNumberFormat="1" applyFont="1" applyFill="1" applyBorder="1" applyAlignment="1">
      <alignment vertical="center"/>
    </xf>
    <xf numFmtId="4" fontId="65" fillId="0" borderId="43" xfId="7" applyNumberFormat="1" applyFont="1" applyFill="1" applyBorder="1" applyAlignment="1">
      <alignment vertical="center" wrapText="1"/>
    </xf>
    <xf numFmtId="4" fontId="65" fillId="0" borderId="13" xfId="7" applyNumberFormat="1" applyFont="1" applyFill="1" applyBorder="1" applyAlignment="1">
      <alignment vertical="center"/>
    </xf>
    <xf numFmtId="4" fontId="65" fillId="0" borderId="44" xfId="7" applyNumberFormat="1" applyFont="1" applyFill="1" applyBorder="1" applyAlignment="1">
      <alignment vertical="center"/>
    </xf>
    <xf numFmtId="4" fontId="33" fillId="11" borderId="34" xfId="7" applyNumberFormat="1" applyFont="1" applyFill="1" applyBorder="1" applyAlignment="1">
      <alignment vertical="center" wrapText="1"/>
    </xf>
    <xf numFmtId="4" fontId="33" fillId="11" borderId="35" xfId="7" applyNumberFormat="1" applyFont="1" applyFill="1" applyBorder="1" applyAlignment="1">
      <alignment vertical="center"/>
    </xf>
    <xf numFmtId="4" fontId="33" fillId="11" borderId="36" xfId="7" applyNumberFormat="1" applyFont="1" applyFill="1" applyBorder="1" applyAlignment="1">
      <alignment vertical="center"/>
    </xf>
    <xf numFmtId="4" fontId="65" fillId="0" borderId="39" xfId="7" applyNumberFormat="1" applyFont="1" applyFill="1" applyBorder="1" applyAlignment="1">
      <alignment vertical="center" wrapText="1"/>
    </xf>
    <xf numFmtId="4" fontId="65" fillId="0" borderId="15" xfId="7" applyNumberFormat="1" applyFont="1" applyFill="1" applyBorder="1" applyAlignment="1">
      <alignment vertical="center"/>
    </xf>
    <xf numFmtId="4" fontId="65" fillId="1" borderId="15" xfId="7" applyNumberFormat="1" applyFont="1" applyFill="1" applyBorder="1" applyAlignment="1">
      <alignment vertical="center"/>
    </xf>
    <xf numFmtId="4" fontId="65" fillId="0" borderId="42" xfId="7" applyNumberFormat="1" applyFont="1" applyFill="1" applyBorder="1" applyAlignment="1">
      <alignment vertical="center"/>
    </xf>
    <xf numFmtId="4" fontId="65" fillId="1" borderId="13" xfId="7" applyNumberFormat="1" applyFont="1" applyFill="1" applyBorder="1" applyAlignment="1">
      <alignment vertical="center"/>
    </xf>
    <xf numFmtId="4" fontId="70" fillId="1" borderId="19" xfId="7" applyNumberFormat="1" applyFont="1" applyFill="1" applyBorder="1" applyAlignment="1">
      <alignment vertical="center"/>
    </xf>
    <xf numFmtId="4" fontId="70" fillId="1" borderId="15" xfId="7" applyNumberFormat="1" applyFont="1" applyFill="1" applyBorder="1" applyAlignment="1">
      <alignment vertical="center"/>
    </xf>
    <xf numFmtId="4" fontId="70" fillId="0" borderId="42" xfId="7" applyNumberFormat="1" applyFont="1" applyFill="1" applyBorder="1" applyAlignment="1">
      <alignment vertical="center"/>
    </xf>
    <xf numFmtId="4" fontId="65" fillId="7" borderId="13" xfId="7" applyNumberFormat="1" applyFont="1" applyFill="1" applyBorder="1" applyAlignment="1">
      <alignment vertical="center"/>
    </xf>
    <xf numFmtId="4" fontId="70" fillId="7" borderId="19" xfId="7" applyNumberFormat="1" applyFont="1" applyFill="1" applyBorder="1" applyAlignment="1">
      <alignment vertical="center"/>
    </xf>
    <xf numFmtId="4" fontId="65" fillId="7" borderId="44" xfId="7" applyNumberFormat="1" applyFont="1" applyFill="1" applyBorder="1" applyAlignment="1">
      <alignment vertical="center"/>
    </xf>
    <xf numFmtId="4" fontId="33" fillId="7" borderId="0" xfId="7" applyNumberFormat="1" applyFont="1" applyFill="1" applyBorder="1" applyAlignment="1">
      <alignment vertical="center" wrapText="1"/>
    </xf>
    <xf numFmtId="4" fontId="33" fillId="7" borderId="0" xfId="7" applyNumberFormat="1" applyFont="1" applyFill="1" applyBorder="1" applyAlignment="1">
      <alignment vertical="center"/>
    </xf>
    <xf numFmtId="4" fontId="65" fillId="7" borderId="0" xfId="7" applyNumberFormat="1" applyFont="1" applyFill="1" applyAlignment="1">
      <alignment vertical="center"/>
    </xf>
    <xf numFmtId="0" fontId="71" fillId="7" borderId="0" xfId="6" applyFont="1" applyFill="1" applyBorder="1" applyAlignment="1">
      <alignment vertical="center"/>
    </xf>
    <xf numFmtId="4" fontId="71" fillId="7" borderId="0" xfId="6" applyNumberFormat="1" applyFont="1" applyFill="1" applyAlignment="1">
      <alignment vertical="center"/>
    </xf>
    <xf numFmtId="4" fontId="71" fillId="7" borderId="0" xfId="6" applyNumberFormat="1" applyFont="1" applyFill="1" applyBorder="1" applyAlignment="1">
      <alignment vertical="center"/>
    </xf>
    <xf numFmtId="4" fontId="65" fillId="0" borderId="0" xfId="7" applyNumberFormat="1" applyFont="1" applyFill="1" applyBorder="1" applyAlignment="1">
      <alignment vertical="center"/>
    </xf>
    <xf numFmtId="4" fontId="66" fillId="7" borderId="45" xfId="6" applyNumberFormat="1" applyFont="1" applyFill="1" applyBorder="1" applyAlignment="1">
      <alignment horizontal="center" vertical="center"/>
    </xf>
    <xf numFmtId="4" fontId="66" fillId="7" borderId="36" xfId="6" applyNumberFormat="1" applyFont="1" applyFill="1" applyBorder="1" applyAlignment="1">
      <alignment horizontal="center" vertical="center"/>
    </xf>
    <xf numFmtId="4" fontId="66" fillId="0" borderId="0" xfId="7" applyNumberFormat="1" applyFont="1" applyFill="1" applyBorder="1" applyAlignment="1">
      <alignment horizontal="center" vertical="center"/>
    </xf>
    <xf numFmtId="0" fontId="71" fillId="0" borderId="48" xfId="6" applyFont="1" applyFill="1" applyBorder="1" applyAlignment="1">
      <alignment horizontal="left" vertical="center"/>
    </xf>
    <xf numFmtId="4" fontId="71" fillId="0" borderId="30" xfId="6" applyNumberFormat="1" applyFont="1" applyFill="1" applyBorder="1" applyAlignment="1">
      <alignment vertical="center"/>
    </xf>
    <xf numFmtId="4" fontId="66" fillId="0" borderId="0" xfId="6" applyNumberFormat="1" applyFont="1" applyFill="1" applyBorder="1" applyAlignment="1">
      <alignment horizontal="right" vertical="center"/>
    </xf>
    <xf numFmtId="0" fontId="71" fillId="0" borderId="51" xfId="6" applyFont="1" applyFill="1" applyBorder="1" applyAlignment="1">
      <alignment vertical="center"/>
    </xf>
    <xf numFmtId="0" fontId="71" fillId="0" borderId="4" xfId="6" applyFont="1" applyFill="1" applyBorder="1" applyAlignment="1">
      <alignment horizontal="left" vertical="center"/>
    </xf>
    <xf numFmtId="4" fontId="71" fillId="0" borderId="20" xfId="7" applyNumberFormat="1" applyFont="1" applyFill="1" applyBorder="1" applyAlignment="1">
      <alignment horizontal="left" vertical="center"/>
    </xf>
    <xf numFmtId="4" fontId="71" fillId="0" borderId="41" xfId="6" applyNumberFormat="1" applyFont="1" applyFill="1" applyBorder="1" applyAlignment="1">
      <alignment vertical="center"/>
    </xf>
    <xf numFmtId="4" fontId="66" fillId="0" borderId="0" xfId="6" applyNumberFormat="1" applyFont="1" applyFill="1" applyBorder="1" applyAlignment="1">
      <alignment vertical="center"/>
    </xf>
    <xf numFmtId="0" fontId="71" fillId="0" borderId="40" xfId="6" applyFont="1" applyFill="1" applyBorder="1" applyAlignment="1">
      <alignment horizontal="left" vertical="center"/>
    </xf>
    <xf numFmtId="0" fontId="71" fillId="0" borderId="51" xfId="6" applyFont="1" applyFill="1" applyBorder="1" applyAlignment="1">
      <alignment vertical="center" wrapText="1"/>
    </xf>
    <xf numFmtId="0" fontId="71" fillId="0" borderId="52" xfId="6" applyFont="1" applyFill="1" applyBorder="1" applyAlignment="1">
      <alignment vertical="center"/>
    </xf>
    <xf numFmtId="0" fontId="71" fillId="0" borderId="53" xfId="6" applyFont="1" applyFill="1" applyBorder="1" applyAlignment="1">
      <alignment horizontal="left" vertical="center"/>
    </xf>
    <xf numFmtId="4" fontId="71" fillId="0" borderId="54" xfId="7" applyNumberFormat="1" applyFont="1" applyFill="1" applyBorder="1" applyAlignment="1">
      <alignment horizontal="left" vertical="center"/>
    </xf>
    <xf numFmtId="4" fontId="71" fillId="0" borderId="33" xfId="6" applyNumberFormat="1" applyFont="1" applyFill="1" applyBorder="1" applyAlignment="1">
      <alignment vertical="center"/>
    </xf>
    <xf numFmtId="4" fontId="66" fillId="0" borderId="36" xfId="6" applyNumberFormat="1" applyFont="1" applyFill="1" applyBorder="1" applyAlignment="1">
      <alignment vertical="center"/>
    </xf>
    <xf numFmtId="0" fontId="71" fillId="0" borderId="0" xfId="6" applyFont="1" applyFill="1" applyAlignment="1">
      <alignment vertical="center"/>
    </xf>
    <xf numFmtId="0" fontId="71" fillId="0" borderId="0" xfId="6" applyFont="1" applyFill="1" applyAlignment="1">
      <alignment vertical="center" wrapText="1"/>
    </xf>
    <xf numFmtId="4" fontId="71" fillId="0" borderId="0" xfId="6" applyNumberFormat="1" applyFont="1" applyFill="1" applyAlignment="1">
      <alignment vertical="center"/>
    </xf>
    <xf numFmtId="0" fontId="24" fillId="0" borderId="0" xfId="6" applyFont="1" applyFill="1" applyAlignment="1">
      <alignment horizontal="center" vertical="center"/>
    </xf>
    <xf numFmtId="0" fontId="26" fillId="11" borderId="34" xfId="6" applyFont="1" applyFill="1" applyBorder="1" applyAlignment="1">
      <alignment horizontal="center" vertical="center" wrapText="1"/>
    </xf>
    <xf numFmtId="0" fontId="26" fillId="11" borderId="35" xfId="6" applyFont="1" applyFill="1" applyBorder="1" applyAlignment="1">
      <alignment horizontal="center" vertical="center" wrapText="1"/>
    </xf>
    <xf numFmtId="0" fontId="26" fillId="11" borderId="36" xfId="6" applyFont="1" applyFill="1" applyBorder="1" applyAlignment="1">
      <alignment horizontal="center" vertical="center" wrapText="1"/>
    </xf>
    <xf numFmtId="0" fontId="26" fillId="0" borderId="0" xfId="6" applyFont="1" applyFill="1" applyAlignment="1">
      <alignment horizontal="center" vertical="center" wrapText="1"/>
    </xf>
    <xf numFmtId="0" fontId="24" fillId="7" borderId="39" xfId="6" applyFont="1" applyFill="1" applyBorder="1" applyAlignment="1">
      <alignment vertical="center" wrapText="1"/>
    </xf>
    <xf numFmtId="0" fontId="24" fillId="7" borderId="15" xfId="6" applyFont="1" applyFill="1" applyBorder="1" applyAlignment="1">
      <alignment vertical="center" wrapText="1"/>
    </xf>
    <xf numFmtId="4" fontId="24" fillId="7" borderId="15" xfId="6" applyNumberFormat="1" applyFont="1" applyFill="1" applyBorder="1" applyAlignment="1">
      <alignment horizontal="right" vertical="center"/>
    </xf>
    <xf numFmtId="4" fontId="24" fillId="7" borderId="42" xfId="6" applyNumberFormat="1" applyFont="1" applyFill="1" applyBorder="1" applyAlignment="1">
      <alignment horizontal="right" vertical="center"/>
    </xf>
    <xf numFmtId="4" fontId="24" fillId="7" borderId="71" xfId="6" applyNumberFormat="1" applyFont="1" applyFill="1" applyBorder="1" applyAlignment="1">
      <alignment horizontal="right" vertical="center"/>
    </xf>
    <xf numFmtId="0" fontId="24" fillId="7" borderId="0" xfId="6" applyFont="1" applyFill="1" applyAlignment="1">
      <alignment vertical="center"/>
    </xf>
    <xf numFmtId="0" fontId="24" fillId="7" borderId="40" xfId="6" applyFont="1" applyFill="1" applyBorder="1" applyAlignment="1">
      <alignment vertical="center" wrapText="1"/>
    </xf>
    <xf numFmtId="0" fontId="24" fillId="7" borderId="6" xfId="6" applyFont="1" applyFill="1" applyBorder="1" applyAlignment="1">
      <alignment vertical="center" wrapText="1"/>
    </xf>
    <xf numFmtId="4" fontId="24" fillId="7" borderId="41" xfId="6" applyNumberFormat="1" applyFont="1" applyFill="1" applyBorder="1" applyAlignment="1">
      <alignment horizontal="right" vertical="center"/>
    </xf>
    <xf numFmtId="4" fontId="24" fillId="7" borderId="72" xfId="6" applyNumberFormat="1" applyFont="1" applyFill="1" applyBorder="1" applyAlignment="1">
      <alignment horizontal="right" vertical="center"/>
    </xf>
    <xf numFmtId="0" fontId="24" fillId="0" borderId="40" xfId="6" applyFont="1" applyFill="1" applyBorder="1" applyAlignment="1">
      <alignment vertical="center" wrapText="1"/>
    </xf>
    <xf numFmtId="0" fontId="24" fillId="0" borderId="6" xfId="6" applyFont="1" applyFill="1" applyBorder="1" applyAlignment="1">
      <alignment vertical="center" wrapText="1"/>
    </xf>
    <xf numFmtId="4" fontId="24" fillId="0" borderId="15" xfId="6" applyNumberFormat="1" applyFont="1" applyFill="1" applyBorder="1" applyAlignment="1">
      <alignment horizontal="right" vertical="center"/>
    </xf>
    <xf numFmtId="4" fontId="24" fillId="0" borderId="41" xfId="6" applyNumberFormat="1" applyFont="1" applyFill="1" applyBorder="1" applyAlignment="1">
      <alignment horizontal="right" vertical="center"/>
    </xf>
    <xf numFmtId="4" fontId="24" fillId="0" borderId="72" xfId="6" applyNumberFormat="1" applyFont="1" applyFill="1" applyBorder="1" applyAlignment="1">
      <alignment horizontal="right" vertical="center"/>
    </xf>
    <xf numFmtId="4" fontId="26" fillId="11" borderId="32" xfId="6" applyNumberFormat="1" applyFont="1" applyFill="1" applyBorder="1" applyAlignment="1">
      <alignment horizontal="right" vertical="center" wrapText="1"/>
    </xf>
    <xf numFmtId="4" fontId="26" fillId="11" borderId="33" xfId="6" applyNumberFormat="1" applyFont="1" applyFill="1" applyBorder="1" applyAlignment="1">
      <alignment horizontal="right" vertical="center"/>
    </xf>
    <xf numFmtId="4" fontId="26" fillId="11" borderId="74" xfId="6" applyNumberFormat="1" applyFont="1" applyFill="1" applyBorder="1" applyAlignment="1">
      <alignment horizontal="right" vertical="center"/>
    </xf>
    <xf numFmtId="0" fontId="26" fillId="7" borderId="0" xfId="6" applyFont="1" applyFill="1" applyAlignment="1">
      <alignment vertical="center"/>
    </xf>
    <xf numFmtId="0" fontId="24" fillId="7" borderId="0" xfId="6" applyFont="1" applyFill="1" applyBorder="1" applyAlignment="1">
      <alignment vertical="center" wrapText="1"/>
    </xf>
    <xf numFmtId="4" fontId="24" fillId="7" borderId="0" xfId="6" applyNumberFormat="1" applyFont="1" applyFill="1" applyBorder="1" applyAlignment="1">
      <alignment vertical="center"/>
    </xf>
    <xf numFmtId="0" fontId="24" fillId="0" borderId="0" xfId="6" applyFont="1" applyFill="1" applyAlignment="1">
      <alignment vertical="center" wrapText="1"/>
    </xf>
    <xf numFmtId="0" fontId="16" fillId="11" borderId="55" xfId="0" quotePrefix="1" applyFont="1" applyFill="1" applyBorder="1" applyAlignment="1">
      <alignment horizontal="center" vertical="center"/>
    </xf>
    <xf numFmtId="0" fontId="16" fillId="11" borderId="45" xfId="0" applyFont="1" applyFill="1" applyBorder="1" applyAlignment="1">
      <alignment horizontal="right" vertical="center" wrapText="1"/>
    </xf>
    <xf numFmtId="4" fontId="0" fillId="0" borderId="0" xfId="0" applyNumberFormat="1" applyAlignment="1">
      <alignment vertical="center"/>
    </xf>
    <xf numFmtId="0" fontId="0" fillId="0" borderId="0" xfId="0" quotePrefix="1" applyAlignment="1">
      <alignment horizontal="center" vertical="center"/>
    </xf>
    <xf numFmtId="0" fontId="0" fillId="0" borderId="0" xfId="0" applyAlignment="1">
      <alignment vertical="center" wrapText="1"/>
    </xf>
    <xf numFmtId="4" fontId="16" fillId="11" borderId="75" xfId="0" applyNumberFormat="1" applyFont="1" applyFill="1" applyBorder="1"/>
    <xf numFmtId="0" fontId="16" fillId="11" borderId="45" xfId="0" applyFont="1" applyFill="1" applyBorder="1" applyAlignment="1">
      <alignment horizontal="right"/>
    </xf>
    <xf numFmtId="4" fontId="0" fillId="0" borderId="0" xfId="0" applyNumberFormat="1"/>
    <xf numFmtId="0" fontId="0" fillId="0" borderId="0" xfId="0" quotePrefix="1" applyAlignment="1">
      <alignment horizontal="center"/>
    </xf>
    <xf numFmtId="0" fontId="16" fillId="11" borderId="75" xfId="0" applyFont="1" applyFill="1" applyBorder="1" applyAlignment="1">
      <alignment horizontal="center"/>
    </xf>
    <xf numFmtId="0" fontId="16" fillId="11" borderId="55" xfId="0" applyFont="1" applyFill="1" applyBorder="1"/>
    <xf numFmtId="0" fontId="16" fillId="11" borderId="45" xfId="0" applyFont="1" applyFill="1" applyBorder="1"/>
    <xf numFmtId="4" fontId="16" fillId="11" borderId="75" xfId="0" applyNumberFormat="1" applyFont="1" applyFill="1" applyBorder="1" applyAlignment="1">
      <alignment horizontal="right" vertical="center"/>
    </xf>
    <xf numFmtId="0" fontId="20" fillId="0" borderId="0" xfId="0" applyFont="1" applyBorder="1" applyAlignment="1">
      <alignment wrapText="1"/>
    </xf>
    <xf numFmtId="0" fontId="20" fillId="0" borderId="0" xfId="0" applyFont="1" applyFill="1" applyBorder="1" applyAlignment="1">
      <alignment wrapText="1"/>
    </xf>
    <xf numFmtId="0" fontId="4" fillId="0" borderId="0" xfId="0" applyFont="1" applyBorder="1" applyAlignment="1">
      <alignment wrapText="1"/>
    </xf>
    <xf numFmtId="0" fontId="4" fillId="0" borderId="0" xfId="0" applyFont="1" applyFill="1" applyBorder="1" applyAlignment="1">
      <alignment wrapText="1"/>
    </xf>
    <xf numFmtId="0" fontId="5" fillId="0" borderId="0" xfId="0" applyFont="1" applyBorder="1" applyAlignment="1">
      <alignment wrapText="1"/>
    </xf>
    <xf numFmtId="0" fontId="5" fillId="0" borderId="0" xfId="0" applyFont="1" applyBorder="1" applyAlignment="1">
      <alignment vertical="center" wrapText="1"/>
    </xf>
    <xf numFmtId="0" fontId="4" fillId="0" borderId="3" xfId="0" applyFont="1" applyFill="1" applyBorder="1" applyAlignment="1">
      <alignment wrapText="1"/>
    </xf>
    <xf numFmtId="0" fontId="3" fillId="0" borderId="3" xfId="0" applyFont="1" applyBorder="1" applyAlignment="1">
      <alignment vertical="center" wrapText="1"/>
    </xf>
    <xf numFmtId="0" fontId="3" fillId="0" borderId="16" xfId="0" applyFont="1" applyFill="1" applyBorder="1" applyAlignment="1">
      <alignment horizontal="left" vertical="center" wrapText="1"/>
    </xf>
    <xf numFmtId="0" fontId="34" fillId="0" borderId="0" xfId="0" applyFont="1" applyFill="1" applyAlignment="1">
      <alignment vertical="center" wrapText="1"/>
    </xf>
    <xf numFmtId="0" fontId="34" fillId="0" borderId="3" xfId="0" applyNumberFormat="1" applyFont="1" applyFill="1" applyBorder="1" applyAlignment="1">
      <alignment vertical="center" wrapText="1"/>
    </xf>
    <xf numFmtId="0" fontId="37" fillId="0" borderId="3" xfId="0" applyFont="1" applyFill="1" applyBorder="1" applyAlignment="1">
      <alignment horizontal="left" vertical="center" wrapText="1"/>
    </xf>
    <xf numFmtId="0" fontId="3" fillId="17" borderId="8" xfId="0" applyFont="1" applyFill="1" applyBorder="1" applyAlignment="1">
      <alignment horizontal="left" vertical="center" wrapText="1"/>
    </xf>
    <xf numFmtId="0" fontId="3" fillId="17" borderId="21" xfId="0" applyFont="1" applyFill="1" applyBorder="1" applyAlignment="1">
      <alignment horizontal="left" vertical="center" wrapText="1"/>
    </xf>
    <xf numFmtId="0" fontId="5" fillId="17" borderId="3" xfId="0" applyFont="1" applyFill="1" applyBorder="1" applyAlignment="1">
      <alignment vertical="center" wrapText="1"/>
    </xf>
    <xf numFmtId="0" fontId="3" fillId="0" borderId="11" xfId="0" applyNumberFormat="1" applyFont="1" applyFill="1" applyBorder="1" applyAlignment="1">
      <alignment vertical="center" wrapText="1"/>
    </xf>
    <xf numFmtId="0" fontId="0" fillId="0" borderId="0" xfId="0" applyBorder="1"/>
    <xf numFmtId="0" fontId="25" fillId="0" borderId="21" xfId="0" applyFont="1" applyFill="1" applyBorder="1" applyAlignment="1">
      <alignment vertical="center" wrapText="1"/>
    </xf>
    <xf numFmtId="0" fontId="0" fillId="0" borderId="0" xfId="0" applyFill="1" applyBorder="1"/>
    <xf numFmtId="0" fontId="38" fillId="2" borderId="1" xfId="0" applyFont="1" applyFill="1" applyBorder="1" applyAlignment="1">
      <alignment vertical="center"/>
    </xf>
    <xf numFmtId="0" fontId="38" fillId="2" borderId="2" xfId="0" applyFont="1" applyFill="1" applyBorder="1" applyAlignment="1">
      <alignment horizontal="center" vertical="center" wrapText="1"/>
    </xf>
    <xf numFmtId="0" fontId="0" fillId="3" borderId="3" xfId="0" applyFont="1" applyFill="1" applyBorder="1" applyAlignment="1">
      <alignment vertical="center"/>
    </xf>
    <xf numFmtId="0" fontId="0" fillId="3" borderId="0" xfId="0" applyFont="1" applyFill="1" applyBorder="1" applyAlignment="1">
      <alignment vertical="center" wrapText="1"/>
    </xf>
    <xf numFmtId="0" fontId="27" fillId="0" borderId="0" xfId="0" applyFont="1" applyBorder="1"/>
    <xf numFmtId="0" fontId="0" fillId="0" borderId="0" xfId="0" applyFont="1" applyBorder="1" applyAlignment="1">
      <alignment wrapText="1"/>
    </xf>
    <xf numFmtId="0" fontId="5" fillId="0" borderId="3" xfId="0" applyFont="1" applyFill="1" applyBorder="1" applyAlignment="1">
      <alignment vertical="center" wrapText="1"/>
    </xf>
    <xf numFmtId="0" fontId="24" fillId="0" borderId="21" xfId="0" applyFont="1" applyFill="1" applyBorder="1" applyAlignment="1">
      <alignment vertical="center" wrapText="1"/>
    </xf>
    <xf numFmtId="0" fontId="20" fillId="3" borderId="20" xfId="0" applyFont="1" applyFill="1" applyBorder="1"/>
    <xf numFmtId="0" fontId="57" fillId="0" borderId="6" xfId="9" applyFont="1" applyFill="1" applyBorder="1" applyAlignment="1">
      <alignment horizontal="center" vertical="center" wrapText="1"/>
    </xf>
    <xf numFmtId="0" fontId="75" fillId="0" borderId="0" xfId="0" applyFont="1" applyBorder="1" applyAlignment="1">
      <alignment vertical="center" wrapText="1"/>
    </xf>
    <xf numFmtId="0" fontId="76" fillId="0" borderId="0" xfId="0" applyFont="1" applyFill="1" applyBorder="1" applyAlignment="1">
      <alignment horizontal="center" vertical="center" wrapText="1"/>
    </xf>
    <xf numFmtId="4" fontId="65" fillId="0" borderId="9" xfId="6" applyNumberFormat="1" applyFont="1" applyFill="1" applyBorder="1" applyAlignment="1">
      <alignment vertical="center"/>
    </xf>
    <xf numFmtId="4" fontId="65" fillId="0" borderId="10" xfId="6" applyNumberFormat="1" applyFont="1" applyFill="1" applyBorder="1" applyAlignment="1">
      <alignment vertical="center"/>
    </xf>
    <xf numFmtId="4" fontId="30" fillId="0" borderId="0" xfId="6" applyNumberFormat="1" applyFont="1" applyAlignment="1">
      <alignment vertical="center" wrapText="1"/>
    </xf>
    <xf numFmtId="0" fontId="30" fillId="0" borderId="0" xfId="11" applyFont="1" applyFill="1" applyBorder="1" applyAlignment="1">
      <alignment vertical="center" wrapText="1"/>
    </xf>
    <xf numFmtId="4" fontId="33" fillId="0" borderId="29" xfId="7" applyNumberFormat="1" applyFont="1" applyFill="1" applyBorder="1" applyAlignment="1">
      <alignment horizontal="center" vertical="center" wrapText="1"/>
    </xf>
    <xf numFmtId="4" fontId="65" fillId="0" borderId="37" xfId="7" applyNumberFormat="1" applyFont="1" applyFill="1" applyBorder="1" applyAlignment="1">
      <alignment vertical="center" wrapText="1"/>
    </xf>
    <xf numFmtId="0" fontId="26" fillId="0" borderId="0" xfId="6" applyFont="1" applyFill="1" applyAlignment="1">
      <alignment horizontal="left" vertical="center"/>
    </xf>
    <xf numFmtId="0" fontId="77" fillId="0" borderId="0" xfId="0" applyFont="1" applyFill="1" applyBorder="1" applyAlignment="1">
      <alignment vertical="center" wrapText="1"/>
    </xf>
    <xf numFmtId="4" fontId="78" fillId="0" borderId="0" xfId="7" applyNumberFormat="1" applyFont="1" applyFill="1" applyAlignment="1">
      <alignment vertical="center" wrapText="1"/>
    </xf>
    <xf numFmtId="2" fontId="41" fillId="0" borderId="33" xfId="7" applyNumberFormat="1" applyFont="1" applyFill="1" applyBorder="1" applyAlignment="1">
      <alignment horizontal="right" vertical="center"/>
    </xf>
    <xf numFmtId="4" fontId="26" fillId="11" borderId="6" xfId="4" applyNumberFormat="1" applyFont="1" applyFill="1" applyBorder="1" applyAlignment="1">
      <alignment horizontal="center" vertical="center" wrapText="1"/>
    </xf>
    <xf numFmtId="4" fontId="33" fillId="0" borderId="33" xfId="7" applyNumberFormat="1" applyFont="1" applyFill="1" applyBorder="1" applyAlignment="1">
      <alignment horizontal="right" vertical="center"/>
    </xf>
    <xf numFmtId="0" fontId="2" fillId="0" borderId="0" xfId="6" applyFont="1" applyFill="1" applyBorder="1" applyAlignment="1">
      <alignment vertical="center"/>
    </xf>
    <xf numFmtId="0" fontId="27" fillId="0" borderId="0" xfId="0" applyFont="1"/>
    <xf numFmtId="0" fontId="3" fillId="0" borderId="6" xfId="0" applyFont="1" applyFill="1" applyBorder="1" applyAlignment="1">
      <alignment horizontal="left" vertical="center" wrapText="1"/>
    </xf>
    <xf numFmtId="0" fontId="24" fillId="0" borderId="17" xfId="0" applyFont="1" applyFill="1" applyBorder="1" applyAlignment="1">
      <alignment vertical="center" wrapText="1"/>
    </xf>
    <xf numFmtId="0" fontId="24" fillId="0" borderId="6" xfId="0" applyFont="1" applyFill="1" applyBorder="1" applyAlignment="1">
      <alignment horizontal="left" vertical="center" wrapText="1"/>
    </xf>
    <xf numFmtId="0" fontId="81" fillId="0" borderId="0" xfId="6" applyFont="1" applyFill="1" applyBorder="1" applyAlignment="1">
      <alignment horizontal="center" vertical="center"/>
    </xf>
    <xf numFmtId="0" fontId="43" fillId="0" borderId="0" xfId="8" applyFont="1" applyFill="1" applyAlignment="1">
      <alignment vertical="center" wrapText="1"/>
    </xf>
    <xf numFmtId="0" fontId="43" fillId="0" borderId="0" xfId="8" applyFont="1" applyFill="1" applyAlignment="1">
      <alignment vertical="center"/>
    </xf>
    <xf numFmtId="0" fontId="82" fillId="0" borderId="0" xfId="11" applyFont="1" applyFill="1"/>
    <xf numFmtId="4" fontId="82" fillId="0" borderId="0" xfId="11" applyNumberFormat="1" applyFont="1" applyFill="1"/>
    <xf numFmtId="0" fontId="26" fillId="3" borderId="4" xfId="0" applyFont="1" applyFill="1" applyBorder="1"/>
    <xf numFmtId="0" fontId="84" fillId="0" borderId="0" xfId="0" applyFont="1" applyAlignment="1">
      <alignment vertical="center"/>
    </xf>
    <xf numFmtId="0" fontId="84" fillId="0" borderId="0" xfId="0" applyFont="1" applyAlignment="1">
      <alignment vertical="center" wrapText="1"/>
    </xf>
    <xf numFmtId="0" fontId="2" fillId="0" borderId="0" xfId="0" applyFont="1" applyFill="1" applyAlignment="1">
      <alignment vertical="center" wrapText="1"/>
    </xf>
    <xf numFmtId="0" fontId="85" fillId="0" borderId="0" xfId="0" applyFont="1" applyAlignment="1">
      <alignment vertical="center" wrapText="1"/>
    </xf>
    <xf numFmtId="0" fontId="86" fillId="0" borderId="0" xfId="0" applyFont="1" applyAlignment="1">
      <alignment vertical="center" wrapText="1"/>
    </xf>
    <xf numFmtId="0" fontId="84" fillId="0" borderId="0" xfId="0" applyFont="1" applyAlignment="1">
      <alignment horizontal="left" vertical="center" wrapText="1"/>
    </xf>
    <xf numFmtId="0" fontId="84" fillId="0" borderId="0" xfId="0" applyFont="1" applyFill="1" applyAlignment="1">
      <alignment vertical="center" wrapText="1"/>
    </xf>
    <xf numFmtId="0" fontId="83" fillId="2" borderId="14" xfId="0" applyFont="1" applyFill="1" applyBorder="1" applyAlignment="1">
      <alignment horizontal="center" vertical="center" wrapText="1"/>
    </xf>
    <xf numFmtId="0" fontId="38" fillId="2" borderId="2" xfId="0" applyFont="1" applyFill="1" applyBorder="1" applyAlignment="1">
      <alignment horizontal="left" vertical="center" wrapText="1"/>
    </xf>
    <xf numFmtId="0" fontId="41" fillId="0" borderId="45" xfId="6" applyFont="1" applyFill="1" applyBorder="1" applyAlignment="1">
      <alignment horizontal="right" vertical="center"/>
    </xf>
    <xf numFmtId="0" fontId="41" fillId="0" borderId="55" xfId="6" applyFont="1" applyFill="1" applyBorder="1" applyAlignment="1">
      <alignment horizontal="right" vertical="center"/>
    </xf>
    <xf numFmtId="0" fontId="41" fillId="0" borderId="47" xfId="6" applyFont="1" applyFill="1" applyBorder="1" applyAlignment="1">
      <alignment horizontal="right" vertical="center"/>
    </xf>
    <xf numFmtId="0" fontId="43" fillId="0" borderId="0" xfId="6" applyFont="1" applyFill="1" applyBorder="1" applyAlignment="1">
      <alignment horizontal="center" vertical="center"/>
    </xf>
    <xf numFmtId="4" fontId="41" fillId="11" borderId="28" xfId="7" applyNumberFormat="1" applyFont="1" applyFill="1" applyBorder="1" applyAlignment="1">
      <alignment horizontal="center" vertical="center" wrapText="1"/>
    </xf>
    <xf numFmtId="4" fontId="41" fillId="11" borderId="31" xfId="7" applyNumberFormat="1" applyFont="1" applyFill="1" applyBorder="1" applyAlignment="1">
      <alignment horizontal="center" vertical="center" wrapText="1"/>
    </xf>
    <xf numFmtId="0" fontId="41" fillId="7" borderId="46" xfId="6" applyFont="1" applyFill="1" applyBorder="1" applyAlignment="1">
      <alignment horizontal="center" vertical="center"/>
    </xf>
    <xf numFmtId="0" fontId="41" fillId="7" borderId="47" xfId="6" applyFont="1" applyFill="1" applyBorder="1" applyAlignment="1">
      <alignment horizontal="center" vertical="center"/>
    </xf>
    <xf numFmtId="0" fontId="2" fillId="0" borderId="49" xfId="6" applyFont="1" applyFill="1" applyBorder="1" applyAlignment="1">
      <alignment horizontal="left" vertical="center"/>
    </xf>
    <xf numFmtId="0" fontId="2" fillId="0" borderId="50" xfId="6" applyFont="1" applyFill="1" applyBorder="1" applyAlignment="1">
      <alignment horizontal="left" vertical="center"/>
    </xf>
    <xf numFmtId="0" fontId="43" fillId="0" borderId="0" xfId="8" applyFont="1" applyFill="1" applyAlignment="1">
      <alignment horizontal="center" vertical="center" wrapText="1"/>
    </xf>
    <xf numFmtId="0" fontId="43" fillId="0" borderId="0" xfId="8" applyFont="1" applyFill="1" applyAlignment="1">
      <alignment horizontal="center" vertical="center"/>
    </xf>
    <xf numFmtId="0" fontId="47" fillId="11" borderId="28" xfId="8" applyFont="1" applyFill="1" applyBorder="1" applyAlignment="1">
      <alignment horizontal="center" vertical="center" wrapText="1"/>
    </xf>
    <xf numFmtId="0" fontId="47" fillId="11" borderId="31" xfId="8" applyFont="1" applyFill="1" applyBorder="1" applyAlignment="1">
      <alignment horizontal="center" vertical="center" wrapText="1"/>
    </xf>
    <xf numFmtId="0" fontId="40" fillId="0" borderId="6" xfId="9" applyFont="1" applyFill="1" applyBorder="1" applyAlignment="1">
      <alignment horizontal="center" vertical="center" wrapText="1"/>
    </xf>
    <xf numFmtId="0" fontId="40" fillId="0" borderId="6" xfId="9" applyFont="1" applyFill="1" applyBorder="1" applyAlignment="1">
      <alignment horizontal="center" vertical="center"/>
    </xf>
    <xf numFmtId="0" fontId="57" fillId="0" borderId="6" xfId="9" applyFont="1" applyBorder="1" applyAlignment="1">
      <alignment horizontal="left" vertical="center" wrapText="1"/>
    </xf>
    <xf numFmtId="0" fontId="57" fillId="0" borderId="6" xfId="9" applyFont="1" applyFill="1" applyBorder="1" applyAlignment="1">
      <alignment horizontal="center" vertical="center"/>
    </xf>
    <xf numFmtId="0" fontId="40" fillId="0" borderId="6" xfId="9" applyFont="1" applyFill="1" applyBorder="1" applyAlignment="1">
      <alignment horizontal="left" vertical="center"/>
    </xf>
    <xf numFmtId="0" fontId="51" fillId="2" borderId="58" xfId="9" applyFont="1" applyFill="1" applyBorder="1" applyAlignment="1">
      <alignment horizontal="center"/>
    </xf>
    <xf numFmtId="0" fontId="51" fillId="2" borderId="59" xfId="9" applyFont="1" applyFill="1" applyBorder="1" applyAlignment="1">
      <alignment horizontal="center"/>
    </xf>
    <xf numFmtId="0" fontId="51" fillId="2" borderId="60" xfId="9" applyFont="1" applyFill="1" applyBorder="1" applyAlignment="1">
      <alignment horizontal="center"/>
    </xf>
    <xf numFmtId="0" fontId="57" fillId="0" borderId="6" xfId="9" applyFont="1" applyFill="1" applyBorder="1" applyAlignment="1">
      <alignment horizontal="center" vertical="center" wrapText="1"/>
    </xf>
    <xf numFmtId="0" fontId="40" fillId="0" borderId="9" xfId="9" applyFont="1" applyFill="1" applyBorder="1" applyAlignment="1">
      <alignment horizontal="left" vertical="center" wrapText="1"/>
    </xf>
    <xf numFmtId="0" fontId="57" fillId="0" borderId="6" xfId="9" applyFont="1" applyBorder="1" applyAlignment="1">
      <alignment horizontal="center" vertical="center" wrapText="1"/>
    </xf>
    <xf numFmtId="0" fontId="40" fillId="0" borderId="6" xfId="9" applyFont="1" applyBorder="1" applyAlignment="1">
      <alignment horizontal="left" vertical="center" wrapText="1"/>
    </xf>
    <xf numFmtId="0" fontId="40" fillId="0" borderId="7" xfId="9" applyFont="1" applyFill="1" applyBorder="1" applyAlignment="1">
      <alignment horizontal="left" vertical="center" wrapText="1"/>
    </xf>
    <xf numFmtId="0" fontId="57" fillId="0" borderId="6" xfId="9" applyFont="1" applyBorder="1" applyAlignment="1">
      <alignment horizontal="left" vertical="center"/>
    </xf>
    <xf numFmtId="0" fontId="40" fillId="0" borderId="6" xfId="9" applyFont="1" applyFill="1" applyBorder="1" applyAlignment="1">
      <alignment horizontal="left" vertical="center" wrapText="1"/>
    </xf>
    <xf numFmtId="0" fontId="57" fillId="0" borderId="6" xfId="9" applyFont="1" applyFill="1" applyBorder="1" applyAlignment="1">
      <alignment horizontal="left" vertical="center" wrapText="1"/>
    </xf>
    <xf numFmtId="0" fontId="40" fillId="0" borderId="21" xfId="9" applyFont="1" applyBorder="1" applyAlignment="1">
      <alignment horizontal="left" vertical="center" wrapText="1"/>
    </xf>
    <xf numFmtId="0" fontId="40" fillId="0" borderId="23" xfId="9" applyFont="1" applyBorder="1" applyAlignment="1">
      <alignment horizontal="left" vertical="center" wrapText="1"/>
    </xf>
    <xf numFmtId="0" fontId="40" fillId="0" borderId="17" xfId="9" applyFont="1" applyBorder="1" applyAlignment="1">
      <alignment horizontal="left" vertical="center" wrapText="1"/>
    </xf>
    <xf numFmtId="0" fontId="40" fillId="0" borderId="26" xfId="9" applyFont="1" applyBorder="1" applyAlignment="1">
      <alignment horizontal="left" vertical="center" wrapText="1"/>
    </xf>
    <xf numFmtId="0" fontId="40" fillId="0" borderId="63" xfId="9" applyFont="1" applyBorder="1" applyAlignment="1">
      <alignment horizontal="left" vertical="center" wrapText="1"/>
    </xf>
    <xf numFmtId="0" fontId="40" fillId="0" borderId="18" xfId="9" applyFont="1" applyBorder="1" applyAlignment="1">
      <alignment horizontal="left" vertical="center" wrapText="1"/>
    </xf>
    <xf numFmtId="0" fontId="57" fillId="0" borderId="4" xfId="9" applyFont="1" applyBorder="1" applyAlignment="1">
      <alignment horizontal="left" vertical="center" wrapText="1"/>
    </xf>
    <xf numFmtId="0" fontId="57" fillId="0" borderId="20" xfId="9" applyFont="1" applyBorder="1" applyAlignment="1">
      <alignment horizontal="left" vertical="center" wrapText="1"/>
    </xf>
    <xf numFmtId="0" fontId="57" fillId="0" borderId="5" xfId="9" applyFont="1" applyBorder="1" applyAlignment="1">
      <alignment horizontal="left" vertical="center" wrapText="1"/>
    </xf>
    <xf numFmtId="0" fontId="40" fillId="0" borderId="0" xfId="9" applyFont="1" applyAlignment="1">
      <alignment horizontal="left" vertical="center" wrapText="1"/>
    </xf>
    <xf numFmtId="0" fontId="40" fillId="0" borderId="0" xfId="9" applyFont="1" applyAlignment="1">
      <alignment horizontal="left" wrapText="1"/>
    </xf>
    <xf numFmtId="0" fontId="57" fillId="0" borderId="6" xfId="9" applyFont="1" applyBorder="1" applyAlignment="1">
      <alignment horizontal="justify" vertical="center" wrapText="1"/>
    </xf>
    <xf numFmtId="0" fontId="81" fillId="12" borderId="57" xfId="9" applyFont="1" applyFill="1" applyBorder="1" applyAlignment="1">
      <alignment horizontal="center" vertical="center" wrapText="1"/>
    </xf>
    <xf numFmtId="0" fontId="81" fillId="12" borderId="0" xfId="9" applyFont="1" applyFill="1" applyBorder="1" applyAlignment="1">
      <alignment horizontal="center" vertical="center" wrapText="1"/>
    </xf>
    <xf numFmtId="0" fontId="51" fillId="12" borderId="57" xfId="9" applyFont="1" applyFill="1" applyBorder="1" applyAlignment="1">
      <alignment horizontal="center" vertical="center"/>
    </xf>
    <xf numFmtId="0" fontId="51" fillId="12" borderId="0" xfId="9" applyFont="1" applyFill="1" applyBorder="1" applyAlignment="1">
      <alignment horizontal="center" vertical="center"/>
    </xf>
    <xf numFmtId="0" fontId="40" fillId="0" borderId="22" xfId="9" applyFont="1" applyBorder="1" applyAlignment="1">
      <alignment horizontal="left" vertical="center" wrapText="1"/>
    </xf>
    <xf numFmtId="0" fontId="40" fillId="0" borderId="61" xfId="9" applyFont="1" applyBorder="1" applyAlignment="1">
      <alignment horizontal="left" vertical="center" wrapText="1"/>
    </xf>
    <xf numFmtId="0" fontId="40" fillId="0" borderId="62" xfId="9" applyFont="1" applyBorder="1" applyAlignment="1">
      <alignment horizontal="left" vertical="center" wrapText="1"/>
    </xf>
    <xf numFmtId="0" fontId="57" fillId="0" borderId="4" xfId="9" applyFont="1" applyBorder="1" applyAlignment="1">
      <alignment horizontal="center" vertical="center" wrapText="1"/>
    </xf>
    <xf numFmtId="0" fontId="57" fillId="0" borderId="20" xfId="9" applyFont="1" applyBorder="1" applyAlignment="1">
      <alignment horizontal="center" vertical="center" wrapText="1"/>
    </xf>
    <xf numFmtId="0" fontId="57" fillId="0" borderId="5" xfId="9" applyFont="1" applyBorder="1" applyAlignment="1">
      <alignment horizontal="center" vertical="center" wrapText="1"/>
    </xf>
    <xf numFmtId="0" fontId="51" fillId="12" borderId="57" xfId="9" applyFont="1" applyFill="1" applyBorder="1" applyAlignment="1">
      <alignment horizontal="center" vertical="center" wrapText="1"/>
    </xf>
    <xf numFmtId="0" fontId="51" fillId="12" borderId="0" xfId="9" applyFont="1" applyFill="1" applyBorder="1" applyAlignment="1">
      <alignment horizontal="center" vertical="center" wrapText="1"/>
    </xf>
    <xf numFmtId="49" fontId="52" fillId="11" borderId="6" xfId="4" applyNumberFormat="1" applyFont="1" applyFill="1" applyBorder="1" applyAlignment="1">
      <alignment horizontal="left" vertical="center"/>
    </xf>
    <xf numFmtId="0" fontId="2" fillId="0" borderId="21" xfId="9" applyFont="1" applyFill="1" applyBorder="1" applyAlignment="1">
      <alignment horizontal="left" vertical="center" wrapText="1"/>
    </xf>
    <xf numFmtId="0" fontId="2" fillId="0" borderId="23" xfId="9" applyFont="1" applyFill="1" applyBorder="1" applyAlignment="1">
      <alignment horizontal="left" vertical="center" wrapText="1"/>
    </xf>
    <xf numFmtId="0" fontId="2" fillId="0" borderId="17" xfId="9" applyFont="1" applyFill="1" applyBorder="1" applyAlignment="1">
      <alignment horizontal="left" vertical="center" wrapText="1"/>
    </xf>
    <xf numFmtId="0" fontId="2" fillId="0" borderId="26" xfId="9" applyFont="1" applyFill="1" applyBorder="1" applyAlignment="1">
      <alignment horizontal="left" vertical="center" wrapText="1"/>
    </xf>
    <xf numFmtId="0" fontId="2" fillId="0" borderId="63" xfId="9" applyFont="1" applyFill="1" applyBorder="1" applyAlignment="1">
      <alignment horizontal="left" vertical="center" wrapText="1"/>
    </xf>
    <xf numFmtId="0" fontId="2" fillId="0" borderId="18" xfId="9" applyFont="1" applyFill="1" applyBorder="1" applyAlignment="1">
      <alignment horizontal="left" vertical="center" wrapText="1"/>
    </xf>
    <xf numFmtId="0" fontId="41" fillId="11" borderId="4" xfId="9" applyFont="1" applyFill="1" applyBorder="1" applyAlignment="1">
      <alignment horizontal="left" vertical="center" wrapText="1"/>
    </xf>
    <xf numFmtId="0" fontId="41" fillId="11" borderId="20" xfId="9" applyFont="1" applyFill="1" applyBorder="1" applyAlignment="1">
      <alignment horizontal="left" vertical="center" wrapText="1"/>
    </xf>
    <xf numFmtId="0" fontId="41" fillId="11" borderId="5" xfId="9" applyFont="1" applyFill="1" applyBorder="1" applyAlignment="1">
      <alignment horizontal="left" vertical="center" wrapText="1"/>
    </xf>
    <xf numFmtId="49" fontId="52" fillId="11" borderId="6" xfId="4" applyNumberFormat="1" applyFont="1" applyFill="1" applyBorder="1" applyAlignment="1">
      <alignment horizontal="center" vertical="center" wrapText="1"/>
    </xf>
    <xf numFmtId="0" fontId="2" fillId="0" borderId="6" xfId="9" applyFont="1" applyFill="1" applyBorder="1" applyAlignment="1">
      <alignment horizontal="left" vertical="center" wrapText="1"/>
    </xf>
    <xf numFmtId="49" fontId="52" fillId="11" borderId="4" xfId="4" applyNumberFormat="1" applyFont="1" applyFill="1" applyBorder="1" applyAlignment="1">
      <alignment horizontal="center" vertical="center" wrapText="1"/>
    </xf>
    <xf numFmtId="49" fontId="52" fillId="11" borderId="20" xfId="4" applyNumberFormat="1" applyFont="1" applyFill="1" applyBorder="1" applyAlignment="1">
      <alignment horizontal="center" vertical="center" wrapText="1"/>
    </xf>
    <xf numFmtId="49" fontId="52" fillId="11" borderId="5" xfId="4" applyNumberFormat="1" applyFont="1" applyFill="1" applyBorder="1" applyAlignment="1">
      <alignment horizontal="center" vertical="center" wrapText="1"/>
    </xf>
    <xf numFmtId="0" fontId="2" fillId="0" borderId="22" xfId="9" applyFont="1" applyFill="1" applyBorder="1" applyAlignment="1">
      <alignment horizontal="left" vertical="center" wrapText="1"/>
    </xf>
    <xf numFmtId="0" fontId="2" fillId="0" borderId="61" xfId="9" applyFont="1" applyFill="1" applyBorder="1" applyAlignment="1">
      <alignment horizontal="left" vertical="center" wrapText="1"/>
    </xf>
    <xf numFmtId="0" fontId="2" fillId="0" borderId="62" xfId="9" applyFont="1" applyFill="1" applyBorder="1" applyAlignment="1">
      <alignment horizontal="left" vertical="center" wrapText="1"/>
    </xf>
    <xf numFmtId="0" fontId="26" fillId="11" borderId="28" xfId="8" applyFont="1" applyFill="1" applyBorder="1" applyAlignment="1">
      <alignment horizontal="center" vertical="center" wrapText="1"/>
    </xf>
    <xf numFmtId="0" fontId="26" fillId="11" borderId="31" xfId="8" applyFont="1" applyFill="1" applyBorder="1" applyAlignment="1">
      <alignment horizontal="center" vertical="center" wrapText="1"/>
    </xf>
    <xf numFmtId="0" fontId="30" fillId="0" borderId="0" xfId="8" applyFont="1" applyFill="1" applyAlignment="1">
      <alignment horizontal="left" vertical="center" wrapText="1"/>
    </xf>
    <xf numFmtId="0" fontId="51" fillId="2" borderId="58" xfId="6" applyFont="1" applyFill="1" applyBorder="1" applyAlignment="1">
      <alignment horizontal="center"/>
    </xf>
    <xf numFmtId="0" fontId="51" fillId="2" borderId="59" xfId="6" applyFont="1" applyFill="1" applyBorder="1" applyAlignment="1">
      <alignment horizontal="center"/>
    </xf>
    <xf numFmtId="0" fontId="51" fillId="2" borderId="60" xfId="6" applyFont="1" applyFill="1" applyBorder="1" applyAlignment="1">
      <alignment horizontal="center"/>
    </xf>
    <xf numFmtId="0" fontId="65" fillId="0" borderId="6" xfId="6" applyFont="1" applyFill="1" applyBorder="1" applyAlignment="1">
      <alignment horizontal="center" vertical="center"/>
    </xf>
    <xf numFmtId="0" fontId="33" fillId="0" borderId="6" xfId="6" applyFont="1" applyFill="1" applyBorder="1" applyAlignment="1">
      <alignment horizontal="center" vertical="center"/>
    </xf>
    <xf numFmtId="0" fontId="65" fillId="0" borderId="7" xfId="6" applyFont="1" applyFill="1" applyBorder="1" applyAlignment="1">
      <alignment horizontal="left" vertical="center"/>
    </xf>
    <xf numFmtId="0" fontId="81" fillId="12" borderId="57" xfId="6" applyFont="1" applyFill="1" applyBorder="1" applyAlignment="1">
      <alignment horizontal="center" vertical="center"/>
    </xf>
    <xf numFmtId="0" fontId="81" fillId="12" borderId="0" xfId="6" applyFont="1" applyFill="1" applyBorder="1" applyAlignment="1">
      <alignment horizontal="center" vertical="center"/>
    </xf>
    <xf numFmtId="0" fontId="24" fillId="0" borderId="21" xfId="6" applyFont="1" applyFill="1" applyBorder="1" applyAlignment="1">
      <alignment horizontal="left" vertical="center" wrapText="1"/>
    </xf>
    <xf numFmtId="0" fontId="24" fillId="0" borderId="23" xfId="6" applyFont="1" applyFill="1" applyBorder="1" applyAlignment="1">
      <alignment horizontal="left" vertical="center" wrapText="1"/>
    </xf>
    <xf numFmtId="0" fontId="24" fillId="0" borderId="17" xfId="6" applyFont="1" applyFill="1" applyBorder="1" applyAlignment="1">
      <alignment horizontal="left" vertical="center" wrapText="1"/>
    </xf>
    <xf numFmtId="0" fontId="24" fillId="0" borderId="21" xfId="6" applyFont="1" applyBorder="1" applyAlignment="1">
      <alignment horizontal="left" vertical="center" wrapText="1"/>
    </xf>
    <xf numFmtId="0" fontId="24" fillId="0" borderId="23" xfId="6" applyFont="1" applyBorder="1" applyAlignment="1">
      <alignment horizontal="left" vertical="center" wrapText="1"/>
    </xf>
    <xf numFmtId="0" fontId="24" fillId="0" borderId="17" xfId="6" applyFont="1" applyBorder="1" applyAlignment="1">
      <alignment horizontal="left" vertical="center" wrapText="1"/>
    </xf>
    <xf numFmtId="0" fontId="26" fillId="11" borderId="73" xfId="6" applyFont="1" applyFill="1" applyBorder="1" applyAlignment="1">
      <alignment horizontal="center" vertical="center" wrapText="1"/>
    </xf>
    <xf numFmtId="0" fontId="26" fillId="11" borderId="32" xfId="6" applyFont="1" applyFill="1" applyBorder="1" applyAlignment="1">
      <alignment horizontal="center" vertical="center" wrapText="1"/>
    </xf>
    <xf numFmtId="0" fontId="26" fillId="11" borderId="34" xfId="6" applyFont="1" applyFill="1" applyBorder="1" applyAlignment="1">
      <alignment horizontal="center" vertical="center"/>
    </xf>
    <xf numFmtId="0" fontId="26" fillId="11" borderId="35" xfId="6" applyFont="1" applyFill="1" applyBorder="1" applyAlignment="1">
      <alignment horizontal="center" vertical="center"/>
    </xf>
    <xf numFmtId="0" fontId="26" fillId="11" borderId="46" xfId="6" applyFont="1" applyFill="1" applyBorder="1" applyAlignment="1">
      <alignment horizontal="center" vertical="center"/>
    </xf>
    <xf numFmtId="0" fontId="26" fillId="11" borderId="36" xfId="6" applyFont="1" applyFill="1" applyBorder="1" applyAlignment="1">
      <alignment horizontal="center" vertical="center"/>
    </xf>
    <xf numFmtId="4" fontId="26" fillId="11" borderId="69" xfId="6" applyNumberFormat="1" applyFont="1" applyFill="1" applyBorder="1" applyAlignment="1">
      <alignment horizontal="center" vertical="center" wrapText="1"/>
    </xf>
    <xf numFmtId="4" fontId="26" fillId="11" borderId="70" xfId="6" applyNumberFormat="1" applyFont="1" applyFill="1" applyBorder="1" applyAlignment="1">
      <alignment horizontal="center" vertical="center" wrapText="1"/>
    </xf>
    <xf numFmtId="4" fontId="26" fillId="11" borderId="46" xfId="10" applyNumberFormat="1" applyFont="1" applyFill="1" applyBorder="1" applyAlignment="1">
      <alignment horizontal="right" vertical="center" wrapText="1"/>
    </xf>
    <xf numFmtId="4" fontId="26" fillId="11" borderId="47" xfId="10" applyNumberFormat="1" applyFont="1" applyFill="1" applyBorder="1" applyAlignment="1">
      <alignment horizontal="right" vertical="center" wrapText="1"/>
    </xf>
    <xf numFmtId="4" fontId="24" fillId="0" borderId="68" xfId="10" applyNumberFormat="1" applyFont="1" applyFill="1" applyBorder="1" applyAlignment="1">
      <alignment horizontal="right" vertical="center" wrapText="1"/>
    </xf>
    <xf numFmtId="4" fontId="24" fillId="0" borderId="25" xfId="10" applyNumberFormat="1" applyFont="1" applyFill="1" applyBorder="1" applyAlignment="1">
      <alignment horizontal="right" vertical="center" wrapText="1"/>
    </xf>
    <xf numFmtId="4" fontId="30" fillId="0" borderId="0" xfId="10" applyNumberFormat="1" applyFont="1" applyFill="1" applyAlignment="1">
      <alignment horizontal="center" vertical="center" wrapText="1"/>
    </xf>
    <xf numFmtId="0" fontId="26" fillId="11" borderId="28" xfId="10" applyFont="1" applyFill="1" applyBorder="1" applyAlignment="1">
      <alignment horizontal="center" vertical="center" wrapText="1"/>
    </xf>
    <xf numFmtId="0" fontId="26" fillId="11" borderId="37" xfId="10" applyFont="1" applyFill="1" applyBorder="1" applyAlignment="1">
      <alignment horizontal="center" vertical="center" wrapText="1"/>
    </xf>
    <xf numFmtId="0" fontId="26" fillId="11" borderId="31" xfId="10" applyFont="1" applyFill="1" applyBorder="1" applyAlignment="1">
      <alignment horizontal="center" vertical="center" wrapText="1"/>
    </xf>
    <xf numFmtId="0" fontId="26" fillId="11" borderId="29" xfId="10" applyFont="1" applyFill="1" applyBorder="1" applyAlignment="1">
      <alignment horizontal="center" vertical="center" wrapText="1"/>
    </xf>
    <xf numFmtId="0" fontId="26" fillId="11" borderId="30" xfId="10" applyFont="1" applyFill="1" applyBorder="1" applyAlignment="1">
      <alignment horizontal="center" vertical="center" wrapText="1"/>
    </xf>
    <xf numFmtId="0" fontId="26" fillId="11" borderId="41" xfId="10" applyFont="1" applyFill="1" applyBorder="1" applyAlignment="1">
      <alignment horizontal="center" vertical="center" wrapText="1"/>
    </xf>
    <xf numFmtId="0" fontId="26" fillId="11" borderId="4" xfId="10" applyFont="1" applyFill="1" applyBorder="1" applyAlignment="1">
      <alignment horizontal="center" vertical="center" wrapText="1"/>
    </xf>
    <xf numFmtId="0" fontId="26" fillId="11" borderId="5" xfId="10" applyFont="1" applyFill="1" applyBorder="1" applyAlignment="1">
      <alignment horizontal="center" vertical="center" wrapText="1"/>
    </xf>
    <xf numFmtId="49" fontId="59" fillId="11" borderId="13" xfId="10" applyNumberFormat="1" applyFont="1" applyFill="1" applyBorder="1" applyAlignment="1">
      <alignment horizontal="center" vertical="center" wrapText="1"/>
    </xf>
    <xf numFmtId="49" fontId="59" fillId="11" borderId="66" xfId="10" applyNumberFormat="1" applyFont="1" applyFill="1" applyBorder="1" applyAlignment="1">
      <alignment horizontal="center" vertical="center" wrapText="1"/>
    </xf>
    <xf numFmtId="49" fontId="59" fillId="11" borderId="1" xfId="10" applyNumberFormat="1" applyFont="1" applyFill="1" applyBorder="1" applyAlignment="1">
      <alignment horizontal="center" vertical="center" wrapText="1"/>
    </xf>
    <xf numFmtId="49" fontId="59" fillId="11" borderId="12" xfId="10" applyNumberFormat="1" applyFont="1" applyFill="1" applyBorder="1" applyAlignment="1">
      <alignment horizontal="center" vertical="center" wrapText="1"/>
    </xf>
    <xf numFmtId="49" fontId="59" fillId="11" borderId="44" xfId="10" applyNumberFormat="1" applyFont="1" applyFill="1" applyBorder="1" applyAlignment="1">
      <alignment horizontal="center" vertical="center" wrapText="1"/>
    </xf>
    <xf numFmtId="49" fontId="59" fillId="11" borderId="67" xfId="10" applyNumberFormat="1" applyFont="1" applyFill="1" applyBorder="1" applyAlignment="1">
      <alignment horizontal="center" vertical="center" wrapText="1"/>
    </xf>
    <xf numFmtId="4" fontId="65" fillId="11" borderId="6" xfId="6" applyNumberFormat="1" applyFont="1" applyFill="1" applyBorder="1" applyAlignment="1">
      <alignment horizontal="left" vertical="center" wrapText="1"/>
    </xf>
    <xf numFmtId="0" fontId="33" fillId="11" borderId="6" xfId="6" applyFont="1" applyFill="1" applyBorder="1" applyAlignment="1">
      <alignment horizontal="left" vertical="center" wrapText="1"/>
    </xf>
    <xf numFmtId="0" fontId="65" fillId="0" borderId="6" xfId="6" applyFont="1" applyFill="1" applyBorder="1" applyAlignment="1">
      <alignment horizontal="left" vertical="center" wrapText="1"/>
    </xf>
    <xf numFmtId="0" fontId="81" fillId="15" borderId="0" xfId="6" applyFont="1" applyFill="1" applyBorder="1" applyAlignment="1">
      <alignment horizontal="center"/>
    </xf>
    <xf numFmtId="0" fontId="51" fillId="18" borderId="76" xfId="6" applyFont="1" applyFill="1" applyBorder="1" applyAlignment="1">
      <alignment horizontal="center"/>
    </xf>
    <xf numFmtId="0" fontId="51" fillId="18" borderId="0" xfId="6" applyFont="1" applyFill="1" applyBorder="1" applyAlignment="1">
      <alignment horizontal="center"/>
    </xf>
    <xf numFmtId="0" fontId="24" fillId="0" borderId="26" xfId="11" applyFont="1" applyFill="1" applyBorder="1" applyAlignment="1">
      <alignment horizontal="left" vertical="top" wrapText="1"/>
    </xf>
    <xf numFmtId="0" fontId="24" fillId="0" borderId="18" xfId="11" applyFont="1" applyFill="1" applyBorder="1" applyAlignment="1">
      <alignment horizontal="left" vertical="top" wrapText="1"/>
    </xf>
    <xf numFmtId="0" fontId="26" fillId="11" borderId="4" xfId="11" applyFont="1" applyFill="1" applyBorder="1" applyAlignment="1">
      <alignment horizontal="left" vertical="center" wrapText="1"/>
    </xf>
    <xf numFmtId="0" fontId="26" fillId="11" borderId="5" xfId="11" applyFont="1" applyFill="1" applyBorder="1" applyAlignment="1">
      <alignment horizontal="left" vertical="center" wrapText="1"/>
    </xf>
    <xf numFmtId="0" fontId="51" fillId="18" borderId="76" xfId="6" applyFont="1" applyFill="1" applyBorder="1" applyAlignment="1">
      <alignment horizontal="center" wrapText="1"/>
    </xf>
    <xf numFmtId="0" fontId="51" fillId="18" borderId="0" xfId="6" applyFont="1" applyFill="1" applyBorder="1" applyAlignment="1">
      <alignment horizontal="center" wrapText="1"/>
    </xf>
    <xf numFmtId="4" fontId="33" fillId="11" borderId="6" xfId="6" applyNumberFormat="1" applyFont="1" applyFill="1" applyBorder="1" applyAlignment="1">
      <alignment horizontal="center" vertical="center"/>
    </xf>
    <xf numFmtId="4" fontId="33" fillId="11" borderId="6" xfId="6" applyNumberFormat="1" applyFont="1" applyFill="1" applyBorder="1" applyAlignment="1">
      <alignment horizontal="center" vertical="center" wrapText="1"/>
    </xf>
    <xf numFmtId="0" fontId="66" fillId="0" borderId="45" xfId="6" applyFont="1" applyFill="1" applyBorder="1" applyAlignment="1">
      <alignment horizontal="center" vertical="center"/>
    </xf>
    <xf numFmtId="0" fontId="66" fillId="0" borderId="55" xfId="6" applyFont="1" applyFill="1" applyBorder="1" applyAlignment="1">
      <alignment horizontal="center" vertical="center"/>
    </xf>
    <xf numFmtId="0" fontId="66" fillId="0" borderId="47" xfId="6" applyFont="1" applyFill="1" applyBorder="1" applyAlignment="1">
      <alignment horizontal="center" vertical="center"/>
    </xf>
    <xf numFmtId="4" fontId="33" fillId="11" borderId="28" xfId="7" applyNumberFormat="1" applyFont="1" applyFill="1" applyBorder="1" applyAlignment="1">
      <alignment horizontal="center" vertical="center" wrapText="1"/>
    </xf>
    <xf numFmtId="4" fontId="33" fillId="11" borderId="31" xfId="7" applyNumberFormat="1" applyFont="1" applyFill="1" applyBorder="1" applyAlignment="1">
      <alignment horizontal="center" vertical="center" wrapText="1"/>
    </xf>
    <xf numFmtId="0" fontId="66" fillId="7" borderId="46" xfId="6" applyFont="1" applyFill="1" applyBorder="1" applyAlignment="1">
      <alignment horizontal="center" vertical="center"/>
    </xf>
    <xf numFmtId="0" fontId="66" fillId="7" borderId="47" xfId="6" applyFont="1" applyFill="1" applyBorder="1" applyAlignment="1">
      <alignment horizontal="center" vertical="center"/>
    </xf>
    <xf numFmtId="0" fontId="71" fillId="0" borderId="49" xfId="6" applyFont="1" applyFill="1" applyBorder="1" applyAlignment="1">
      <alignment horizontal="left" vertical="center"/>
    </xf>
    <xf numFmtId="0" fontId="71" fillId="0" borderId="50" xfId="6" applyFont="1" applyFill="1" applyBorder="1" applyAlignment="1">
      <alignment horizontal="left" vertical="center"/>
    </xf>
    <xf numFmtId="0" fontId="33" fillId="0" borderId="0" xfId="1" applyFont="1" applyFill="1" applyBorder="1" applyAlignment="1">
      <alignment horizontal="center" wrapText="1"/>
    </xf>
    <xf numFmtId="0" fontId="43" fillId="0" borderId="0" xfId="8" applyFont="1" applyFill="1" applyBorder="1" applyAlignment="1">
      <alignment horizontal="center" vertical="center" wrapText="1"/>
    </xf>
    <xf numFmtId="0" fontId="43" fillId="0" borderId="0" xfId="8" applyFont="1" applyFill="1" applyBorder="1" applyAlignment="1">
      <alignment horizontal="center" vertical="center"/>
    </xf>
    <xf numFmtId="0" fontId="43" fillId="0" borderId="77" xfId="8" applyFont="1" applyFill="1" applyBorder="1" applyAlignment="1">
      <alignment horizontal="center" vertical="center"/>
    </xf>
  </cellXfs>
  <cellStyles count="14">
    <cellStyle name="Enllaç" xfId="1" builtinId="8"/>
    <cellStyle name="Moneda 2" xfId="2"/>
    <cellStyle name="Normal" xfId="0" builtinId="0"/>
    <cellStyle name="Normal 11" xfId="6"/>
    <cellStyle name="Normal 2" xfId="3"/>
    <cellStyle name="Normal 2 2" xfId="7"/>
    <cellStyle name="Normal 3" xfId="4"/>
    <cellStyle name="Normal 4" xfId="5"/>
    <cellStyle name="Normal 5" xfId="9"/>
    <cellStyle name="Normal_2. Taules càlcul estabilitat" xfId="8"/>
    <cellStyle name="Normal_9. Taules regla de la despesa TOTAL" xfId="10"/>
    <cellStyle name="Normal_F.1.1.B3 Estat de moviments i situació del deute Diputació i oo.aa" xfId="11"/>
    <cellStyle name="Normal_LIQUIDACIÓ 2012" xfId="13"/>
    <cellStyle name="Normal_RCR223" xfId="12"/>
  </cellStyles>
  <dxfs count="0"/>
  <tableStyles count="0" defaultTableStyle="TableStyleMedium9" defaultPivotStyle="PivotStyleLight16"/>
  <colors>
    <mruColors>
      <color rgb="FF00FFFF"/>
      <color rgb="FFFF3399"/>
      <color rgb="FF66FF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1.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MA/Desktop/SUPORT%20CONTROL/NOU%20MENTRES%20BAIXA/Ernest_control%20perman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portControl/3_CONTROL%20FINANCER/3_1%20Control%20permanent%20previ%20obligatori%20no%20planificable/1_Guia%20control%20permanent%20no%20planificable/GUIA%20CATAL&#192;/ANNEX%201_FITXES%20CPNP/5.10.1_CPPO_v41_sensefaltes_totes%20les%20fulles%20c&#224;lculs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ortControl/3_CONTROL%20FINANCER/3_1%20Control%20permanent%20previ%20obligatori%20no%20planificable/1_Guia%20control%20permanent%20no%20planificable/GUIA%20CATAL&#192;/Correccions/Correcions%20fitxes_1.5%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àrees"/>
      <sheetName val="CPOP"/>
      <sheetName val="1.2.1Ernest"/>
    </sheetNames>
    <sheetDataSet>
      <sheetData sheetId="0">
        <row r="13">
          <cell r="C13" t="str">
            <v>Pressupost</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1.1"/>
      <sheetName val="1.1.1_RA17_PPI sostenibiltat"/>
      <sheetName val="1.1.2"/>
      <sheetName val="1.1.3"/>
      <sheetName val="1.1.4"/>
      <sheetName val="1.1.5"/>
      <sheetName val="1.1.5_RA1_ESTABILITAT"/>
      <sheetName val="ENTITAT LOCAL - Estabilitat"/>
      <sheetName val="ORG.AUT. - Estabilitat"/>
      <sheetName val="CONSORCI - Estabilitat"/>
      <sheetName val="EPE - Estabilitat"/>
      <sheetName val="SOCIETAT - Estabilitat"/>
      <sheetName val="FUNDACIO - Estabilitat"/>
      <sheetName val="1.1.6"/>
      <sheetName val="1.2.1"/>
      <sheetName val="1.2.2"/>
      <sheetName val="1.2.3"/>
      <sheetName val="1.2.4"/>
      <sheetName val="1.2.5"/>
      <sheetName val="1.2.6"/>
      <sheetName val="1.2.7"/>
      <sheetName val="1.2.8"/>
      <sheetName val="1.3.1"/>
      <sheetName val="1.3.2"/>
      <sheetName val="1.3.3"/>
      <sheetName val="1.3.3_RA1_ESTABILITATLIQUIDACIÓ"/>
      <sheetName val="EL - Estabilitat liquidació"/>
      <sheetName val="OA - Estabilitat liquidació"/>
      <sheetName val="CONSORCI - Estabilitat liquid"/>
      <sheetName val="EPE - Estabilitat liquidació"/>
      <sheetName val="SM - Estabilitat liquidació"/>
      <sheetName val="FUNDACIÓ - Estabilitat liquid"/>
      <sheetName val="OPERACIONS INTERNES"/>
      <sheetName val="1.3.3_RA2_REGLA DESPESA"/>
      <sheetName val="ENTITAT LOCAL - Regla"/>
      <sheetName val="ORG.AUT. - Regla"/>
      <sheetName val="CONSORCI - Regla"/>
      <sheetName val="EPE - Regla"/>
      <sheetName val="SOCIETAT MERC - Regla"/>
      <sheetName val="FUNDACIÓ - Regla"/>
      <sheetName val="1.3.3_RA3_SOSTENITIBLITAT"/>
      <sheetName val="1.3.4"/>
      <sheetName val="1.3.5"/>
      <sheetName val="1.4.1"/>
      <sheetName val="1.4.2"/>
      <sheetName val="1.4.2_RA5_Nivell deute"/>
      <sheetName val="1.4.2_RA5_Estalvi net"/>
      <sheetName val="1.4.3"/>
      <sheetName val="1.4.3_RA6_Nivell deute"/>
      <sheetName val="1.4.32_RA6_Estalvi net"/>
      <sheetName val="1.4.4"/>
      <sheetName val="1.4.5"/>
      <sheetName val="1.4.6"/>
      <sheetName val="1.4.7"/>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2">
          <cell r="B32" t="str">
            <v>1.5</v>
          </cell>
          <cell r="C32" t="str">
            <v>Patrimoni</v>
          </cell>
        </row>
        <row r="33">
          <cell r="C33" t="str">
            <v>1.5.1</v>
          </cell>
          <cell r="D33" t="str">
            <v>Cessions gratuïtes de béns</v>
          </cell>
          <cell r="E33" t="str">
            <v xml:space="preserve">Art. 110.1.d) RD 1372/1986
Art. 47.2.ñ) L 7/1985
Art. 4.1.b.5) RD 128/2018 </v>
          </cell>
          <cell r="F33" t="str">
            <v>La cessió gratuita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ell>
        </row>
        <row r="34">
          <cell r="C34" t="str">
            <v>1.5.2</v>
          </cell>
          <cell r="D34" t="str">
            <v>Declaració béns no utilitzables</v>
          </cell>
          <cell r="E34" t="str">
            <v>Art. 13.2 D 336/1988</v>
          </cell>
          <cell r="F34" t="str">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ell>
        </row>
        <row r="35">
          <cell r="C35" t="str">
            <v>1.5.3</v>
          </cell>
          <cell r="D35" t="str">
            <v>Renúncia a herència, llegat o donacions</v>
          </cell>
          <cell r="E35" t="str">
            <v>Art. 32.2 D 336/1988</v>
          </cell>
          <cell r="F35" t="str">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ell>
        </row>
        <row r="36">
          <cell r="C36" t="str">
            <v>1.5.4</v>
          </cell>
          <cell r="D36" t="str">
            <v>Concessions de béns de domini públic</v>
          </cell>
          <cell r="E36" t="str">
            <v>Art. 66.1 D 336/1988</v>
          </cell>
          <cell r="F36" t="str">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ell>
        </row>
        <row r="37">
          <cell r="C37" t="str">
            <v>1.5.5</v>
          </cell>
          <cell r="D37" t="str">
            <v>Cessió per qualsevol títol d'aprofitament dels béns comunals</v>
          </cell>
          <cell r="E37" t="str">
            <v>Art. 54.1.b) RDLeg 781/1986
Art. 4.1.b).5 RD 128/2018
Art. 84 D 336/1988
Art. 47.2.i) L 7/1985</v>
          </cell>
          <cell r="F37" t="str">
            <v>Serà necessari l'informe previ de la secretaria, i, a més, en el seu cas, de la intervenció o de qui legalment els substitueixin, per a l'adopció dels següents acords: b) Sempre que es tracti d'assumptes sobre matèries per a les quals s'exigeixi una majoria especial.</v>
          </cell>
        </row>
        <row r="38">
          <cell r="C38" t="str">
            <v>1.5.6</v>
          </cell>
          <cell r="D38" t="str">
            <v>Alienació de béns, quan la seva quantia excedeix del 10 % dels recursos ordinaris del seu pressupost</v>
          </cell>
          <cell r="E38" t="str">
            <v>Art. 54.1.b) RDLeg 781/1986
Art. 4.1.b).5 RD 128/2018
Art. 41.2 D 336/1988
Art. 47.2.m) L 7/1985</v>
          </cell>
          <cell r="F38" t="str">
            <v>Serà necessari l'informe previ de la secretaria, i, a més, en el seu cas, de la intervenció o de qui legalment els substitueixin, per a l'adopció dels següents acords: b) Sempre que es tracti d'assumptes sobre matèries per a les quals s'exigeixi una majoria especial.</v>
          </cell>
        </row>
      </sheetData>
      <sheetData sheetId="2">
        <row r="8">
          <cell r="C8" t="str">
            <v>Aspectes a revisar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LEGALS"/>
      <sheetName val="Inventari"/>
      <sheetName val="1.5.1"/>
      <sheetName val="1.5.2"/>
      <sheetName val="1.5.3"/>
      <sheetName val="1.5.4"/>
      <sheetName val="1.5.5"/>
      <sheetName val="1.5.6"/>
      <sheetName val="1.6.1"/>
      <sheetName val="1.6.2"/>
      <sheetName val="1.6.3"/>
      <sheetName val="1.6.4"/>
      <sheetName val="1.6.5"/>
      <sheetName val="1.7.1"/>
      <sheetName val="1.8.1"/>
      <sheetName val="1.8.2"/>
      <sheetName val="1.8.3"/>
      <sheetName val="1.8.4"/>
      <sheetName val="1.8.5"/>
    </sheetNames>
    <sheetDataSet>
      <sheetData sheetId="0"/>
      <sheetData sheetId="1">
        <row r="1">
          <cell r="A1" t="str">
            <v>1.</v>
          </cell>
          <cell r="B1" t="str">
            <v>Control permanent no planificable</v>
          </cell>
        </row>
        <row r="39">
          <cell r="B39" t="str">
            <v>1.6</v>
          </cell>
          <cell r="C39" t="str">
            <v>Contractació i prestació de serveis</v>
          </cell>
        </row>
        <row r="40">
          <cell r="C40" t="str">
            <v>1.6.1</v>
          </cell>
          <cell r="D40" t="str">
            <v xml:space="preserve">Procedència de nous serveis o reforma dels existents </v>
          </cell>
          <cell r="E40" t="str">
            <v>Art. 4.1.b).5 RD 128/2018</v>
          </cell>
          <cell r="F40" t="str">
            <v>Serà necessari l'informe previ de la intervenció sobre la procedència de la implantació de nous serveis o la reforma dels existents a l'efecte de l'avaluació de la repercussió economicofinancera i estabilitat pressupostària de les respectives propostes.</v>
          </cell>
        </row>
        <row r="41">
          <cell r="C41" t="str">
            <v>1.6.2</v>
          </cell>
          <cell r="D41" t="str">
            <v xml:space="preserve">Gestió de serveis públics mitjançant entitat pública empresarial o societat mercantil </v>
          </cell>
          <cell r="E41" t="str">
            <v>Art. 85.2 L 7/1985</v>
          </cell>
        </row>
        <row r="42">
          <cell r="C42" t="str">
            <v>1.6.3</v>
          </cell>
          <cell r="D42" t="str">
            <v>Valoració de les repercusions econòmiques de cada nou contracte, excepte contractes menors, concessions d'obres i/o concessions de serveis.</v>
          </cell>
          <cell r="E42" t="str">
            <v>Art. 4.1.b).5 RD 128/2018
DA3.3 L 9/2017</v>
          </cell>
        </row>
        <row r="43">
          <cell r="C43" t="str">
            <v>1.6.4</v>
          </cell>
          <cell r="D43" t="str">
            <v>Licitació de contractes de concessió d'obres o serveis</v>
          </cell>
          <cell r="E43" t="str">
            <v>Art. 4.1.b).5 RD 128/2018
DA3.3 L 9/2017</v>
          </cell>
        </row>
        <row r="44">
          <cell r="C44" t="str">
            <v>1.6.5</v>
          </cell>
          <cell r="D44" t="str">
            <v>Modificació de contractes de concessió d'obres o serveis</v>
          </cell>
          <cell r="E44" t="str">
            <v>Art. 4.1.b).5 RD 128/2018
DA3.3 L 9/2017</v>
          </cell>
        </row>
        <row r="45">
          <cell r="B45" t="str">
            <v>1.7</v>
          </cell>
          <cell r="C45" t="str">
            <v>Control intern</v>
          </cell>
        </row>
        <row r="46">
          <cell r="C46" t="str">
            <v>1.7.1</v>
          </cell>
          <cell r="D46" t="str">
            <v>Implantació de la fiscalització limitada prèvia de despeses</v>
          </cell>
          <cell r="E46" t="str">
            <v>Art. 219.2 RDLeg 2/2004
Art. 13.1 RD 424/2017</v>
          </cell>
        </row>
        <row r="47">
          <cell r="B47" t="str">
            <v>1.8</v>
          </cell>
          <cell r="C47" t="str">
            <v>Altres matèries</v>
          </cell>
        </row>
        <row r="48">
          <cell r="C48" t="str">
            <v>1.8.1</v>
          </cell>
          <cell r="D48" t="str">
            <v>Creació, modificació o dissolució de mancomunitats o altres organitzacions associatives, així com l'adhesió a les mateixes i l'aprovació i modificació dels seus estatuts</v>
          </cell>
          <cell r="E48" t="str">
            <v>Art. 47.2.g) L 7/1985
Art. 4.1.b).5 RD 128/2018</v>
          </cell>
        </row>
        <row r="49">
          <cell r="C49" t="str">
            <v>1.8.2</v>
          </cell>
          <cell r="D49" t="str">
            <v>Transferència de funcions o activitats a altres administracions públiques, així com l'acceptació de les delegacions o encàrrecs de gestió realitzades per altres administracions, excepte que per llei s'imposi obligatòriament</v>
          </cell>
          <cell r="E49" t="str">
            <v>Art. 47.2.h) L 7/1985
Art. 4.1.b).5 RD 128/2018</v>
          </cell>
        </row>
        <row r="50">
          <cell r="C50" t="str">
            <v>1.8.3</v>
          </cell>
          <cell r="D50" t="str">
            <v>Municipalització o provincialització d'activitats en règim de monopoli i aprovació de la forma concreta de gestió del servei corresponent</v>
          </cell>
          <cell r="E50" t="str">
            <v>Art. 47.2.k) L 7/1985
Art. 4.1.b).5 RD 128/2018</v>
          </cell>
        </row>
        <row r="51">
          <cell r="C51" t="str">
            <v>1.8.4</v>
          </cell>
          <cell r="D51" t="str">
            <v xml:space="preserve">Altres assumptes que tractin matèries per a les quals s'exigeixi una majoria especial </v>
          </cell>
          <cell r="E51" t="str">
            <v>Art. 47.2.o) L 7/1985
Art. 4.1.b).5 RD 128/2018</v>
          </cell>
        </row>
        <row r="52">
          <cell r="C52" t="str">
            <v>1.8.5</v>
          </cell>
          <cell r="D52" t="str">
            <v>Iniciatives veïnals que afectin a drets i obligacions de contingut econòmic</v>
          </cell>
          <cell r="E52" t="str">
            <v>Art. 70 bis.2 L 7/1985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10" Type="http://schemas.openxmlformats.org/officeDocument/2006/relationships/printerSettings" Target="../printerSettings/printerSettings58.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printerSettings" Target="../printerSettings/printerSettings65.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5" Type="http://schemas.openxmlformats.org/officeDocument/2006/relationships/printerSettings" Target="../printerSettings/printerSettings91.bin"/><Relationship Id="rId4" Type="http://schemas.openxmlformats.org/officeDocument/2006/relationships/printerSettings" Target="../printerSettings/printerSettings9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 Id="rId6" Type="http://schemas.openxmlformats.org/officeDocument/2006/relationships/printerSettings" Target="../printerSettings/printerSettings99.bin"/><Relationship Id="rId5" Type="http://schemas.openxmlformats.org/officeDocument/2006/relationships/printerSettings" Target="../printerSettings/printerSettings98.bin"/><Relationship Id="rId4" Type="http://schemas.openxmlformats.org/officeDocument/2006/relationships/printerSettings" Target="../printerSettings/printerSettings97.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21.bin"/><Relationship Id="rId3" Type="http://schemas.openxmlformats.org/officeDocument/2006/relationships/printerSettings" Target="../printerSettings/printerSettings116.bin"/><Relationship Id="rId7" Type="http://schemas.openxmlformats.org/officeDocument/2006/relationships/printerSettings" Target="../printerSettings/printerSettings120.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10" Type="http://schemas.openxmlformats.org/officeDocument/2006/relationships/printerSettings" Target="../printerSettings/printerSettings123.bin"/><Relationship Id="rId4" Type="http://schemas.openxmlformats.org/officeDocument/2006/relationships/printerSettings" Target="../printerSettings/printerSettings117.bin"/><Relationship Id="rId9" Type="http://schemas.openxmlformats.org/officeDocument/2006/relationships/printerSettings" Target="../printerSettings/printerSettings122.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131.bin"/><Relationship Id="rId3" Type="http://schemas.openxmlformats.org/officeDocument/2006/relationships/printerSettings" Target="../printerSettings/printerSettings126.bin"/><Relationship Id="rId7" Type="http://schemas.openxmlformats.org/officeDocument/2006/relationships/printerSettings" Target="../printerSettings/printerSettings130.bin"/><Relationship Id="rId2" Type="http://schemas.openxmlformats.org/officeDocument/2006/relationships/printerSettings" Target="../printerSettings/printerSettings125.bin"/><Relationship Id="rId1" Type="http://schemas.openxmlformats.org/officeDocument/2006/relationships/printerSettings" Target="../printerSettings/printerSettings124.bin"/><Relationship Id="rId6" Type="http://schemas.openxmlformats.org/officeDocument/2006/relationships/printerSettings" Target="../printerSettings/printerSettings129.bin"/><Relationship Id="rId5" Type="http://schemas.openxmlformats.org/officeDocument/2006/relationships/printerSettings" Target="../printerSettings/printerSettings128.bin"/><Relationship Id="rId10" Type="http://schemas.openxmlformats.org/officeDocument/2006/relationships/printerSettings" Target="../printerSettings/printerSettings133.bin"/><Relationship Id="rId4" Type="http://schemas.openxmlformats.org/officeDocument/2006/relationships/printerSettings" Target="../printerSettings/printerSettings127.bin"/><Relationship Id="rId9" Type="http://schemas.openxmlformats.org/officeDocument/2006/relationships/printerSettings" Target="../printerSettings/printerSettings132.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141.bin"/><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10" Type="http://schemas.openxmlformats.org/officeDocument/2006/relationships/printerSettings" Target="../printerSettings/printerSettings143.bin"/><Relationship Id="rId4" Type="http://schemas.openxmlformats.org/officeDocument/2006/relationships/printerSettings" Target="../printerSettings/printerSettings137.bin"/><Relationship Id="rId9" Type="http://schemas.openxmlformats.org/officeDocument/2006/relationships/printerSettings" Target="../printerSettings/printerSettings14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167.bin"/><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 Id="rId9" Type="http://schemas.openxmlformats.org/officeDocument/2006/relationships/printerSettings" Target="../printerSettings/printerSettings168.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176.bin"/><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 Id="rId9" Type="http://schemas.openxmlformats.org/officeDocument/2006/relationships/printerSettings" Target="../printerSettings/printerSettings177.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185.bin"/><Relationship Id="rId3" Type="http://schemas.openxmlformats.org/officeDocument/2006/relationships/printerSettings" Target="../printerSettings/printerSettings180.bin"/><Relationship Id="rId7" Type="http://schemas.openxmlformats.org/officeDocument/2006/relationships/printerSettings" Target="../printerSettings/printerSettings184.bin"/><Relationship Id="rId2" Type="http://schemas.openxmlformats.org/officeDocument/2006/relationships/printerSettings" Target="../printerSettings/printerSettings179.bin"/><Relationship Id="rId1" Type="http://schemas.openxmlformats.org/officeDocument/2006/relationships/printerSettings" Target="../printerSettings/printerSettings178.bin"/><Relationship Id="rId6" Type="http://schemas.openxmlformats.org/officeDocument/2006/relationships/printerSettings" Target="../printerSettings/printerSettings183.bin"/><Relationship Id="rId5" Type="http://schemas.openxmlformats.org/officeDocument/2006/relationships/printerSettings" Target="../printerSettings/printerSettings182.bin"/><Relationship Id="rId4" Type="http://schemas.openxmlformats.org/officeDocument/2006/relationships/printerSettings" Target="../printerSettings/printerSettings181.bin"/><Relationship Id="rId9" Type="http://schemas.openxmlformats.org/officeDocument/2006/relationships/printerSettings" Target="../printerSettings/printerSettings186.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189.bin"/><Relationship Id="rId7" Type="http://schemas.openxmlformats.org/officeDocument/2006/relationships/printerSettings" Target="../printerSettings/printerSettings193.bin"/><Relationship Id="rId2" Type="http://schemas.openxmlformats.org/officeDocument/2006/relationships/printerSettings" Target="../printerSettings/printerSettings188.bin"/><Relationship Id="rId1" Type="http://schemas.openxmlformats.org/officeDocument/2006/relationships/printerSettings" Target="../printerSettings/printerSettings187.bin"/><Relationship Id="rId6" Type="http://schemas.openxmlformats.org/officeDocument/2006/relationships/printerSettings" Target="../printerSettings/printerSettings192.bin"/><Relationship Id="rId5" Type="http://schemas.openxmlformats.org/officeDocument/2006/relationships/printerSettings" Target="../printerSettings/printerSettings191.bin"/><Relationship Id="rId4" Type="http://schemas.openxmlformats.org/officeDocument/2006/relationships/printerSettings" Target="../printerSettings/printerSettings19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4" Type="http://schemas.openxmlformats.org/officeDocument/2006/relationships/printerSettings" Target="../printerSettings/printerSettings19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207.bin"/><Relationship Id="rId2" Type="http://schemas.openxmlformats.org/officeDocument/2006/relationships/printerSettings" Target="../printerSettings/printerSettings206.bin"/><Relationship Id="rId1" Type="http://schemas.openxmlformats.org/officeDocument/2006/relationships/printerSettings" Target="../printerSettings/printerSettings205.bin"/><Relationship Id="rId6" Type="http://schemas.openxmlformats.org/officeDocument/2006/relationships/printerSettings" Target="../printerSettings/printerSettings210.bin"/><Relationship Id="rId5" Type="http://schemas.openxmlformats.org/officeDocument/2006/relationships/printerSettings" Target="../printerSettings/printerSettings209.bin"/><Relationship Id="rId4" Type="http://schemas.openxmlformats.org/officeDocument/2006/relationships/printerSettings" Target="../printerSettings/printerSettings208.bin"/></Relationships>
</file>

<file path=xl/worksheets/_rels/sheet54.xml.rels><?xml version="1.0" encoding="UTF-8" standalone="yes"?>
<Relationships xmlns="http://schemas.openxmlformats.org/package/2006/relationships"><Relationship Id="rId3" Type="http://schemas.openxmlformats.org/officeDocument/2006/relationships/printerSettings" Target="../printerSettings/printerSettings213.bin"/><Relationship Id="rId2" Type="http://schemas.openxmlformats.org/officeDocument/2006/relationships/printerSettings" Target="../printerSettings/printerSettings212.bin"/><Relationship Id="rId1" Type="http://schemas.openxmlformats.org/officeDocument/2006/relationships/printerSettings" Target="../printerSettings/printerSettings211.bin"/><Relationship Id="rId6" Type="http://schemas.openxmlformats.org/officeDocument/2006/relationships/printerSettings" Target="../printerSettings/printerSettings216.bin"/><Relationship Id="rId5" Type="http://schemas.openxmlformats.org/officeDocument/2006/relationships/printerSettings" Target="../printerSettings/printerSettings215.bin"/><Relationship Id="rId4" Type="http://schemas.openxmlformats.org/officeDocument/2006/relationships/printerSettings" Target="../printerSettings/printerSettings214.bin"/></Relationships>
</file>

<file path=xl/worksheets/_rels/sheet55.xml.rels><?xml version="1.0" encoding="UTF-8" standalone="yes"?>
<Relationships xmlns="http://schemas.openxmlformats.org/package/2006/relationships"><Relationship Id="rId3" Type="http://schemas.openxmlformats.org/officeDocument/2006/relationships/printerSettings" Target="../printerSettings/printerSettings219.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224.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2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2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3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3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3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23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3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3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3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3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23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23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0" Type="http://schemas.openxmlformats.org/officeDocument/2006/relationships/printerSettings" Target="../printerSettings/printerSettings37.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24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24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24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24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view="pageBreakPreview" zoomScale="82" zoomScaleNormal="100" zoomScaleSheetLayoutView="82" workbookViewId="0">
      <selection activeCell="B9" sqref="B9"/>
    </sheetView>
  </sheetViews>
  <sheetFormatPr defaultColWidth="11.42578125" defaultRowHeight="41.25" customHeight="1" x14ac:dyDescent="0.25"/>
  <cols>
    <col min="1" max="1" width="26.28515625" style="1025" customWidth="1"/>
    <col min="2" max="2" width="115.85546875" style="1025" customWidth="1"/>
    <col min="3" max="16384" width="11.42578125" style="1024"/>
  </cols>
  <sheetData>
    <row r="1" spans="1:2" ht="27.75" customHeight="1" x14ac:dyDescent="0.25">
      <c r="A1" s="1031" t="s">
        <v>1229</v>
      </c>
      <c r="B1" s="1031"/>
    </row>
    <row r="2" spans="1:2" ht="41.25" customHeight="1" x14ac:dyDescent="0.25">
      <c r="A2" s="1025" t="s">
        <v>1230</v>
      </c>
      <c r="B2" s="1025" t="s">
        <v>1231</v>
      </c>
    </row>
    <row r="3" spans="1:2" ht="41.25" customHeight="1" x14ac:dyDescent="0.25">
      <c r="A3" s="1025" t="s">
        <v>1232</v>
      </c>
      <c r="B3" s="1025" t="s">
        <v>1233</v>
      </c>
    </row>
    <row r="4" spans="1:2" ht="41.25" customHeight="1" x14ac:dyDescent="0.25">
      <c r="A4" s="1025" t="s">
        <v>1234</v>
      </c>
      <c r="B4" s="1025" t="s">
        <v>1235</v>
      </c>
    </row>
    <row r="5" spans="1:2" ht="41.25" customHeight="1" x14ac:dyDescent="0.25">
      <c r="A5" s="1026" t="s">
        <v>1236</v>
      </c>
      <c r="B5" s="1026" t="s">
        <v>1237</v>
      </c>
    </row>
    <row r="6" spans="1:2" ht="41.25" customHeight="1" x14ac:dyDescent="0.25">
      <c r="A6" s="1025" t="s">
        <v>1238</v>
      </c>
      <c r="B6" s="1027" t="s">
        <v>1239</v>
      </c>
    </row>
    <row r="7" spans="1:2" ht="41.25" customHeight="1" x14ac:dyDescent="0.25">
      <c r="A7" s="1025" t="s">
        <v>1240</v>
      </c>
      <c r="B7" s="1025" t="s">
        <v>1241</v>
      </c>
    </row>
    <row r="8" spans="1:2" ht="41.25" customHeight="1" x14ac:dyDescent="0.25">
      <c r="A8" s="1025" t="s">
        <v>1242</v>
      </c>
      <c r="B8" s="1025" t="s">
        <v>1243</v>
      </c>
    </row>
    <row r="9" spans="1:2" ht="41.25" customHeight="1" x14ac:dyDescent="0.25">
      <c r="A9" s="1025" t="s">
        <v>1244</v>
      </c>
      <c r="B9" s="1025" t="s">
        <v>1245</v>
      </c>
    </row>
    <row r="10" spans="1:2" ht="41.25" customHeight="1" x14ac:dyDescent="0.25">
      <c r="A10" s="1025" t="s">
        <v>1246</v>
      </c>
      <c r="B10" s="1025" t="s">
        <v>1247</v>
      </c>
    </row>
    <row r="11" spans="1:2" ht="41.25" customHeight="1" x14ac:dyDescent="0.25">
      <c r="A11" s="1025" t="s">
        <v>1248</v>
      </c>
      <c r="B11" s="1025" t="s">
        <v>1249</v>
      </c>
    </row>
    <row r="12" spans="1:2" ht="41.25" customHeight="1" x14ac:dyDescent="0.25">
      <c r="A12" s="1025" t="s">
        <v>1250</v>
      </c>
      <c r="B12" s="1028" t="s">
        <v>1251</v>
      </c>
    </row>
    <row r="13" spans="1:2" ht="41.25" customHeight="1" x14ac:dyDescent="0.25">
      <c r="A13" s="1025" t="s">
        <v>1252</v>
      </c>
      <c r="B13" s="1025" t="s">
        <v>1253</v>
      </c>
    </row>
    <row r="14" spans="1:2" ht="41.25" customHeight="1" x14ac:dyDescent="0.25">
      <c r="A14" s="1025" t="s">
        <v>1254</v>
      </c>
      <c r="B14" s="1029" t="s">
        <v>1255</v>
      </c>
    </row>
    <row r="15" spans="1:2" ht="41.25" customHeight="1" x14ac:dyDescent="0.25">
      <c r="A15" s="1025" t="s">
        <v>1256</v>
      </c>
      <c r="B15" s="1025" t="s">
        <v>1257</v>
      </c>
    </row>
    <row r="16" spans="1:2" ht="41.25" customHeight="1" x14ac:dyDescent="0.25">
      <c r="A16" s="1026" t="s">
        <v>1258</v>
      </c>
      <c r="B16" s="1025" t="s">
        <v>1259</v>
      </c>
    </row>
    <row r="17" spans="1:2" ht="41.25" customHeight="1" x14ac:dyDescent="0.25">
      <c r="A17" s="1025" t="s">
        <v>1260</v>
      </c>
      <c r="B17" s="1025" t="s">
        <v>1261</v>
      </c>
    </row>
    <row r="18" spans="1:2" ht="41.25" customHeight="1" x14ac:dyDescent="0.25">
      <c r="A18" s="1030" t="s">
        <v>1262</v>
      </c>
      <c r="B18" s="1030" t="s">
        <v>1263</v>
      </c>
    </row>
    <row r="19" spans="1:2" ht="41.25" customHeight="1" x14ac:dyDescent="0.25">
      <c r="A19" s="1025" t="s">
        <v>1264</v>
      </c>
      <c r="B19" s="1025" t="s">
        <v>1265</v>
      </c>
    </row>
    <row r="20" spans="1:2" ht="41.25" customHeight="1" x14ac:dyDescent="0.25">
      <c r="A20" s="1025" t="s">
        <v>1266</v>
      </c>
      <c r="B20" s="1025" t="s">
        <v>1267</v>
      </c>
    </row>
    <row r="21" spans="1:2" ht="41.25" customHeight="1" x14ac:dyDescent="0.25">
      <c r="A21" s="1025" t="s">
        <v>1268</v>
      </c>
      <c r="B21" s="1025" t="s">
        <v>1269</v>
      </c>
    </row>
    <row r="22" spans="1:2" ht="41.25" customHeight="1" x14ac:dyDescent="0.25">
      <c r="A22" s="1030" t="s">
        <v>1270</v>
      </c>
      <c r="B22" s="1030" t="s">
        <v>1271</v>
      </c>
    </row>
    <row r="23" spans="1:2" ht="41.25" customHeight="1" x14ac:dyDescent="0.25">
      <c r="A23" s="1030" t="s">
        <v>1272</v>
      </c>
      <c r="B23" s="1030" t="s">
        <v>1273</v>
      </c>
    </row>
    <row r="24" spans="1:2" ht="41.25" customHeight="1" x14ac:dyDescent="0.25">
      <c r="A24" s="1025" t="s">
        <v>1274</v>
      </c>
      <c r="B24" s="1025" t="s">
        <v>1275</v>
      </c>
    </row>
    <row r="25" spans="1:2" ht="41.25" customHeight="1" x14ac:dyDescent="0.25">
      <c r="A25" s="1025" t="s">
        <v>1276</v>
      </c>
      <c r="B25" s="1025" t="s">
        <v>1277</v>
      </c>
    </row>
    <row r="26" spans="1:2" ht="41.25" customHeight="1" x14ac:dyDescent="0.25">
      <c r="A26" s="1025" t="s">
        <v>1278</v>
      </c>
      <c r="B26" s="1025" t="s">
        <v>1279</v>
      </c>
    </row>
    <row r="27" spans="1:2" ht="41.25" customHeight="1" x14ac:dyDescent="0.25">
      <c r="A27" s="1030" t="s">
        <v>1280</v>
      </c>
      <c r="B27" s="1030" t="s">
        <v>1281</v>
      </c>
    </row>
    <row r="28" spans="1:2" ht="41.25" customHeight="1" x14ac:dyDescent="0.25">
      <c r="A28" s="1025" t="s">
        <v>1282</v>
      </c>
      <c r="B28" s="1025" t="s">
        <v>1283</v>
      </c>
    </row>
    <row r="29" spans="1:2" ht="41.25" customHeight="1" x14ac:dyDescent="0.25">
      <c r="A29" s="1025" t="s">
        <v>1284</v>
      </c>
      <c r="B29" s="1025" t="s">
        <v>1285</v>
      </c>
    </row>
    <row r="30" spans="1:2" ht="41.25" customHeight="1" x14ac:dyDescent="0.25">
      <c r="A30" s="1025" t="s">
        <v>1286</v>
      </c>
      <c r="B30" s="1025" t="s">
        <v>1287</v>
      </c>
    </row>
    <row r="31" spans="1:2" ht="41.25" customHeight="1" x14ac:dyDescent="0.25">
      <c r="A31" s="1025" t="s">
        <v>1288</v>
      </c>
      <c r="B31" s="1025" t="s">
        <v>1289</v>
      </c>
    </row>
    <row r="32" spans="1:2" ht="41.25" customHeight="1" x14ac:dyDescent="0.25">
      <c r="A32" s="1025" t="s">
        <v>1290</v>
      </c>
      <c r="B32" s="1025" t="s">
        <v>1291</v>
      </c>
    </row>
    <row r="33" spans="1:2" ht="41.25" customHeight="1" x14ac:dyDescent="0.25">
      <c r="A33" s="1025" t="s">
        <v>1292</v>
      </c>
      <c r="B33" s="1025" t="s">
        <v>1293</v>
      </c>
    </row>
  </sheetData>
  <mergeCells count="1">
    <mergeCell ref="A1:B1"/>
  </mergeCells>
  <printOptions gridLines="1"/>
  <pageMargins left="0.70866141732283472" right="0.70866141732283472" top="0.74803149606299213" bottom="0.74803149606299213" header="0.31496062992125984" footer="0.31496062992125984"/>
  <pageSetup paperSize="9" scale="61"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03"/>
  <sheetViews>
    <sheetView showGridLines="0" view="pageBreakPreview" zoomScale="80" zoomScaleNormal="100" zoomScaleSheetLayoutView="80" zoomScalePageLayoutView="70" workbookViewId="0">
      <selection activeCell="B3" sqref="B3"/>
    </sheetView>
  </sheetViews>
  <sheetFormatPr defaultColWidth="11.42578125" defaultRowHeight="12.75" x14ac:dyDescent="0.25"/>
  <cols>
    <col min="1" max="1" width="3.140625" style="466" customWidth="1"/>
    <col min="2" max="2" width="65.7109375" style="466" customWidth="1"/>
    <col min="3" max="8" width="16.7109375" style="466" customWidth="1"/>
    <col min="9" max="9" width="18.42578125" style="466" customWidth="1"/>
    <col min="10" max="16384" width="11.42578125" style="466"/>
  </cols>
  <sheetData>
    <row r="2" spans="2:8" ht="20.25" x14ac:dyDescent="0.25">
      <c r="B2" s="1075" t="s">
        <v>710</v>
      </c>
      <c r="C2" s="1076"/>
      <c r="D2" s="1076"/>
      <c r="E2" s="1076"/>
      <c r="F2" s="1076"/>
      <c r="G2" s="1076"/>
      <c r="H2" s="1076"/>
    </row>
    <row r="4" spans="2:8" ht="19.5" x14ac:dyDescent="0.25">
      <c r="B4" s="1077" t="s">
        <v>723</v>
      </c>
      <c r="C4" s="1078"/>
      <c r="D4" s="1078"/>
      <c r="E4" s="1078"/>
      <c r="F4" s="1078"/>
      <c r="G4" s="1078"/>
      <c r="H4" s="1078"/>
    </row>
    <row r="5" spans="2:8" x14ac:dyDescent="0.25">
      <c r="B5" s="467"/>
    </row>
    <row r="6" spans="2:8" ht="38.25" x14ac:dyDescent="0.25">
      <c r="B6" s="468" t="s">
        <v>724</v>
      </c>
      <c r="C6" s="469" t="s">
        <v>725</v>
      </c>
    </row>
    <row r="7" spans="2:8" x14ac:dyDescent="0.25">
      <c r="B7" s="470" t="s">
        <v>726</v>
      </c>
      <c r="C7" s="471"/>
    </row>
    <row r="8" spans="2:8" x14ac:dyDescent="0.25">
      <c r="B8" s="472" t="s">
        <v>727</v>
      </c>
      <c r="C8" s="473"/>
    </row>
    <row r="9" spans="2:8" x14ac:dyDescent="0.25">
      <c r="B9" s="472" t="s">
        <v>728</v>
      </c>
      <c r="C9" s="473"/>
    </row>
    <row r="10" spans="2:8" x14ac:dyDescent="0.25">
      <c r="B10" s="472" t="s">
        <v>729</v>
      </c>
      <c r="C10" s="473"/>
    </row>
    <row r="11" spans="2:8" x14ac:dyDescent="0.25">
      <c r="B11" s="472" t="s">
        <v>730</v>
      </c>
      <c r="C11" s="473"/>
    </row>
    <row r="12" spans="2:8" x14ac:dyDescent="0.25">
      <c r="B12" s="472" t="s">
        <v>731</v>
      </c>
      <c r="C12" s="473"/>
    </row>
    <row r="13" spans="2:8" x14ac:dyDescent="0.25">
      <c r="B13" s="474" t="s">
        <v>732</v>
      </c>
      <c r="C13" s="475"/>
    </row>
    <row r="14" spans="2:8" ht="21" customHeight="1" x14ac:dyDescent="0.25">
      <c r="B14" s="468" t="s">
        <v>733</v>
      </c>
      <c r="C14" s="476">
        <f>SUM(C7:C13)</f>
        <v>0</v>
      </c>
      <c r="D14" s="477"/>
    </row>
    <row r="15" spans="2:8" x14ac:dyDescent="0.25">
      <c r="B15" s="478"/>
      <c r="C15" s="479"/>
    </row>
    <row r="16" spans="2:8" ht="25.5" x14ac:dyDescent="0.25">
      <c r="B16" s="468" t="s">
        <v>734</v>
      </c>
      <c r="C16" s="469" t="s">
        <v>735</v>
      </c>
    </row>
    <row r="17" spans="2:4" x14ac:dyDescent="0.25">
      <c r="B17" s="470" t="s">
        <v>736</v>
      </c>
      <c r="C17" s="471"/>
    </row>
    <row r="18" spans="2:4" x14ac:dyDescent="0.25">
      <c r="B18" s="472" t="s">
        <v>737</v>
      </c>
      <c r="C18" s="473"/>
    </row>
    <row r="19" spans="2:4" x14ac:dyDescent="0.25">
      <c r="B19" s="472" t="s">
        <v>738</v>
      </c>
      <c r="C19" s="473"/>
    </row>
    <row r="20" spans="2:4" x14ac:dyDescent="0.25">
      <c r="B20" s="472" t="s">
        <v>729</v>
      </c>
      <c r="C20" s="473"/>
    </row>
    <row r="21" spans="2:4" x14ac:dyDescent="0.25">
      <c r="B21" s="472" t="s">
        <v>739</v>
      </c>
      <c r="C21" s="473"/>
    </row>
    <row r="22" spans="2:4" x14ac:dyDescent="0.25">
      <c r="B22" s="472" t="s">
        <v>740</v>
      </c>
      <c r="C22" s="473"/>
    </row>
    <row r="23" spans="2:4" x14ac:dyDescent="0.25">
      <c r="B23" s="474" t="s">
        <v>732</v>
      </c>
      <c r="C23" s="475"/>
    </row>
    <row r="24" spans="2:4" ht="21" customHeight="1" x14ac:dyDescent="0.25">
      <c r="B24" s="468" t="s">
        <v>741</v>
      </c>
      <c r="C24" s="476">
        <f>SUM(C17:C23)</f>
        <v>0</v>
      </c>
      <c r="D24" s="477"/>
    </row>
    <row r="25" spans="2:4" x14ac:dyDescent="0.25">
      <c r="B25" s="478"/>
      <c r="C25" s="479"/>
    </row>
    <row r="26" spans="2:4" ht="21" customHeight="1" x14ac:dyDescent="0.25">
      <c r="B26" s="480" t="s">
        <v>742</v>
      </c>
      <c r="C26" s="481">
        <f>+C14-C24</f>
        <v>0</v>
      </c>
    </row>
    <row r="28" spans="2:4" ht="24.75" customHeight="1" x14ac:dyDescent="0.25">
      <c r="B28" s="482" t="s">
        <v>743</v>
      </c>
      <c r="C28" s="483" t="s">
        <v>708</v>
      </c>
    </row>
    <row r="29" spans="2:4" x14ac:dyDescent="0.25">
      <c r="B29" s="484" t="s">
        <v>744</v>
      </c>
      <c r="C29" s="485">
        <f>+H76</f>
        <v>0</v>
      </c>
    </row>
    <row r="30" spans="2:4" x14ac:dyDescent="0.25">
      <c r="B30" s="486" t="s">
        <v>745</v>
      </c>
      <c r="C30" s="487">
        <f>+H83</f>
        <v>0</v>
      </c>
    </row>
    <row r="31" spans="2:4" x14ac:dyDescent="0.25">
      <c r="B31" s="486" t="s">
        <v>746</v>
      </c>
      <c r="C31" s="487">
        <f>+H95</f>
        <v>0</v>
      </c>
    </row>
    <row r="32" spans="2:4" x14ac:dyDescent="0.25">
      <c r="B32" s="486" t="s">
        <v>747</v>
      </c>
      <c r="C32" s="487">
        <f>+H108</f>
        <v>0</v>
      </c>
    </row>
    <row r="33" spans="2:3" x14ac:dyDescent="0.25">
      <c r="B33" s="486" t="s">
        <v>748</v>
      </c>
      <c r="C33" s="487">
        <f>+H113</f>
        <v>0</v>
      </c>
    </row>
    <row r="34" spans="2:3" x14ac:dyDescent="0.25">
      <c r="B34" s="486" t="s">
        <v>749</v>
      </c>
      <c r="C34" s="487">
        <f>+H118</f>
        <v>0</v>
      </c>
    </row>
    <row r="35" spans="2:3" x14ac:dyDescent="0.25">
      <c r="B35" s="486" t="s">
        <v>750</v>
      </c>
      <c r="C35" s="487">
        <f>+H123</f>
        <v>0</v>
      </c>
    </row>
    <row r="36" spans="2:3" x14ac:dyDescent="0.25">
      <c r="B36" s="486" t="s">
        <v>751</v>
      </c>
      <c r="C36" s="487">
        <f>+H128</f>
        <v>0</v>
      </c>
    </row>
    <row r="37" spans="2:3" x14ac:dyDescent="0.25">
      <c r="B37" s="486" t="s">
        <v>752</v>
      </c>
      <c r="C37" s="487">
        <f>+H133</f>
        <v>0</v>
      </c>
    </row>
    <row r="38" spans="2:3" x14ac:dyDescent="0.25">
      <c r="B38" s="488" t="s">
        <v>753</v>
      </c>
      <c r="C38" s="487">
        <f>+H144</f>
        <v>0</v>
      </c>
    </row>
    <row r="39" spans="2:3" x14ac:dyDescent="0.25">
      <c r="B39" s="488" t="s">
        <v>754</v>
      </c>
      <c r="C39" s="487">
        <f>+H149</f>
        <v>0</v>
      </c>
    </row>
    <row r="40" spans="2:3" x14ac:dyDescent="0.25">
      <c r="B40" s="489" t="s">
        <v>755</v>
      </c>
      <c r="C40" s="487">
        <f>+H154</f>
        <v>0</v>
      </c>
    </row>
    <row r="41" spans="2:3" x14ac:dyDescent="0.25">
      <c r="B41" s="490" t="s">
        <v>756</v>
      </c>
      <c r="C41" s="487">
        <f>+H160</f>
        <v>0</v>
      </c>
    </row>
    <row r="42" spans="2:3" x14ac:dyDescent="0.25">
      <c r="B42" s="488" t="s">
        <v>757</v>
      </c>
      <c r="C42" s="487">
        <f>+H165</f>
        <v>0</v>
      </c>
    </row>
    <row r="43" spans="2:3" x14ac:dyDescent="0.25">
      <c r="B43" s="491" t="s">
        <v>758</v>
      </c>
      <c r="C43" s="487">
        <f>+H170</f>
        <v>0</v>
      </c>
    </row>
    <row r="44" spans="2:3" x14ac:dyDescent="0.25">
      <c r="B44" s="491" t="s">
        <v>759</v>
      </c>
      <c r="C44" s="487">
        <f>+H175</f>
        <v>0</v>
      </c>
    </row>
    <row r="45" spans="2:3" x14ac:dyDescent="0.25">
      <c r="B45" s="486" t="s">
        <v>760</v>
      </c>
      <c r="C45" s="487">
        <f>+H180</f>
        <v>0</v>
      </c>
    </row>
    <row r="46" spans="2:3" x14ac:dyDescent="0.25">
      <c r="B46" s="488" t="s">
        <v>761</v>
      </c>
      <c r="C46" s="487">
        <f>+H185</f>
        <v>0</v>
      </c>
    </row>
    <row r="47" spans="2:3" x14ac:dyDescent="0.25">
      <c r="B47" s="492" t="s">
        <v>762</v>
      </c>
      <c r="C47" s="493">
        <f>+H191</f>
        <v>0</v>
      </c>
    </row>
    <row r="48" spans="2:3" x14ac:dyDescent="0.25">
      <c r="B48" s="494" t="s">
        <v>763</v>
      </c>
      <c r="C48" s="493">
        <f>+H196</f>
        <v>0</v>
      </c>
    </row>
    <row r="49" spans="2:8" ht="24.75" customHeight="1" x14ac:dyDescent="0.25">
      <c r="B49" s="495" t="s">
        <v>764</v>
      </c>
      <c r="C49" s="496">
        <f>SUM(C29:C48)</f>
        <v>0</v>
      </c>
    </row>
    <row r="51" spans="2:8" ht="23.25" customHeight="1" x14ac:dyDescent="0.25">
      <c r="B51" s="482" t="s">
        <v>765</v>
      </c>
      <c r="C51" s="483" t="s">
        <v>708</v>
      </c>
    </row>
    <row r="52" spans="2:8" x14ac:dyDescent="0.25">
      <c r="B52" s="484" t="s">
        <v>766</v>
      </c>
      <c r="C52" s="487">
        <f>+H203</f>
        <v>0</v>
      </c>
    </row>
    <row r="53" spans="2:8" ht="23.25" customHeight="1" x14ac:dyDescent="0.25">
      <c r="B53" s="495" t="s">
        <v>767</v>
      </c>
      <c r="C53" s="496">
        <f>SUM(C52:C52)</f>
        <v>0</v>
      </c>
    </row>
    <row r="55" spans="2:8" ht="24.75" customHeight="1" x14ac:dyDescent="0.25">
      <c r="B55" s="495" t="s">
        <v>768</v>
      </c>
      <c r="C55" s="496">
        <f>+C26+C49+C53</f>
        <v>0</v>
      </c>
    </row>
    <row r="57" spans="2:8" ht="13.5" thickBot="1" x14ac:dyDescent="0.3"/>
    <row r="58" spans="2:8" s="497" customFormat="1" ht="20.25" thickBot="1" x14ac:dyDescent="0.45">
      <c r="B58" s="1052" t="s">
        <v>769</v>
      </c>
      <c r="C58" s="1053"/>
      <c r="D58" s="1053"/>
      <c r="E58" s="1053"/>
      <c r="F58" s="1053"/>
      <c r="G58" s="1053"/>
      <c r="H58" s="1054"/>
    </row>
    <row r="60" spans="2:8" s="500" customFormat="1" ht="15" x14ac:dyDescent="0.25">
      <c r="B60" s="498" t="s">
        <v>770</v>
      </c>
      <c r="C60" s="499"/>
      <c r="D60" s="499"/>
      <c r="E60" s="499"/>
      <c r="F60" s="499"/>
      <c r="G60" s="499"/>
    </row>
    <row r="61" spans="2:8" s="500" customFormat="1" ht="60" x14ac:dyDescent="0.25">
      <c r="B61" s="501" t="s">
        <v>771</v>
      </c>
      <c r="C61" s="501" t="s">
        <v>772</v>
      </c>
      <c r="D61" s="501" t="s">
        <v>773</v>
      </c>
      <c r="E61" s="501" t="s">
        <v>774</v>
      </c>
      <c r="F61" s="501" t="s">
        <v>775</v>
      </c>
      <c r="G61" s="501" t="s">
        <v>776</v>
      </c>
      <c r="H61" s="502" t="s">
        <v>777</v>
      </c>
    </row>
    <row r="62" spans="2:8" s="500" customFormat="1" ht="12" x14ac:dyDescent="0.25">
      <c r="B62" s="503" t="s">
        <v>778</v>
      </c>
      <c r="C62" s="504"/>
      <c r="D62" s="504"/>
      <c r="E62" s="504">
        <f>IF(C62=0,0,D62/C62*100)</f>
        <v>0</v>
      </c>
      <c r="F62" s="504">
        <f>+E62-100</f>
        <v>-100</v>
      </c>
      <c r="G62" s="504"/>
      <c r="H62" s="505">
        <f>+G62*F62/100</f>
        <v>0</v>
      </c>
    </row>
    <row r="63" spans="2:8" s="500" customFormat="1" ht="12" x14ac:dyDescent="0.25">
      <c r="B63" s="506" t="s">
        <v>779</v>
      </c>
      <c r="C63" s="507">
        <f>SUM(C62:C62)</f>
        <v>0</v>
      </c>
      <c r="D63" s="507">
        <f>SUM(D62:D62)</f>
        <v>0</v>
      </c>
      <c r="E63" s="507"/>
      <c r="F63" s="507"/>
      <c r="G63" s="507">
        <f>SUM(G62:G62)</f>
        <v>0</v>
      </c>
      <c r="H63" s="508">
        <f>SUM(H62:H62)</f>
        <v>0</v>
      </c>
    </row>
    <row r="64" spans="2:8" s="500" customFormat="1" ht="12" x14ac:dyDescent="0.25">
      <c r="B64" s="509" t="s">
        <v>780</v>
      </c>
      <c r="C64" s="510"/>
      <c r="D64" s="510"/>
      <c r="E64" s="510">
        <f>IF(C64=0,0,D64/C64*100)</f>
        <v>0</v>
      </c>
      <c r="F64" s="510">
        <f>+E64-100</f>
        <v>-100</v>
      </c>
      <c r="G64" s="510"/>
      <c r="H64" s="505">
        <f>+G64*F64/100</f>
        <v>0</v>
      </c>
    </row>
    <row r="65" spans="2:8" s="500" customFormat="1" ht="12" x14ac:dyDescent="0.25">
      <c r="B65" s="506" t="s">
        <v>781</v>
      </c>
      <c r="C65" s="507">
        <f>SUM(C64)</f>
        <v>0</v>
      </c>
      <c r="D65" s="507">
        <f>SUM(D64)</f>
        <v>0</v>
      </c>
      <c r="E65" s="507"/>
      <c r="F65" s="507"/>
      <c r="G65" s="507">
        <f>SUM(G64)</f>
        <v>0</v>
      </c>
      <c r="H65" s="508">
        <f>SUM(H64)</f>
        <v>0</v>
      </c>
    </row>
    <row r="66" spans="2:8" s="500" customFormat="1" ht="12" x14ac:dyDescent="0.25">
      <c r="B66" s="511" t="s">
        <v>782</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783</v>
      </c>
      <c r="C67" s="515"/>
      <c r="D67" s="515"/>
      <c r="E67" s="515">
        <f t="shared" si="0"/>
        <v>0</v>
      </c>
      <c r="F67" s="515">
        <f t="shared" si="1"/>
        <v>-100</v>
      </c>
      <c r="G67" s="515"/>
      <c r="H67" s="516">
        <f t="shared" si="2"/>
        <v>0</v>
      </c>
    </row>
    <row r="68" spans="2:8" s="500" customFormat="1" ht="12" x14ac:dyDescent="0.25">
      <c r="B68" s="514" t="s">
        <v>784</v>
      </c>
      <c r="C68" s="515"/>
      <c r="D68" s="515"/>
      <c r="E68" s="515">
        <f t="shared" si="0"/>
        <v>0</v>
      </c>
      <c r="F68" s="515">
        <f t="shared" si="1"/>
        <v>-100</v>
      </c>
      <c r="G68" s="515"/>
      <c r="H68" s="516">
        <f t="shared" si="2"/>
        <v>0</v>
      </c>
    </row>
    <row r="69" spans="2:8" s="500" customFormat="1" ht="12" x14ac:dyDescent="0.25">
      <c r="B69" s="514" t="s">
        <v>785</v>
      </c>
      <c r="C69" s="515"/>
      <c r="D69" s="515"/>
      <c r="E69" s="515">
        <f t="shared" si="0"/>
        <v>0</v>
      </c>
      <c r="F69" s="515">
        <f t="shared" si="1"/>
        <v>-100</v>
      </c>
      <c r="G69" s="515"/>
      <c r="H69" s="516">
        <f t="shared" si="2"/>
        <v>0</v>
      </c>
    </row>
    <row r="70" spans="2:8" s="500" customFormat="1" ht="12" x14ac:dyDescent="0.25">
      <c r="B70" s="514" t="s">
        <v>786</v>
      </c>
      <c r="C70" s="515"/>
      <c r="D70" s="515"/>
      <c r="E70" s="515">
        <f t="shared" si="0"/>
        <v>0</v>
      </c>
      <c r="F70" s="515">
        <f t="shared" si="1"/>
        <v>-100</v>
      </c>
      <c r="G70" s="515"/>
      <c r="H70" s="516">
        <f t="shared" si="2"/>
        <v>0</v>
      </c>
    </row>
    <row r="71" spans="2:8" s="500" customFormat="1" ht="12" x14ac:dyDescent="0.25">
      <c r="B71" s="514" t="s">
        <v>787</v>
      </c>
      <c r="C71" s="515"/>
      <c r="D71" s="515"/>
      <c r="E71" s="515">
        <f t="shared" si="0"/>
        <v>0</v>
      </c>
      <c r="F71" s="515">
        <f t="shared" si="1"/>
        <v>-100</v>
      </c>
      <c r="G71" s="515"/>
      <c r="H71" s="516">
        <f t="shared" si="2"/>
        <v>0</v>
      </c>
    </row>
    <row r="72" spans="2:8" s="500" customFormat="1" ht="12" x14ac:dyDescent="0.25">
      <c r="B72" s="517" t="s">
        <v>788</v>
      </c>
      <c r="C72" s="518"/>
      <c r="D72" s="518"/>
      <c r="E72" s="518">
        <f t="shared" si="0"/>
        <v>0</v>
      </c>
      <c r="F72" s="518">
        <f t="shared" si="1"/>
        <v>-100</v>
      </c>
      <c r="G72" s="515"/>
      <c r="H72" s="516">
        <f t="shared" si="2"/>
        <v>0</v>
      </c>
    </row>
    <row r="73" spans="2:8" s="500" customFormat="1" ht="12" x14ac:dyDescent="0.25">
      <c r="B73" s="517" t="s">
        <v>789</v>
      </c>
      <c r="C73" s="518"/>
      <c r="D73" s="518"/>
      <c r="E73" s="518">
        <f t="shared" si="0"/>
        <v>0</v>
      </c>
      <c r="F73" s="518">
        <f t="shared" si="1"/>
        <v>-100</v>
      </c>
      <c r="G73" s="515"/>
      <c r="H73" s="516">
        <f t="shared" si="2"/>
        <v>0</v>
      </c>
    </row>
    <row r="74" spans="2:8" s="500" customFormat="1" ht="12" x14ac:dyDescent="0.25">
      <c r="B74" s="503" t="s">
        <v>790</v>
      </c>
      <c r="C74" s="504"/>
      <c r="D74" s="504"/>
      <c r="E74" s="504">
        <f t="shared" si="0"/>
        <v>0</v>
      </c>
      <c r="F74" s="504">
        <f t="shared" si="1"/>
        <v>-100</v>
      </c>
      <c r="G74" s="515"/>
      <c r="H74" s="505">
        <f t="shared" si="2"/>
        <v>0</v>
      </c>
    </row>
    <row r="75" spans="2:8" s="500" customFormat="1" ht="12" x14ac:dyDescent="0.25">
      <c r="B75" s="506" t="s">
        <v>1132</v>
      </c>
      <c r="C75" s="507">
        <f>SUM(C66:C74)</f>
        <v>0</v>
      </c>
      <c r="D75" s="507">
        <f>SUM(D66:D74)</f>
        <v>0</v>
      </c>
      <c r="E75" s="507"/>
      <c r="F75" s="507"/>
      <c r="G75" s="507">
        <f>SUM(G66:G74)</f>
        <v>0</v>
      </c>
      <c r="H75" s="508">
        <f>SUM(H66:H74)</f>
        <v>0</v>
      </c>
    </row>
    <row r="76" spans="2:8" s="500" customFormat="1" ht="12" x14ac:dyDescent="0.25">
      <c r="B76" s="506" t="s">
        <v>686</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791</v>
      </c>
      <c r="C78" s="499"/>
      <c r="D78" s="499"/>
      <c r="E78" s="499"/>
    </row>
    <row r="79" spans="2:8" s="500" customFormat="1" ht="24" x14ac:dyDescent="0.25">
      <c r="B79" s="1069" t="s">
        <v>679</v>
      </c>
      <c r="C79" s="1070"/>
      <c r="D79" s="1070"/>
      <c r="E79" s="1070"/>
      <c r="F79" s="1071"/>
      <c r="G79" s="501" t="s">
        <v>776</v>
      </c>
      <c r="H79" s="502" t="s">
        <v>792</v>
      </c>
    </row>
    <row r="80" spans="2:8" s="500" customFormat="1" ht="12" x14ac:dyDescent="0.25">
      <c r="B80" s="1079" t="s">
        <v>793</v>
      </c>
      <c r="C80" s="1080"/>
      <c r="D80" s="1080"/>
      <c r="E80" s="1080"/>
      <c r="F80" s="1081"/>
      <c r="G80" s="519"/>
      <c r="H80" s="520">
        <f>+G80</f>
        <v>0</v>
      </c>
    </row>
    <row r="81" spans="2:8" s="500" customFormat="1" ht="12" x14ac:dyDescent="0.25">
      <c r="B81" s="1063" t="s">
        <v>794</v>
      </c>
      <c r="C81" s="1064"/>
      <c r="D81" s="1064"/>
      <c r="E81" s="1064"/>
      <c r="F81" s="1065"/>
      <c r="G81" s="519"/>
      <c r="H81" s="520">
        <f>+G81</f>
        <v>0</v>
      </c>
    </row>
    <row r="82" spans="2:8" s="500" customFormat="1" ht="12" x14ac:dyDescent="0.25">
      <c r="B82" s="1066" t="s">
        <v>795</v>
      </c>
      <c r="C82" s="1067"/>
      <c r="D82" s="1067"/>
      <c r="E82" s="1067"/>
      <c r="F82" s="1068"/>
      <c r="G82" s="519"/>
      <c r="H82" s="520">
        <f>+G82</f>
        <v>0</v>
      </c>
    </row>
    <row r="83" spans="2:8" s="500" customFormat="1" ht="12" x14ac:dyDescent="0.25">
      <c r="B83" s="1069" t="s">
        <v>796</v>
      </c>
      <c r="C83" s="1070"/>
      <c r="D83" s="1070"/>
      <c r="E83" s="1070"/>
      <c r="F83" s="1071"/>
      <c r="G83" s="507">
        <f>SUM(G80:G82)</f>
        <v>0</v>
      </c>
      <c r="H83" s="508">
        <f>SUM(H80:H82)</f>
        <v>0</v>
      </c>
    </row>
    <row r="84" spans="2:8" s="500" customFormat="1" ht="12" x14ac:dyDescent="0.25"/>
    <row r="85" spans="2:8" s="500" customFormat="1" ht="15" x14ac:dyDescent="0.25">
      <c r="B85" s="498" t="s">
        <v>797</v>
      </c>
      <c r="C85" s="499"/>
      <c r="D85" s="499"/>
      <c r="E85" s="499"/>
    </row>
    <row r="86" spans="2:8" s="500" customFormat="1" ht="36" x14ac:dyDescent="0.25">
      <c r="B86" s="1082" t="s">
        <v>679</v>
      </c>
      <c r="C86" s="1083"/>
      <c r="D86" s="1083"/>
      <c r="E86" s="1084"/>
      <c r="F86" s="501" t="s">
        <v>798</v>
      </c>
      <c r="G86" s="501" t="s">
        <v>799</v>
      </c>
      <c r="H86" s="502" t="s">
        <v>792</v>
      </c>
    </row>
    <row r="87" spans="2:8" s="500" customFormat="1" ht="12" x14ac:dyDescent="0.25">
      <c r="B87" s="1079" t="s">
        <v>800</v>
      </c>
      <c r="C87" s="1080"/>
      <c r="D87" s="1080"/>
      <c r="E87" s="1081"/>
      <c r="F87" s="512"/>
      <c r="G87" s="512"/>
      <c r="H87" s="516">
        <f>+F87-G87</f>
        <v>0</v>
      </c>
    </row>
    <row r="88" spans="2:8" s="500" customFormat="1" ht="12" x14ac:dyDescent="0.25">
      <c r="B88" s="1063" t="s">
        <v>801</v>
      </c>
      <c r="C88" s="1064"/>
      <c r="D88" s="1064"/>
      <c r="E88" s="1065"/>
      <c r="F88" s="515"/>
      <c r="G88" s="521"/>
      <c r="H88" s="516">
        <f>+F88-G88</f>
        <v>0</v>
      </c>
    </row>
    <row r="89" spans="2:8" s="500" customFormat="1" ht="12" x14ac:dyDescent="0.25">
      <c r="B89" s="1063" t="s">
        <v>802</v>
      </c>
      <c r="C89" s="1064"/>
      <c r="D89" s="1064"/>
      <c r="E89" s="1065"/>
      <c r="F89" s="515"/>
      <c r="G89" s="521"/>
      <c r="H89" s="516">
        <f t="shared" ref="H89:H94" si="3">+F89-G89</f>
        <v>0</v>
      </c>
    </row>
    <row r="90" spans="2:8" s="500" customFormat="1" ht="12" x14ac:dyDescent="0.25">
      <c r="B90" s="1063" t="s">
        <v>803</v>
      </c>
      <c r="C90" s="1064"/>
      <c r="D90" s="1064"/>
      <c r="E90" s="1065"/>
      <c r="F90" s="515"/>
      <c r="G90" s="521"/>
      <c r="H90" s="516">
        <f t="shared" si="3"/>
        <v>0</v>
      </c>
    </row>
    <row r="91" spans="2:8" s="500" customFormat="1" ht="12" x14ac:dyDescent="0.25">
      <c r="B91" s="1063" t="s">
        <v>804</v>
      </c>
      <c r="C91" s="1064"/>
      <c r="D91" s="1064"/>
      <c r="E91" s="1065"/>
      <c r="F91" s="515"/>
      <c r="G91" s="521"/>
      <c r="H91" s="516">
        <f t="shared" si="3"/>
        <v>0</v>
      </c>
    </row>
    <row r="92" spans="2:8" s="500" customFormat="1" ht="24" customHeight="1" x14ac:dyDescent="0.25">
      <c r="B92" s="1063" t="s">
        <v>805</v>
      </c>
      <c r="C92" s="1064"/>
      <c r="D92" s="1064"/>
      <c r="E92" s="1065"/>
      <c r="F92" s="515"/>
      <c r="G92" s="521"/>
      <c r="H92" s="516">
        <f t="shared" si="3"/>
        <v>0</v>
      </c>
    </row>
    <row r="93" spans="2:8" s="500" customFormat="1" ht="12" x14ac:dyDescent="0.25">
      <c r="B93" s="1063" t="s">
        <v>806</v>
      </c>
      <c r="C93" s="1064"/>
      <c r="D93" s="1064"/>
      <c r="E93" s="1065"/>
      <c r="F93" s="515"/>
      <c r="G93" s="521"/>
      <c r="H93" s="516">
        <f t="shared" si="3"/>
        <v>0</v>
      </c>
    </row>
    <row r="94" spans="2:8" s="500" customFormat="1" ht="12" x14ac:dyDescent="0.25">
      <c r="B94" s="1066" t="s">
        <v>807</v>
      </c>
      <c r="C94" s="1067"/>
      <c r="D94" s="1067"/>
      <c r="E94" s="1068"/>
      <c r="F94" s="504"/>
      <c r="G94" s="521"/>
      <c r="H94" s="516">
        <f t="shared" si="3"/>
        <v>0</v>
      </c>
    </row>
    <row r="95" spans="2:8" s="500" customFormat="1" ht="12" x14ac:dyDescent="0.25">
      <c r="B95" s="1069" t="s">
        <v>796</v>
      </c>
      <c r="C95" s="1070"/>
      <c r="D95" s="1070"/>
      <c r="E95" s="1071"/>
      <c r="F95" s="507">
        <f>SUM(F87:F94)</f>
        <v>0</v>
      </c>
      <c r="G95" s="507">
        <f>SUM(G87:G94)</f>
        <v>0</v>
      </c>
      <c r="H95" s="508">
        <f>SUM(H87:H94)</f>
        <v>0</v>
      </c>
    </row>
    <row r="96" spans="2:8" s="500" customFormat="1" ht="12" x14ac:dyDescent="0.25"/>
    <row r="97" spans="2:8" s="500" customFormat="1" ht="15" x14ac:dyDescent="0.25">
      <c r="B97" s="498" t="s">
        <v>808</v>
      </c>
      <c r="C97" s="522"/>
      <c r="D97" s="522"/>
      <c r="E97" s="522"/>
      <c r="F97" s="522"/>
      <c r="G97" s="522"/>
      <c r="H97" s="522"/>
    </row>
    <row r="98" spans="2:8" s="500" customFormat="1" ht="27" customHeight="1" x14ac:dyDescent="0.25">
      <c r="B98" s="1072" t="s">
        <v>809</v>
      </c>
      <c r="C98" s="1072"/>
      <c r="D98" s="1072"/>
      <c r="E98" s="1072"/>
      <c r="F98" s="1072"/>
      <c r="G98" s="1072"/>
      <c r="H98" s="1072"/>
    </row>
    <row r="99" spans="2:8" s="500" customFormat="1" ht="27.75" customHeight="1" x14ac:dyDescent="0.2">
      <c r="B99" s="1073" t="s">
        <v>810</v>
      </c>
      <c r="C99" s="1073"/>
      <c r="D99" s="1073"/>
      <c r="E99" s="1073"/>
      <c r="F99" s="1073"/>
      <c r="G99" s="1073"/>
      <c r="H99" s="1073"/>
    </row>
    <row r="100" spans="2:8" s="500" customFormat="1" ht="24" x14ac:dyDescent="0.25">
      <c r="B100" s="1074" t="s">
        <v>811</v>
      </c>
      <c r="C100" s="523" t="s">
        <v>812</v>
      </c>
      <c r="D100" s="523" t="s">
        <v>813</v>
      </c>
      <c r="E100" s="523" t="s">
        <v>814</v>
      </c>
      <c r="F100" s="523" t="s">
        <v>815</v>
      </c>
      <c r="G100" s="523" t="s">
        <v>798</v>
      </c>
      <c r="H100" s="502" t="s">
        <v>777</v>
      </c>
    </row>
    <row r="101" spans="2:8" s="500" customFormat="1" ht="12" x14ac:dyDescent="0.25">
      <c r="B101" s="1074"/>
      <c r="C101" s="524" t="s">
        <v>816</v>
      </c>
      <c r="D101" s="524" t="s">
        <v>817</v>
      </c>
      <c r="E101" s="524" t="s">
        <v>818</v>
      </c>
      <c r="F101" s="524" t="s">
        <v>819</v>
      </c>
      <c r="G101" s="524" t="s">
        <v>820</v>
      </c>
      <c r="H101" s="525" t="s">
        <v>821</v>
      </c>
    </row>
    <row r="102" spans="2:8" s="500" customFormat="1" ht="12" x14ac:dyDescent="0.25">
      <c r="B102" s="526" t="s">
        <v>822</v>
      </c>
      <c r="C102" s="527"/>
      <c r="D102" s="527"/>
      <c r="E102" s="527"/>
      <c r="F102" s="527">
        <f t="shared" ref="F102:F107" si="4">+(C102+D102+E102)/3</f>
        <v>0</v>
      </c>
      <c r="G102" s="528">
        <f>+C17</f>
        <v>0</v>
      </c>
      <c r="H102" s="516">
        <f t="shared" ref="H102:H107" si="5">(+G102*(100-F102)/100)</f>
        <v>0</v>
      </c>
    </row>
    <row r="103" spans="2:8" s="500" customFormat="1" ht="12" x14ac:dyDescent="0.25">
      <c r="B103" s="529" t="s">
        <v>823</v>
      </c>
      <c r="C103" s="528"/>
      <c r="D103" s="528"/>
      <c r="E103" s="528"/>
      <c r="F103" s="528">
        <f t="shared" si="4"/>
        <v>0</v>
      </c>
      <c r="G103" s="528">
        <f>+C18</f>
        <v>0</v>
      </c>
      <c r="H103" s="516">
        <f t="shared" si="5"/>
        <v>0</v>
      </c>
    </row>
    <row r="104" spans="2:8" s="500" customFormat="1" ht="12" x14ac:dyDescent="0.25">
      <c r="B104" s="529" t="s">
        <v>824</v>
      </c>
      <c r="C104" s="528"/>
      <c r="D104" s="528"/>
      <c r="E104" s="528"/>
      <c r="F104" s="528">
        <f t="shared" si="4"/>
        <v>0</v>
      </c>
      <c r="G104" s="528">
        <f>+C19</f>
        <v>0</v>
      </c>
      <c r="H104" s="516">
        <f t="shared" si="5"/>
        <v>0</v>
      </c>
    </row>
    <row r="105" spans="2:8" s="500" customFormat="1" ht="12" x14ac:dyDescent="0.25">
      <c r="B105" s="529" t="s">
        <v>825</v>
      </c>
      <c r="C105" s="528"/>
      <c r="D105" s="528"/>
      <c r="E105" s="528"/>
      <c r="F105" s="528">
        <f t="shared" si="4"/>
        <v>0</v>
      </c>
      <c r="G105" s="528">
        <f>+C20</f>
        <v>0</v>
      </c>
      <c r="H105" s="516">
        <f t="shared" si="5"/>
        <v>0</v>
      </c>
    </row>
    <row r="106" spans="2:8" s="500" customFormat="1" ht="12" x14ac:dyDescent="0.25">
      <c r="B106" s="529" t="s">
        <v>826</v>
      </c>
      <c r="C106" s="528"/>
      <c r="D106" s="528"/>
      <c r="E106" s="528"/>
      <c r="F106" s="528">
        <f t="shared" si="4"/>
        <v>0</v>
      </c>
      <c r="G106" s="528">
        <f>+C22</f>
        <v>0</v>
      </c>
      <c r="H106" s="516">
        <f t="shared" si="5"/>
        <v>0</v>
      </c>
    </row>
    <row r="107" spans="2:8" s="500" customFormat="1" ht="12" x14ac:dyDescent="0.25">
      <c r="B107" s="530" t="s">
        <v>827</v>
      </c>
      <c r="C107" s="528"/>
      <c r="D107" s="531"/>
      <c r="E107" s="531"/>
      <c r="F107" s="531">
        <f t="shared" si="4"/>
        <v>0</v>
      </c>
      <c r="G107" s="531">
        <f>+C23</f>
        <v>0</v>
      </c>
      <c r="H107" s="516">
        <f t="shared" si="5"/>
        <v>0</v>
      </c>
    </row>
    <row r="108" spans="2:8" s="500" customFormat="1" ht="12" x14ac:dyDescent="0.25">
      <c r="B108" s="532" t="s">
        <v>686</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828</v>
      </c>
      <c r="C110" s="522"/>
      <c r="D110" s="522"/>
      <c r="E110" s="522"/>
    </row>
    <row r="111" spans="2:8" s="500" customFormat="1" ht="36" x14ac:dyDescent="0.25">
      <c r="B111" s="1057" t="s">
        <v>679</v>
      </c>
      <c r="C111" s="1057"/>
      <c r="D111" s="1057"/>
      <c r="E111" s="1057"/>
      <c r="F111" s="501" t="s">
        <v>798</v>
      </c>
      <c r="G111" s="501" t="s">
        <v>829</v>
      </c>
      <c r="H111" s="502" t="s">
        <v>792</v>
      </c>
    </row>
    <row r="112" spans="2:8" s="500" customFormat="1" ht="12" x14ac:dyDescent="0.25">
      <c r="B112" s="1058"/>
      <c r="C112" s="1058"/>
      <c r="D112" s="1058"/>
      <c r="E112" s="1058"/>
      <c r="F112" s="512"/>
      <c r="G112" s="512"/>
      <c r="H112" s="516">
        <f>+F112-G112</f>
        <v>0</v>
      </c>
    </row>
    <row r="113" spans="2:8" s="500" customFormat="1" ht="12" x14ac:dyDescent="0.25">
      <c r="B113" s="1049" t="s">
        <v>796</v>
      </c>
      <c r="C113" s="1049"/>
      <c r="D113" s="1049"/>
      <c r="E113" s="1049"/>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830</v>
      </c>
    </row>
    <row r="116" spans="2:8" s="500" customFormat="1" ht="36" x14ac:dyDescent="0.25">
      <c r="B116" s="1055" t="s">
        <v>679</v>
      </c>
      <c r="C116" s="1055"/>
      <c r="D116" s="1055"/>
      <c r="E116" s="1055"/>
      <c r="F116" s="1055"/>
      <c r="G116" s="535" t="s">
        <v>831</v>
      </c>
      <c r="H116" s="502" t="s">
        <v>792</v>
      </c>
    </row>
    <row r="117" spans="2:8" s="500" customFormat="1" ht="12" x14ac:dyDescent="0.25">
      <c r="B117" s="1061"/>
      <c r="C117" s="1061"/>
      <c r="D117" s="1061"/>
      <c r="E117" s="1061"/>
      <c r="F117" s="1061"/>
      <c r="G117" s="536"/>
      <c r="H117" s="513">
        <v>0</v>
      </c>
    </row>
    <row r="118" spans="2:8" s="500" customFormat="1" ht="12" x14ac:dyDescent="0.25">
      <c r="B118" s="1062" t="s">
        <v>796</v>
      </c>
      <c r="C118" s="1062"/>
      <c r="D118" s="1062"/>
      <c r="E118" s="1062"/>
      <c r="F118" s="1062"/>
      <c r="G118" s="537"/>
      <c r="H118" s="508">
        <f>SUM(H117:H117)</f>
        <v>0</v>
      </c>
    </row>
    <row r="119" spans="2:8" s="500" customFormat="1" ht="12" x14ac:dyDescent="0.25"/>
    <row r="120" spans="2:8" s="500" customFormat="1" ht="15" x14ac:dyDescent="0.25">
      <c r="B120" s="498" t="s">
        <v>832</v>
      </c>
      <c r="C120" s="499"/>
      <c r="D120" s="499"/>
      <c r="E120" s="499"/>
    </row>
    <row r="121" spans="2:8" s="500" customFormat="1" ht="72" x14ac:dyDescent="0.25">
      <c r="B121" s="1057" t="s">
        <v>679</v>
      </c>
      <c r="C121" s="1057"/>
      <c r="D121" s="1057"/>
      <c r="E121" s="1057"/>
      <c r="F121" s="501" t="s">
        <v>833</v>
      </c>
      <c r="G121" s="501" t="s">
        <v>834</v>
      </c>
      <c r="H121" s="502" t="s">
        <v>792</v>
      </c>
    </row>
    <row r="122" spans="2:8" s="500" customFormat="1" ht="12" x14ac:dyDescent="0.25">
      <c r="B122" s="1058"/>
      <c r="C122" s="1058"/>
      <c r="D122" s="1058"/>
      <c r="E122" s="1058"/>
      <c r="F122" s="512"/>
      <c r="G122" s="512"/>
      <c r="H122" s="513">
        <f>-G122</f>
        <v>0</v>
      </c>
    </row>
    <row r="123" spans="2:8" s="500" customFormat="1" ht="12" x14ac:dyDescent="0.25">
      <c r="B123" s="1049" t="s">
        <v>796</v>
      </c>
      <c r="C123" s="1049"/>
      <c r="D123" s="1049"/>
      <c r="E123" s="1049"/>
      <c r="F123" s="507">
        <f>SUM(F122:F122)</f>
        <v>0</v>
      </c>
      <c r="G123" s="507">
        <f>SUM(G122:G122)</f>
        <v>0</v>
      </c>
      <c r="H123" s="508">
        <f>SUM(H122:H122)</f>
        <v>0</v>
      </c>
    </row>
    <row r="124" spans="2:8" s="500" customFormat="1" ht="12" x14ac:dyDescent="0.25"/>
    <row r="125" spans="2:8" s="500" customFormat="1" ht="15" x14ac:dyDescent="0.25">
      <c r="B125" s="498" t="s">
        <v>835</v>
      </c>
      <c r="C125" s="499"/>
      <c r="D125" s="499"/>
      <c r="E125" s="499"/>
    </row>
    <row r="126" spans="2:8" s="500" customFormat="1" ht="90" customHeight="1" x14ac:dyDescent="0.25">
      <c r="B126" s="1057" t="s">
        <v>679</v>
      </c>
      <c r="C126" s="1057"/>
      <c r="D126" s="501" t="s">
        <v>836</v>
      </c>
      <c r="E126" s="501" t="s">
        <v>837</v>
      </c>
      <c r="F126" s="501" t="s">
        <v>838</v>
      </c>
      <c r="G126" s="501" t="s">
        <v>839</v>
      </c>
      <c r="H126" s="502" t="s">
        <v>792</v>
      </c>
    </row>
    <row r="127" spans="2:8" s="500" customFormat="1" ht="12" x14ac:dyDescent="0.25">
      <c r="B127" s="1061"/>
      <c r="C127" s="1061"/>
      <c r="D127" s="512"/>
      <c r="E127" s="512"/>
      <c r="F127" s="512">
        <f>+D127*E127/100</f>
        <v>0</v>
      </c>
      <c r="G127" s="512"/>
      <c r="H127" s="513">
        <f>+F127-G127</f>
        <v>0</v>
      </c>
    </row>
    <row r="128" spans="2:8" s="500" customFormat="1" ht="12" x14ac:dyDescent="0.25">
      <c r="B128" s="1049" t="s">
        <v>796</v>
      </c>
      <c r="C128" s="1049"/>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840</v>
      </c>
      <c r="C130" s="498"/>
      <c r="D130" s="498"/>
      <c r="E130" s="498"/>
    </row>
    <row r="131" spans="2:8" s="500" customFormat="1" ht="36" x14ac:dyDescent="0.25">
      <c r="B131" s="1057" t="s">
        <v>679</v>
      </c>
      <c r="C131" s="1057"/>
      <c r="D131" s="1057"/>
      <c r="E131" s="1057"/>
      <c r="F131" s="501" t="s">
        <v>841</v>
      </c>
      <c r="G131" s="501" t="s">
        <v>842</v>
      </c>
      <c r="H131" s="502" t="s">
        <v>792</v>
      </c>
    </row>
    <row r="132" spans="2:8" s="500" customFormat="1" ht="12" x14ac:dyDescent="0.25">
      <c r="B132" s="1058"/>
      <c r="C132" s="1058"/>
      <c r="D132" s="1058"/>
      <c r="E132" s="1058"/>
      <c r="F132" s="512"/>
      <c r="G132" s="512"/>
      <c r="H132" s="538">
        <f>+F132-G132</f>
        <v>0</v>
      </c>
    </row>
    <row r="133" spans="2:8" s="500" customFormat="1" ht="12" x14ac:dyDescent="0.25">
      <c r="B133" s="1049" t="s">
        <v>796</v>
      </c>
      <c r="C133" s="1049"/>
      <c r="D133" s="1049"/>
      <c r="E133" s="1049"/>
      <c r="F133" s="507">
        <f>SUM(F132:F132)</f>
        <v>0</v>
      </c>
      <c r="G133" s="507">
        <f>SUM(G132:G132)</f>
        <v>0</v>
      </c>
      <c r="H133" s="508">
        <f>SUM(H132:H132)</f>
        <v>0</v>
      </c>
    </row>
    <row r="134" spans="2:8" s="500" customFormat="1" ht="12" x14ac:dyDescent="0.25"/>
    <row r="135" spans="2:8" s="500" customFormat="1" ht="15" x14ac:dyDescent="0.25">
      <c r="B135" s="498" t="s">
        <v>843</v>
      </c>
      <c r="C135" s="499"/>
      <c r="D135" s="499"/>
      <c r="E135" s="499"/>
    </row>
    <row r="136" spans="2:8" s="500" customFormat="1" ht="48" x14ac:dyDescent="0.25">
      <c r="B136" s="1057" t="s">
        <v>679</v>
      </c>
      <c r="C136" s="1057"/>
      <c r="D136" s="1057"/>
      <c r="E136" s="1057"/>
      <c r="F136" s="1057"/>
      <c r="G136" s="501" t="s">
        <v>844</v>
      </c>
      <c r="H136" s="502" t="s">
        <v>792</v>
      </c>
    </row>
    <row r="137" spans="2:8" s="500" customFormat="1" ht="12" x14ac:dyDescent="0.25">
      <c r="B137" s="1058"/>
      <c r="C137" s="1058"/>
      <c r="D137" s="1058"/>
      <c r="E137" s="1058"/>
      <c r="F137" s="1058"/>
      <c r="G137" s="510"/>
      <c r="H137" s="539">
        <f>-G137</f>
        <v>0</v>
      </c>
    </row>
    <row r="138" spans="2:8" s="500" customFormat="1" ht="12" x14ac:dyDescent="0.25">
      <c r="B138" s="1049" t="s">
        <v>796</v>
      </c>
      <c r="C138" s="1049"/>
      <c r="D138" s="1049"/>
      <c r="E138" s="1049"/>
      <c r="F138" s="1049"/>
      <c r="G138" s="507">
        <f>SUM(G137:G137)</f>
        <v>0</v>
      </c>
      <c r="H138" s="508">
        <f>SUM(H137:H137)</f>
        <v>0</v>
      </c>
    </row>
    <row r="139" spans="2:8" s="500" customFormat="1" ht="12" x14ac:dyDescent="0.25">
      <c r="B139" s="534"/>
      <c r="C139" s="534"/>
      <c r="D139" s="534"/>
      <c r="E139" s="540"/>
    </row>
    <row r="140" spans="2:8" s="500" customFormat="1" ht="60" x14ac:dyDescent="0.25">
      <c r="B140" s="1057" t="s">
        <v>679</v>
      </c>
      <c r="C140" s="1057"/>
      <c r="D140" s="1057"/>
      <c r="E140" s="1057"/>
      <c r="F140" s="1057"/>
      <c r="G140" s="501" t="s">
        <v>845</v>
      </c>
      <c r="H140" s="502" t="s">
        <v>792</v>
      </c>
    </row>
    <row r="141" spans="2:8" s="500" customFormat="1" ht="12" x14ac:dyDescent="0.25">
      <c r="B141" s="1058"/>
      <c r="C141" s="1058"/>
      <c r="D141" s="1058"/>
      <c r="E141" s="1058"/>
      <c r="F141" s="1058"/>
      <c r="G141" s="510"/>
      <c r="H141" s="539">
        <f>+G141</f>
        <v>0</v>
      </c>
    </row>
    <row r="142" spans="2:8" s="500" customFormat="1" ht="12" x14ac:dyDescent="0.25">
      <c r="B142" s="1049" t="s">
        <v>796</v>
      </c>
      <c r="C142" s="1049"/>
      <c r="D142" s="1049"/>
      <c r="E142" s="1049"/>
      <c r="F142" s="1049"/>
      <c r="G142" s="507">
        <f>SUM(G141:G141)</f>
        <v>0</v>
      </c>
      <c r="H142" s="508">
        <f>SUM(H141:H141)</f>
        <v>0</v>
      </c>
    </row>
    <row r="143" spans="2:8" s="500" customFormat="1" ht="12" x14ac:dyDescent="0.25">
      <c r="B143" s="534"/>
      <c r="E143" s="534"/>
      <c r="G143" s="534"/>
      <c r="H143" s="534"/>
    </row>
    <row r="144" spans="2:8" s="500" customFormat="1" ht="12" x14ac:dyDescent="0.25">
      <c r="B144" s="1060" t="s">
        <v>846</v>
      </c>
      <c r="C144" s="1060"/>
      <c r="D144" s="1060"/>
      <c r="E144" s="1060"/>
      <c r="F144" s="1060"/>
      <c r="G144" s="541"/>
      <c r="H144" s="508">
        <f>+H138+H142</f>
        <v>0</v>
      </c>
    </row>
    <row r="145" spans="2:8" s="500" customFormat="1" ht="12" x14ac:dyDescent="0.25"/>
    <row r="146" spans="2:8" s="500" customFormat="1" ht="15" x14ac:dyDescent="0.25">
      <c r="B146" s="498" t="s">
        <v>847</v>
      </c>
      <c r="C146" s="499"/>
      <c r="D146" s="499"/>
    </row>
    <row r="147" spans="2:8" s="500" customFormat="1" ht="24" x14ac:dyDescent="0.25">
      <c r="B147" s="1057" t="s">
        <v>679</v>
      </c>
      <c r="C147" s="1057"/>
      <c r="D147" s="1057"/>
      <c r="E147" s="1057"/>
      <c r="F147" s="1057"/>
      <c r="G147" s="501" t="s">
        <v>848</v>
      </c>
      <c r="H147" s="502" t="s">
        <v>792</v>
      </c>
    </row>
    <row r="148" spans="2:8" s="500" customFormat="1" ht="12" x14ac:dyDescent="0.25">
      <c r="B148" s="1058"/>
      <c r="C148" s="1058"/>
      <c r="D148" s="1058"/>
      <c r="E148" s="1058"/>
      <c r="F148" s="1058"/>
      <c r="G148" s="512"/>
      <c r="H148" s="538">
        <f>-G148</f>
        <v>0</v>
      </c>
    </row>
    <row r="149" spans="2:8" s="500" customFormat="1" ht="12" x14ac:dyDescent="0.25">
      <c r="B149" s="1049" t="s">
        <v>796</v>
      </c>
      <c r="C149" s="1049"/>
      <c r="D149" s="1049"/>
      <c r="E149" s="1049"/>
      <c r="F149" s="1049"/>
      <c r="G149" s="507">
        <f>SUM(G148:G148)</f>
        <v>0</v>
      </c>
      <c r="H149" s="508">
        <f>SUM(H148:H148)</f>
        <v>0</v>
      </c>
    </row>
    <row r="150" spans="2:8" s="500" customFormat="1" ht="12" x14ac:dyDescent="0.25"/>
    <row r="151" spans="2:8" s="500" customFormat="1" ht="15" x14ac:dyDescent="0.25">
      <c r="B151" s="498" t="s">
        <v>849</v>
      </c>
      <c r="C151" s="499"/>
      <c r="D151" s="499"/>
      <c r="E151" s="499"/>
    </row>
    <row r="152" spans="2:8" s="500" customFormat="1" ht="36" x14ac:dyDescent="0.25">
      <c r="B152" s="1057" t="s">
        <v>679</v>
      </c>
      <c r="C152" s="1057"/>
      <c r="D152" s="1057"/>
      <c r="E152" s="1057"/>
      <c r="F152" s="1057"/>
      <c r="G152" s="501" t="s">
        <v>850</v>
      </c>
      <c r="H152" s="502" t="s">
        <v>792</v>
      </c>
    </row>
    <row r="153" spans="2:8" s="500" customFormat="1" ht="12" x14ac:dyDescent="0.25">
      <c r="B153" s="1058"/>
      <c r="C153" s="1058"/>
      <c r="D153" s="1058"/>
      <c r="E153" s="1058"/>
      <c r="F153" s="1058"/>
      <c r="G153" s="510"/>
      <c r="H153" s="539">
        <f>-G153</f>
        <v>0</v>
      </c>
    </row>
    <row r="154" spans="2:8" s="500" customFormat="1" ht="12" x14ac:dyDescent="0.25">
      <c r="B154" s="1049" t="s">
        <v>796</v>
      </c>
      <c r="C154" s="1049"/>
      <c r="D154" s="1049"/>
      <c r="E154" s="1049"/>
      <c r="F154" s="1049"/>
      <c r="G154" s="507">
        <f>SUM(G153:G153)</f>
        <v>0</v>
      </c>
      <c r="H154" s="508">
        <f>SUM(H153:H153)</f>
        <v>0</v>
      </c>
    </row>
    <row r="155" spans="2:8" s="500" customFormat="1" ht="12" x14ac:dyDescent="0.25"/>
    <row r="156" spans="2:8" s="500" customFormat="1" ht="15" x14ac:dyDescent="0.25">
      <c r="B156" s="498" t="s">
        <v>851</v>
      </c>
      <c r="C156" s="499"/>
    </row>
    <row r="157" spans="2:8" s="500" customFormat="1" ht="12" x14ac:dyDescent="0.25">
      <c r="B157" s="1057" t="s">
        <v>679</v>
      </c>
      <c r="C157" s="1057"/>
      <c r="D157" s="1057"/>
      <c r="E157" s="1057"/>
      <c r="F157" s="1057"/>
      <c r="G157" s="1057"/>
      <c r="H157" s="502" t="s">
        <v>792</v>
      </c>
    </row>
    <row r="158" spans="2:8" s="500" customFormat="1" ht="12" x14ac:dyDescent="0.25">
      <c r="B158" s="1059" t="s">
        <v>852</v>
      </c>
      <c r="C158" s="1059"/>
      <c r="D158" s="1059"/>
      <c r="E158" s="1059"/>
      <c r="F158" s="1059"/>
      <c r="G158" s="1059"/>
      <c r="H158" s="513"/>
    </row>
    <row r="159" spans="2:8" s="500" customFormat="1" ht="12" x14ac:dyDescent="0.25">
      <c r="B159" s="1056" t="s">
        <v>853</v>
      </c>
      <c r="C159" s="1056"/>
      <c r="D159" s="1056"/>
      <c r="E159" s="1056"/>
      <c r="F159" s="1056"/>
      <c r="G159" s="1056"/>
      <c r="H159" s="505"/>
    </row>
    <row r="160" spans="2:8" s="500" customFormat="1" ht="12" x14ac:dyDescent="0.25">
      <c r="B160" s="1049" t="s">
        <v>796</v>
      </c>
      <c r="C160" s="1049"/>
      <c r="D160" s="1049"/>
      <c r="E160" s="1049"/>
      <c r="F160" s="1049"/>
      <c r="G160" s="1049"/>
      <c r="H160" s="508">
        <f>+H158-H159</f>
        <v>0</v>
      </c>
    </row>
    <row r="161" spans="2:8" s="500" customFormat="1" ht="12" x14ac:dyDescent="0.25"/>
    <row r="162" spans="2:8" s="500" customFormat="1" ht="15" x14ac:dyDescent="0.25">
      <c r="B162" s="498" t="s">
        <v>854</v>
      </c>
      <c r="C162" s="499"/>
      <c r="D162" s="499"/>
      <c r="E162" s="499"/>
    </row>
    <row r="163" spans="2:8" s="500" customFormat="1" ht="49.5" customHeight="1" x14ac:dyDescent="0.25">
      <c r="B163" s="1057" t="s">
        <v>679</v>
      </c>
      <c r="C163" s="1057"/>
      <c r="D163" s="1057"/>
      <c r="E163" s="1057"/>
      <c r="F163" s="501" t="s">
        <v>855</v>
      </c>
      <c r="G163" s="501" t="s">
        <v>856</v>
      </c>
      <c r="H163" s="502" t="s">
        <v>792</v>
      </c>
    </row>
    <row r="164" spans="2:8" s="500" customFormat="1" ht="12" x14ac:dyDescent="0.25">
      <c r="B164" s="1058"/>
      <c r="C164" s="1058"/>
      <c r="D164" s="1058"/>
      <c r="E164" s="1058"/>
      <c r="F164" s="512"/>
      <c r="G164" s="512"/>
      <c r="H164" s="516">
        <f>+F164-G164</f>
        <v>0</v>
      </c>
    </row>
    <row r="165" spans="2:8" s="500" customFormat="1" ht="12" x14ac:dyDescent="0.25">
      <c r="B165" s="1049" t="s">
        <v>796</v>
      </c>
      <c r="C165" s="1049"/>
      <c r="D165" s="1049"/>
      <c r="E165" s="1049"/>
      <c r="F165" s="507">
        <f>SUM(F164:F164)</f>
        <v>0</v>
      </c>
      <c r="G165" s="507">
        <f>SUM(G164:G164)</f>
        <v>0</v>
      </c>
      <c r="H165" s="508">
        <f>SUM(H164:H164)</f>
        <v>0</v>
      </c>
    </row>
    <row r="166" spans="2:8" s="500" customFormat="1" ht="12" x14ac:dyDescent="0.25"/>
    <row r="167" spans="2:8" s="500" customFormat="1" ht="15" x14ac:dyDescent="0.25">
      <c r="B167" s="498" t="s">
        <v>857</v>
      </c>
      <c r="C167" s="499"/>
      <c r="D167" s="499"/>
      <c r="E167" s="499"/>
    </row>
    <row r="168" spans="2:8" s="500" customFormat="1" ht="48" x14ac:dyDescent="0.25">
      <c r="B168" s="1057" t="s">
        <v>679</v>
      </c>
      <c r="C168" s="1057"/>
      <c r="D168" s="1057"/>
      <c r="E168" s="1057"/>
      <c r="F168" s="501" t="s">
        <v>858</v>
      </c>
      <c r="G168" s="501" t="s">
        <v>859</v>
      </c>
      <c r="H168" s="502" t="s">
        <v>792</v>
      </c>
    </row>
    <row r="169" spans="2:8" s="500" customFormat="1" ht="12" x14ac:dyDescent="0.25">
      <c r="B169" s="1058"/>
      <c r="C169" s="1058"/>
      <c r="D169" s="1058"/>
      <c r="E169" s="1058"/>
      <c r="F169" s="512"/>
      <c r="G169" s="512"/>
      <c r="H169" s="516">
        <f>+F169-G169</f>
        <v>0</v>
      </c>
    </row>
    <row r="170" spans="2:8" s="500" customFormat="1" ht="12" x14ac:dyDescent="0.25">
      <c r="B170" s="1049" t="s">
        <v>796</v>
      </c>
      <c r="C170" s="1049"/>
      <c r="D170" s="1049"/>
      <c r="E170" s="1049"/>
      <c r="F170" s="507">
        <f>SUM(F169:F169)</f>
        <v>0</v>
      </c>
      <c r="G170" s="507">
        <f>SUM(G169:G169)</f>
        <v>0</v>
      </c>
      <c r="H170" s="508">
        <f>SUM(H169:H169)</f>
        <v>0</v>
      </c>
    </row>
    <row r="171" spans="2:8" s="500" customFormat="1" ht="12" x14ac:dyDescent="0.25"/>
    <row r="172" spans="2:8" s="500" customFormat="1" ht="15" x14ac:dyDescent="0.25">
      <c r="B172" s="498" t="s">
        <v>860</v>
      </c>
      <c r="C172" s="499"/>
      <c r="D172" s="499"/>
      <c r="E172" s="499"/>
    </row>
    <row r="173" spans="2:8" s="500" customFormat="1" ht="48" x14ac:dyDescent="0.25">
      <c r="B173" s="1057" t="s">
        <v>679</v>
      </c>
      <c r="C173" s="1057"/>
      <c r="D173" s="1057"/>
      <c r="E173" s="1057"/>
      <c r="F173" s="501" t="s">
        <v>861</v>
      </c>
      <c r="G173" s="501" t="s">
        <v>862</v>
      </c>
      <c r="H173" s="502" t="s">
        <v>792</v>
      </c>
    </row>
    <row r="174" spans="2:8" s="500" customFormat="1" ht="12" x14ac:dyDescent="0.25">
      <c r="B174" s="1058"/>
      <c r="C174" s="1058"/>
      <c r="D174" s="1058"/>
      <c r="E174" s="1058"/>
      <c r="F174" s="512"/>
      <c r="G174" s="512"/>
      <c r="H174" s="516">
        <f>+F174-G174</f>
        <v>0</v>
      </c>
    </row>
    <row r="175" spans="2:8" s="500" customFormat="1" ht="12" x14ac:dyDescent="0.25">
      <c r="B175" s="1049" t="s">
        <v>796</v>
      </c>
      <c r="C175" s="1049"/>
      <c r="D175" s="1049"/>
      <c r="E175" s="1049"/>
      <c r="F175" s="507">
        <f>SUM(F174:F174)</f>
        <v>0</v>
      </c>
      <c r="G175" s="507">
        <f>SUM(G174:G174)</f>
        <v>0</v>
      </c>
      <c r="H175" s="508">
        <f>SUM(H174:H174)</f>
        <v>0</v>
      </c>
    </row>
    <row r="176" spans="2:8" s="500" customFormat="1" ht="12" x14ac:dyDescent="0.25"/>
    <row r="177" spans="2:8" s="500" customFormat="1" ht="15" x14ac:dyDescent="0.25">
      <c r="B177" s="498" t="s">
        <v>863</v>
      </c>
      <c r="C177" s="499"/>
      <c r="D177" s="499"/>
      <c r="E177" s="499"/>
    </row>
    <row r="178" spans="2:8" s="500" customFormat="1" ht="72" x14ac:dyDescent="0.25">
      <c r="B178" s="1057" t="s">
        <v>679</v>
      </c>
      <c r="C178" s="1057"/>
      <c r="D178" s="1057"/>
      <c r="E178" s="1057"/>
      <c r="F178" s="501" t="s">
        <v>864</v>
      </c>
      <c r="G178" s="501" t="s">
        <v>865</v>
      </c>
      <c r="H178" s="502" t="s">
        <v>792</v>
      </c>
    </row>
    <row r="179" spans="2:8" s="500" customFormat="1" ht="12" x14ac:dyDescent="0.25">
      <c r="B179" s="1058"/>
      <c r="C179" s="1058"/>
      <c r="D179" s="1058"/>
      <c r="E179" s="1058"/>
      <c r="F179" s="512"/>
      <c r="G179" s="512"/>
      <c r="H179" s="516">
        <f>+F179-G179</f>
        <v>0</v>
      </c>
    </row>
    <row r="180" spans="2:8" s="500" customFormat="1" ht="12" x14ac:dyDescent="0.25">
      <c r="B180" s="1049" t="s">
        <v>796</v>
      </c>
      <c r="C180" s="1049"/>
      <c r="D180" s="1049"/>
      <c r="E180" s="1049"/>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866</v>
      </c>
      <c r="C182" s="499"/>
      <c r="D182" s="499"/>
      <c r="E182" s="499"/>
    </row>
    <row r="183" spans="2:8" s="500" customFormat="1" ht="48" x14ac:dyDescent="0.25">
      <c r="B183" s="1057" t="s">
        <v>679</v>
      </c>
      <c r="C183" s="1057"/>
      <c r="D183" s="1057"/>
      <c r="E183" s="1057"/>
      <c r="F183" s="501" t="s">
        <v>867</v>
      </c>
      <c r="G183" s="501" t="s">
        <v>868</v>
      </c>
      <c r="H183" s="502" t="s">
        <v>792</v>
      </c>
    </row>
    <row r="184" spans="2:8" s="500" customFormat="1" ht="12" x14ac:dyDescent="0.25">
      <c r="B184" s="1058"/>
      <c r="C184" s="1058"/>
      <c r="D184" s="1058"/>
      <c r="E184" s="1058"/>
      <c r="F184" s="512"/>
      <c r="G184" s="512"/>
      <c r="H184" s="516">
        <f>-G184+F184</f>
        <v>0</v>
      </c>
    </row>
    <row r="185" spans="2:8" s="500" customFormat="1" ht="12" x14ac:dyDescent="0.25">
      <c r="B185" s="1049" t="s">
        <v>796</v>
      </c>
      <c r="C185" s="1049"/>
      <c r="D185" s="1049"/>
      <c r="E185" s="1049"/>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869</v>
      </c>
      <c r="C187" s="499"/>
    </row>
    <row r="188" spans="2:8" s="500" customFormat="1" ht="12" x14ac:dyDescent="0.25">
      <c r="B188" s="1057" t="s">
        <v>679</v>
      </c>
      <c r="C188" s="1057"/>
      <c r="D188" s="1057"/>
      <c r="E188" s="1057"/>
      <c r="F188" s="1057"/>
      <c r="G188" s="1057"/>
      <c r="H188" s="502" t="s">
        <v>792</v>
      </c>
    </row>
    <row r="189" spans="2:8" s="500" customFormat="1" ht="12" x14ac:dyDescent="0.25">
      <c r="B189" s="1059" t="s">
        <v>870</v>
      </c>
      <c r="C189" s="1059"/>
      <c r="D189" s="1059"/>
      <c r="E189" s="1059"/>
      <c r="F189" s="1059"/>
      <c r="G189" s="1059"/>
      <c r="H189" s="513"/>
    </row>
    <row r="190" spans="2:8" s="500" customFormat="1" ht="12" x14ac:dyDescent="0.25">
      <c r="B190" s="1056" t="s">
        <v>871</v>
      </c>
      <c r="C190" s="1056"/>
      <c r="D190" s="1056"/>
      <c r="E190" s="1056"/>
      <c r="F190" s="1056"/>
      <c r="G190" s="1056"/>
      <c r="H190" s="505"/>
    </row>
    <row r="191" spans="2:8" s="500" customFormat="1" ht="12" x14ac:dyDescent="0.25">
      <c r="B191" s="1049" t="s">
        <v>796</v>
      </c>
      <c r="C191" s="1049"/>
      <c r="D191" s="1049"/>
      <c r="E191" s="1049"/>
      <c r="F191" s="1049"/>
      <c r="G191" s="1049"/>
      <c r="H191" s="508">
        <f>+H189-H190</f>
        <v>0</v>
      </c>
    </row>
    <row r="192" spans="2:8" s="500" customFormat="1" ht="12" x14ac:dyDescent="0.25"/>
    <row r="193" spans="2:8" s="500" customFormat="1" ht="15" x14ac:dyDescent="0.25">
      <c r="B193" s="498" t="s">
        <v>872</v>
      </c>
      <c r="C193" s="499"/>
      <c r="D193" s="499"/>
      <c r="E193" s="499"/>
    </row>
    <row r="194" spans="2:8" s="500" customFormat="1" ht="24" x14ac:dyDescent="0.25">
      <c r="B194" s="501" t="s">
        <v>679</v>
      </c>
      <c r="C194" s="1050" t="s">
        <v>707</v>
      </c>
      <c r="D194" s="1050"/>
      <c r="E194" s="1050"/>
      <c r="F194" s="501" t="s">
        <v>873</v>
      </c>
      <c r="G194" s="501" t="s">
        <v>874</v>
      </c>
      <c r="H194" s="502" t="s">
        <v>792</v>
      </c>
    </row>
    <row r="195" spans="2:8" s="500" customFormat="1" ht="23.25" customHeight="1" x14ac:dyDescent="0.25">
      <c r="B195" s="542"/>
      <c r="C195" s="1051"/>
      <c r="D195" s="1051"/>
      <c r="E195" s="1051"/>
      <c r="F195" s="536"/>
      <c r="G195" s="536"/>
      <c r="H195" s="513">
        <f>+F195-G195</f>
        <v>0</v>
      </c>
    </row>
    <row r="196" spans="2:8" s="500" customFormat="1" ht="12" x14ac:dyDescent="0.25">
      <c r="B196" s="506" t="s">
        <v>796</v>
      </c>
      <c r="C196" s="1051"/>
      <c r="D196" s="1051"/>
      <c r="E196" s="1051"/>
      <c r="F196" s="507">
        <f>SUM(F195:F195)</f>
        <v>0</v>
      </c>
      <c r="G196" s="507">
        <f>SUM(G195:G195)</f>
        <v>0</v>
      </c>
      <c r="H196" s="508">
        <f>SUM(H195:H195)</f>
        <v>0</v>
      </c>
    </row>
    <row r="197" spans="2:8" s="500" customFormat="1" ht="12" x14ac:dyDescent="0.25">
      <c r="B197" s="573"/>
      <c r="C197" s="574"/>
      <c r="D197" s="574"/>
      <c r="E197" s="574"/>
      <c r="F197" s="540"/>
      <c r="G197" s="540"/>
      <c r="H197" s="575"/>
    </row>
    <row r="198" spans="2:8" ht="13.5" thickBot="1" x14ac:dyDescent="0.3">
      <c r="G198" s="497"/>
      <c r="H198" s="497"/>
    </row>
    <row r="199" spans="2:8" ht="20.25" thickBot="1" x14ac:dyDescent="0.45">
      <c r="B199" s="1052" t="s">
        <v>715</v>
      </c>
      <c r="C199" s="1053"/>
      <c r="D199" s="1053"/>
      <c r="E199" s="1053"/>
      <c r="F199" s="1053"/>
      <c r="G199" s="1053"/>
      <c r="H199" s="1054"/>
    </row>
    <row r="200" spans="2:8" x14ac:dyDescent="0.25">
      <c r="G200" s="497"/>
      <c r="H200" s="497"/>
    </row>
    <row r="201" spans="2:8" s="500" customFormat="1" ht="36" x14ac:dyDescent="0.25">
      <c r="B201" s="535" t="s">
        <v>679</v>
      </c>
      <c r="C201" s="1055" t="s">
        <v>707</v>
      </c>
      <c r="D201" s="1055"/>
      <c r="E201" s="1055"/>
      <c r="F201" s="543" t="s">
        <v>875</v>
      </c>
      <c r="G201" s="543" t="s">
        <v>876</v>
      </c>
      <c r="H201" s="502" t="s">
        <v>877</v>
      </c>
    </row>
    <row r="202" spans="2:8" s="500" customFormat="1" ht="12" x14ac:dyDescent="0.25">
      <c r="B202" s="544"/>
      <c r="C202" s="1047"/>
      <c r="D202" s="1047"/>
      <c r="E202" s="1047"/>
      <c r="F202" s="545"/>
      <c r="G202" s="545"/>
      <c r="H202" s="546">
        <f>+F202-G202</f>
        <v>0</v>
      </c>
    </row>
    <row r="203" spans="2:8" s="500" customFormat="1" ht="12" x14ac:dyDescent="0.25">
      <c r="B203" s="547" t="s">
        <v>686</v>
      </c>
      <c r="C203" s="1048"/>
      <c r="D203" s="1048"/>
      <c r="E203" s="1048"/>
      <c r="F203" s="548">
        <f>SUM(F202:F202)</f>
        <v>0</v>
      </c>
      <c r="G203" s="548">
        <f>SUM(G202:G202)</f>
        <v>0</v>
      </c>
      <c r="H203" s="549">
        <f>SUM(H202:H202)</f>
        <v>0</v>
      </c>
    </row>
  </sheetData>
  <mergeCells count="79">
    <mergeCell ref="B88:E88"/>
    <mergeCell ref="B2:H2"/>
    <mergeCell ref="B4:H4"/>
    <mergeCell ref="B58:H58"/>
    <mergeCell ref="B79:F79"/>
    <mergeCell ref="B80:F80"/>
    <mergeCell ref="B81:F81"/>
    <mergeCell ref="B82:F82"/>
    <mergeCell ref="B83:F83"/>
    <mergeCell ref="B86:E86"/>
    <mergeCell ref="B87:E87"/>
    <mergeCell ref="B112:E112"/>
    <mergeCell ref="B89:E89"/>
    <mergeCell ref="B90:E90"/>
    <mergeCell ref="B91:E91"/>
    <mergeCell ref="B92:E92"/>
    <mergeCell ref="B93:E93"/>
    <mergeCell ref="B94:E94"/>
    <mergeCell ref="B95:E95"/>
    <mergeCell ref="B98:H98"/>
    <mergeCell ref="B99:H99"/>
    <mergeCell ref="B100:B101"/>
    <mergeCell ref="B111:E111"/>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90:G190"/>
    <mergeCell ref="B173:E173"/>
    <mergeCell ref="B174:E174"/>
    <mergeCell ref="B175:E175"/>
    <mergeCell ref="B178:E178"/>
    <mergeCell ref="B179:E179"/>
    <mergeCell ref="B180:E180"/>
    <mergeCell ref="B183:E183"/>
    <mergeCell ref="B184:E184"/>
    <mergeCell ref="B185:E185"/>
    <mergeCell ref="B188:G188"/>
    <mergeCell ref="B189:G189"/>
    <mergeCell ref="C202:E202"/>
    <mergeCell ref="C203:E203"/>
    <mergeCell ref="B191:G191"/>
    <mergeCell ref="C194:E194"/>
    <mergeCell ref="C195:E195"/>
    <mergeCell ref="C196:E196"/>
    <mergeCell ref="B199:H199"/>
    <mergeCell ref="C201:E201"/>
  </mergeCells>
  <pageMargins left="0.39370078740157483" right="0.39370078740157483" top="0.39370078740157483" bottom="0.39370078740157483" header="0" footer="0"/>
  <pageSetup paperSize="9" scale="56"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zoomScale="80" zoomScaleNormal="100" zoomScaleSheetLayoutView="80" zoomScalePageLayoutView="70" workbookViewId="0">
      <selection activeCell="F15" sqref="F15"/>
    </sheetView>
  </sheetViews>
  <sheetFormatPr defaultColWidth="11.42578125" defaultRowHeight="12.75" x14ac:dyDescent="0.25"/>
  <cols>
    <col min="1" max="1" width="3.140625" style="466" customWidth="1"/>
    <col min="2" max="2" width="65.7109375" style="466" customWidth="1"/>
    <col min="3" max="8" width="16.7109375" style="466" customWidth="1"/>
    <col min="9" max="9" width="5.7109375" style="466" customWidth="1"/>
    <col min="10" max="16384" width="11.42578125" style="466"/>
  </cols>
  <sheetData>
    <row r="2" spans="2:8" ht="19.5" customHeight="1" x14ac:dyDescent="0.25">
      <c r="B2" s="1075" t="s">
        <v>710</v>
      </c>
      <c r="C2" s="1076"/>
      <c r="D2" s="1076"/>
      <c r="E2" s="1076"/>
      <c r="F2" s="1076"/>
      <c r="G2" s="1076"/>
      <c r="H2" s="1076"/>
    </row>
    <row r="4" spans="2:8" ht="19.5" x14ac:dyDescent="0.25">
      <c r="B4" s="1085" t="s">
        <v>878</v>
      </c>
      <c r="C4" s="1086"/>
      <c r="D4" s="1086"/>
      <c r="E4" s="1086"/>
      <c r="F4" s="1086"/>
      <c r="G4" s="1086"/>
      <c r="H4" s="1086"/>
    </row>
    <row r="5" spans="2:8" x14ac:dyDescent="0.25">
      <c r="B5" s="467"/>
    </row>
    <row r="6" spans="2:8" ht="38.25" x14ac:dyDescent="0.25">
      <c r="B6" s="468" t="s">
        <v>724</v>
      </c>
      <c r="C6" s="469" t="s">
        <v>725</v>
      </c>
    </row>
    <row r="7" spans="2:8" x14ac:dyDescent="0.25">
      <c r="B7" s="470" t="s">
        <v>726</v>
      </c>
      <c r="C7" s="471"/>
    </row>
    <row r="8" spans="2:8" x14ac:dyDescent="0.25">
      <c r="B8" s="472" t="s">
        <v>727</v>
      </c>
      <c r="C8" s="473"/>
    </row>
    <row r="9" spans="2:8" x14ac:dyDescent="0.25">
      <c r="B9" s="472" t="s">
        <v>728</v>
      </c>
      <c r="C9" s="473"/>
    </row>
    <row r="10" spans="2:8" x14ac:dyDescent="0.25">
      <c r="B10" s="472" t="s">
        <v>729</v>
      </c>
      <c r="C10" s="473"/>
    </row>
    <row r="11" spans="2:8" x14ac:dyDescent="0.25">
      <c r="B11" s="472" t="s">
        <v>730</v>
      </c>
      <c r="C11" s="473"/>
    </row>
    <row r="12" spans="2:8" x14ac:dyDescent="0.25">
      <c r="B12" s="472" t="s">
        <v>731</v>
      </c>
      <c r="C12" s="473"/>
    </row>
    <row r="13" spans="2:8" x14ac:dyDescent="0.25">
      <c r="B13" s="474" t="s">
        <v>732</v>
      </c>
      <c r="C13" s="475"/>
    </row>
    <row r="14" spans="2:8" ht="21" customHeight="1" x14ac:dyDescent="0.25">
      <c r="B14" s="468" t="s">
        <v>733</v>
      </c>
      <c r="C14" s="476">
        <f>SUM(C7:C13)</f>
        <v>0</v>
      </c>
      <c r="D14" s="477"/>
    </row>
    <row r="15" spans="2:8" x14ac:dyDescent="0.25">
      <c r="B15" s="478"/>
      <c r="C15" s="479"/>
    </row>
    <row r="16" spans="2:8" ht="25.5" x14ac:dyDescent="0.25">
      <c r="B16" s="468" t="s">
        <v>734</v>
      </c>
      <c r="C16" s="469" t="s">
        <v>735</v>
      </c>
    </row>
    <row r="17" spans="2:4" x14ac:dyDescent="0.25">
      <c r="B17" s="470" t="s">
        <v>736</v>
      </c>
      <c r="C17" s="471"/>
    </row>
    <row r="18" spans="2:4" x14ac:dyDescent="0.25">
      <c r="B18" s="472" t="s">
        <v>737</v>
      </c>
      <c r="C18" s="473"/>
    </row>
    <row r="19" spans="2:4" x14ac:dyDescent="0.25">
      <c r="B19" s="472" t="s">
        <v>738</v>
      </c>
      <c r="C19" s="473"/>
    </row>
    <row r="20" spans="2:4" x14ac:dyDescent="0.25">
      <c r="B20" s="472" t="s">
        <v>729</v>
      </c>
      <c r="C20" s="473"/>
    </row>
    <row r="21" spans="2:4" x14ac:dyDescent="0.25">
      <c r="B21" s="472" t="s">
        <v>739</v>
      </c>
      <c r="C21" s="473"/>
    </row>
    <row r="22" spans="2:4" x14ac:dyDescent="0.25">
      <c r="B22" s="472" t="s">
        <v>740</v>
      </c>
      <c r="C22" s="473"/>
    </row>
    <row r="23" spans="2:4" x14ac:dyDescent="0.25">
      <c r="B23" s="474" t="s">
        <v>732</v>
      </c>
      <c r="C23" s="475"/>
    </row>
    <row r="24" spans="2:4" ht="21" customHeight="1" x14ac:dyDescent="0.25">
      <c r="B24" s="468" t="s">
        <v>741</v>
      </c>
      <c r="C24" s="476">
        <f>SUM(C17:C23)</f>
        <v>0</v>
      </c>
      <c r="D24" s="477"/>
    </row>
    <row r="25" spans="2:4" x14ac:dyDescent="0.25">
      <c r="B25" s="478"/>
      <c r="C25" s="479"/>
    </row>
    <row r="26" spans="2:4" ht="21" customHeight="1" x14ac:dyDescent="0.25">
      <c r="B26" s="480" t="s">
        <v>742</v>
      </c>
      <c r="C26" s="481">
        <f>+C14-C24</f>
        <v>0</v>
      </c>
    </row>
    <row r="28" spans="2:4" ht="24.75" customHeight="1" x14ac:dyDescent="0.25">
      <c r="B28" s="482" t="s">
        <v>743</v>
      </c>
      <c r="C28" s="483" t="s">
        <v>708</v>
      </c>
    </row>
    <row r="29" spans="2:4" x14ac:dyDescent="0.25">
      <c r="B29" s="484" t="s">
        <v>744</v>
      </c>
      <c r="C29" s="485">
        <f>+H76</f>
        <v>0</v>
      </c>
    </row>
    <row r="30" spans="2:4" x14ac:dyDescent="0.25">
      <c r="B30" s="486" t="s">
        <v>745</v>
      </c>
      <c r="C30" s="487">
        <f>+H83</f>
        <v>0</v>
      </c>
    </row>
    <row r="31" spans="2:4" x14ac:dyDescent="0.25">
      <c r="B31" s="486" t="s">
        <v>746</v>
      </c>
      <c r="C31" s="487">
        <f>+H95</f>
        <v>0</v>
      </c>
    </row>
    <row r="32" spans="2:4" x14ac:dyDescent="0.25">
      <c r="B32" s="486" t="s">
        <v>747</v>
      </c>
      <c r="C32" s="487">
        <f>+H108</f>
        <v>0</v>
      </c>
    </row>
    <row r="33" spans="2:3" x14ac:dyDescent="0.25">
      <c r="B33" s="486" t="s">
        <v>748</v>
      </c>
      <c r="C33" s="487">
        <f>+H113</f>
        <v>0</v>
      </c>
    </row>
    <row r="34" spans="2:3" x14ac:dyDescent="0.25">
      <c r="B34" s="486" t="s">
        <v>749</v>
      </c>
      <c r="C34" s="487">
        <f>+H118</f>
        <v>0</v>
      </c>
    </row>
    <row r="35" spans="2:3" x14ac:dyDescent="0.25">
      <c r="B35" s="486" t="s">
        <v>750</v>
      </c>
      <c r="C35" s="487">
        <f>+H123</f>
        <v>0</v>
      </c>
    </row>
    <row r="36" spans="2:3" x14ac:dyDescent="0.25">
      <c r="B36" s="486" t="s">
        <v>751</v>
      </c>
      <c r="C36" s="487">
        <f>+H128</f>
        <v>0</v>
      </c>
    </row>
    <row r="37" spans="2:3" x14ac:dyDescent="0.25">
      <c r="B37" s="486" t="s">
        <v>752</v>
      </c>
      <c r="C37" s="487">
        <f>+H133</f>
        <v>0</v>
      </c>
    </row>
    <row r="38" spans="2:3" x14ac:dyDescent="0.25">
      <c r="B38" s="488" t="s">
        <v>753</v>
      </c>
      <c r="C38" s="487">
        <f>+H144</f>
        <v>0</v>
      </c>
    </row>
    <row r="39" spans="2:3" x14ac:dyDescent="0.25">
      <c r="B39" s="488" t="s">
        <v>754</v>
      </c>
      <c r="C39" s="487">
        <f>+H149</f>
        <v>0</v>
      </c>
    </row>
    <row r="40" spans="2:3" x14ac:dyDescent="0.25">
      <c r="B40" s="489" t="s">
        <v>755</v>
      </c>
      <c r="C40" s="487">
        <f>+H154</f>
        <v>0</v>
      </c>
    </row>
    <row r="41" spans="2:3" x14ac:dyDescent="0.25">
      <c r="B41" s="490" t="s">
        <v>756</v>
      </c>
      <c r="C41" s="487">
        <f>+H160</f>
        <v>0</v>
      </c>
    </row>
    <row r="42" spans="2:3" x14ac:dyDescent="0.25">
      <c r="B42" s="488" t="s">
        <v>757</v>
      </c>
      <c r="C42" s="487">
        <f>+H165</f>
        <v>0</v>
      </c>
    </row>
    <row r="43" spans="2:3" x14ac:dyDescent="0.25">
      <c r="B43" s="491" t="s">
        <v>758</v>
      </c>
      <c r="C43" s="487">
        <f>+H170</f>
        <v>0</v>
      </c>
    </row>
    <row r="44" spans="2:3" x14ac:dyDescent="0.25">
      <c r="B44" s="491" t="s">
        <v>759</v>
      </c>
      <c r="C44" s="487">
        <f>+H175</f>
        <v>0</v>
      </c>
    </row>
    <row r="45" spans="2:3" x14ac:dyDescent="0.25">
      <c r="B45" s="486" t="s">
        <v>760</v>
      </c>
      <c r="C45" s="487">
        <f>+H180</f>
        <v>0</v>
      </c>
    </row>
    <row r="46" spans="2:3" x14ac:dyDescent="0.25">
      <c r="B46" s="488" t="s">
        <v>761</v>
      </c>
      <c r="C46" s="487">
        <f>+H185</f>
        <v>0</v>
      </c>
    </row>
    <row r="47" spans="2:3" x14ac:dyDescent="0.25">
      <c r="B47" s="492" t="s">
        <v>762</v>
      </c>
      <c r="C47" s="493">
        <f>+H191</f>
        <v>0</v>
      </c>
    </row>
    <row r="48" spans="2:3" x14ac:dyDescent="0.25">
      <c r="B48" s="494" t="s">
        <v>763</v>
      </c>
      <c r="C48" s="493">
        <f>+H196</f>
        <v>0</v>
      </c>
    </row>
    <row r="49" spans="2:8" ht="24.75" customHeight="1" x14ac:dyDescent="0.25">
      <c r="B49" s="495" t="s">
        <v>764</v>
      </c>
      <c r="C49" s="496">
        <f>SUM(C29:C48)</f>
        <v>0</v>
      </c>
    </row>
    <row r="51" spans="2:8" ht="23.25" customHeight="1" x14ac:dyDescent="0.25">
      <c r="B51" s="482" t="s">
        <v>765</v>
      </c>
      <c r="C51" s="483" t="s">
        <v>708</v>
      </c>
    </row>
    <row r="52" spans="2:8" x14ac:dyDescent="0.25">
      <c r="B52" s="484" t="s">
        <v>766</v>
      </c>
      <c r="C52" s="487">
        <f>+H203</f>
        <v>0</v>
      </c>
    </row>
    <row r="53" spans="2:8" ht="23.25" customHeight="1" x14ac:dyDescent="0.25">
      <c r="B53" s="495" t="s">
        <v>767</v>
      </c>
      <c r="C53" s="496">
        <f>SUM(C52:C52)</f>
        <v>0</v>
      </c>
    </row>
    <row r="55" spans="2:8" ht="24.75" customHeight="1" x14ac:dyDescent="0.25">
      <c r="B55" s="495" t="s">
        <v>768</v>
      </c>
      <c r="C55" s="496">
        <f>+C26+C49+C53</f>
        <v>0</v>
      </c>
    </row>
    <row r="57" spans="2:8" ht="13.5" thickBot="1" x14ac:dyDescent="0.3"/>
    <row r="58" spans="2:8" s="497" customFormat="1" ht="20.25" thickBot="1" x14ac:dyDescent="0.45">
      <c r="B58" s="1052" t="s">
        <v>769</v>
      </c>
      <c r="C58" s="1053"/>
      <c r="D58" s="1053"/>
      <c r="E58" s="1053"/>
      <c r="F58" s="1053"/>
      <c r="G58" s="1053"/>
      <c r="H58" s="1054"/>
    </row>
    <row r="60" spans="2:8" s="500" customFormat="1" ht="15" x14ac:dyDescent="0.25">
      <c r="B60" s="498" t="s">
        <v>770</v>
      </c>
      <c r="C60" s="499"/>
      <c r="D60" s="499"/>
      <c r="E60" s="499"/>
      <c r="F60" s="499"/>
      <c r="G60" s="499"/>
    </row>
    <row r="61" spans="2:8" s="500" customFormat="1" ht="60" x14ac:dyDescent="0.25">
      <c r="B61" s="501" t="s">
        <v>771</v>
      </c>
      <c r="C61" s="501" t="s">
        <v>772</v>
      </c>
      <c r="D61" s="501" t="s">
        <v>773</v>
      </c>
      <c r="E61" s="501" t="s">
        <v>774</v>
      </c>
      <c r="F61" s="501" t="s">
        <v>775</v>
      </c>
      <c r="G61" s="501" t="s">
        <v>776</v>
      </c>
      <c r="H61" s="502" t="s">
        <v>777</v>
      </c>
    </row>
    <row r="62" spans="2:8" s="500" customFormat="1" ht="12" x14ac:dyDescent="0.25">
      <c r="B62" s="503" t="s">
        <v>778</v>
      </c>
      <c r="C62" s="504"/>
      <c r="D62" s="504"/>
      <c r="E62" s="504">
        <f>IF(C62=0,0,D62/C62*100)</f>
        <v>0</v>
      </c>
      <c r="F62" s="504">
        <f>+E62-100</f>
        <v>-100</v>
      </c>
      <c r="G62" s="504"/>
      <c r="H62" s="505">
        <f>+G62*F62/100</f>
        <v>0</v>
      </c>
    </row>
    <row r="63" spans="2:8" s="500" customFormat="1" ht="12" x14ac:dyDescent="0.25">
      <c r="B63" s="506" t="s">
        <v>779</v>
      </c>
      <c r="C63" s="507">
        <f>SUM(C62:C62)</f>
        <v>0</v>
      </c>
      <c r="D63" s="507">
        <f>SUM(D62:D62)</f>
        <v>0</v>
      </c>
      <c r="E63" s="507"/>
      <c r="F63" s="507"/>
      <c r="G63" s="507">
        <f>SUM(G62:G62)</f>
        <v>0</v>
      </c>
      <c r="H63" s="508">
        <f>SUM(H62:H62)</f>
        <v>0</v>
      </c>
    </row>
    <row r="64" spans="2:8" s="500" customFormat="1" ht="12" x14ac:dyDescent="0.25">
      <c r="B64" s="509" t="s">
        <v>780</v>
      </c>
      <c r="C64" s="510"/>
      <c r="D64" s="510"/>
      <c r="E64" s="510">
        <f>IF(C64=0,0,D64/C64*100)</f>
        <v>0</v>
      </c>
      <c r="F64" s="510">
        <f>+E64-100</f>
        <v>-100</v>
      </c>
      <c r="G64" s="510"/>
      <c r="H64" s="505">
        <f>+G64*F64/100</f>
        <v>0</v>
      </c>
    </row>
    <row r="65" spans="2:8" s="500" customFormat="1" ht="12" x14ac:dyDescent="0.25">
      <c r="B65" s="506" t="s">
        <v>781</v>
      </c>
      <c r="C65" s="507">
        <f>SUM(C64)</f>
        <v>0</v>
      </c>
      <c r="D65" s="507">
        <f>SUM(D64)</f>
        <v>0</v>
      </c>
      <c r="E65" s="507"/>
      <c r="F65" s="507"/>
      <c r="G65" s="507">
        <f>SUM(G64)</f>
        <v>0</v>
      </c>
      <c r="H65" s="508">
        <f>SUM(H64)</f>
        <v>0</v>
      </c>
    </row>
    <row r="66" spans="2:8" s="500" customFormat="1" ht="12" x14ac:dyDescent="0.25">
      <c r="B66" s="511" t="s">
        <v>782</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783</v>
      </c>
      <c r="C67" s="515"/>
      <c r="D67" s="515"/>
      <c r="E67" s="515">
        <f t="shared" si="0"/>
        <v>0</v>
      </c>
      <c r="F67" s="515">
        <f t="shared" si="1"/>
        <v>-100</v>
      </c>
      <c r="G67" s="515"/>
      <c r="H67" s="516">
        <f t="shared" si="2"/>
        <v>0</v>
      </c>
    </row>
    <row r="68" spans="2:8" s="500" customFormat="1" ht="12" x14ac:dyDescent="0.25">
      <c r="B68" s="514" t="s">
        <v>784</v>
      </c>
      <c r="C68" s="515"/>
      <c r="D68" s="515"/>
      <c r="E68" s="515">
        <f t="shared" si="0"/>
        <v>0</v>
      </c>
      <c r="F68" s="515">
        <f t="shared" si="1"/>
        <v>-100</v>
      </c>
      <c r="G68" s="515"/>
      <c r="H68" s="516">
        <f t="shared" si="2"/>
        <v>0</v>
      </c>
    </row>
    <row r="69" spans="2:8" s="500" customFormat="1" ht="12" x14ac:dyDescent="0.25">
      <c r="B69" s="514" t="s">
        <v>785</v>
      </c>
      <c r="C69" s="515"/>
      <c r="D69" s="515"/>
      <c r="E69" s="515">
        <f t="shared" si="0"/>
        <v>0</v>
      </c>
      <c r="F69" s="515">
        <f t="shared" si="1"/>
        <v>-100</v>
      </c>
      <c r="G69" s="515"/>
      <c r="H69" s="516">
        <f t="shared" si="2"/>
        <v>0</v>
      </c>
    </row>
    <row r="70" spans="2:8" s="500" customFormat="1" ht="12" x14ac:dyDescent="0.25">
      <c r="B70" s="514" t="s">
        <v>786</v>
      </c>
      <c r="C70" s="515"/>
      <c r="D70" s="515"/>
      <c r="E70" s="515">
        <f t="shared" si="0"/>
        <v>0</v>
      </c>
      <c r="F70" s="515">
        <f t="shared" si="1"/>
        <v>-100</v>
      </c>
      <c r="G70" s="515"/>
      <c r="H70" s="516">
        <f t="shared" si="2"/>
        <v>0</v>
      </c>
    </row>
    <row r="71" spans="2:8" s="500" customFormat="1" ht="12" x14ac:dyDescent="0.25">
      <c r="B71" s="514" t="s">
        <v>787</v>
      </c>
      <c r="C71" s="515"/>
      <c r="D71" s="515"/>
      <c r="E71" s="515">
        <f t="shared" si="0"/>
        <v>0</v>
      </c>
      <c r="F71" s="515">
        <f t="shared" si="1"/>
        <v>-100</v>
      </c>
      <c r="G71" s="515"/>
      <c r="H71" s="516">
        <f t="shared" si="2"/>
        <v>0</v>
      </c>
    </row>
    <row r="72" spans="2:8" s="500" customFormat="1" ht="12" x14ac:dyDescent="0.25">
      <c r="B72" s="517" t="s">
        <v>788</v>
      </c>
      <c r="C72" s="518"/>
      <c r="D72" s="518"/>
      <c r="E72" s="518">
        <f t="shared" si="0"/>
        <v>0</v>
      </c>
      <c r="F72" s="518">
        <f t="shared" si="1"/>
        <v>-100</v>
      </c>
      <c r="G72" s="515"/>
      <c r="H72" s="516">
        <f t="shared" si="2"/>
        <v>0</v>
      </c>
    </row>
    <row r="73" spans="2:8" s="500" customFormat="1" ht="12" x14ac:dyDescent="0.25">
      <c r="B73" s="517" t="s">
        <v>789</v>
      </c>
      <c r="C73" s="518"/>
      <c r="D73" s="518"/>
      <c r="E73" s="518">
        <f t="shared" si="0"/>
        <v>0</v>
      </c>
      <c r="F73" s="518">
        <f t="shared" si="1"/>
        <v>-100</v>
      </c>
      <c r="G73" s="515"/>
      <c r="H73" s="516">
        <f t="shared" si="2"/>
        <v>0</v>
      </c>
    </row>
    <row r="74" spans="2:8" s="500" customFormat="1" ht="12" x14ac:dyDescent="0.25">
      <c r="B74" s="503" t="s">
        <v>790</v>
      </c>
      <c r="C74" s="504"/>
      <c r="D74" s="504"/>
      <c r="E74" s="504">
        <f t="shared" si="0"/>
        <v>0</v>
      </c>
      <c r="F74" s="504">
        <f t="shared" si="1"/>
        <v>-100</v>
      </c>
      <c r="G74" s="515"/>
      <c r="H74" s="505">
        <f t="shared" si="2"/>
        <v>0</v>
      </c>
    </row>
    <row r="75" spans="2:8" s="500" customFormat="1" ht="12" x14ac:dyDescent="0.25">
      <c r="B75" s="506" t="s">
        <v>1132</v>
      </c>
      <c r="C75" s="507">
        <f>SUM(C66:C74)</f>
        <v>0</v>
      </c>
      <c r="D75" s="507">
        <f>SUM(D66:D74)</f>
        <v>0</v>
      </c>
      <c r="E75" s="507"/>
      <c r="F75" s="507"/>
      <c r="G75" s="507">
        <f>SUM(G66:G74)</f>
        <v>0</v>
      </c>
      <c r="H75" s="508">
        <f>SUM(H66:H74)</f>
        <v>0</v>
      </c>
    </row>
    <row r="76" spans="2:8" s="500" customFormat="1" ht="12" x14ac:dyDescent="0.25">
      <c r="B76" s="506" t="s">
        <v>686</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791</v>
      </c>
      <c r="C78" s="499"/>
      <c r="D78" s="499"/>
      <c r="E78" s="499"/>
    </row>
    <row r="79" spans="2:8" s="500" customFormat="1" ht="24" x14ac:dyDescent="0.25">
      <c r="B79" s="1069" t="s">
        <v>679</v>
      </c>
      <c r="C79" s="1070"/>
      <c r="D79" s="1070"/>
      <c r="E79" s="1070"/>
      <c r="F79" s="1071"/>
      <c r="G79" s="501" t="s">
        <v>776</v>
      </c>
      <c r="H79" s="502" t="s">
        <v>792</v>
      </c>
    </row>
    <row r="80" spans="2:8" s="500" customFormat="1" ht="12" x14ac:dyDescent="0.25">
      <c r="B80" s="1079" t="s">
        <v>793</v>
      </c>
      <c r="C80" s="1080"/>
      <c r="D80" s="1080"/>
      <c r="E80" s="1080"/>
      <c r="F80" s="1081"/>
      <c r="G80" s="519"/>
      <c r="H80" s="520">
        <f>+G80</f>
        <v>0</v>
      </c>
    </row>
    <row r="81" spans="2:8" s="500" customFormat="1" ht="12" x14ac:dyDescent="0.25">
      <c r="B81" s="1063" t="s">
        <v>794</v>
      </c>
      <c r="C81" s="1064"/>
      <c r="D81" s="1064"/>
      <c r="E81" s="1064"/>
      <c r="F81" s="1065"/>
      <c r="G81" s="519"/>
      <c r="H81" s="520">
        <f>+G81</f>
        <v>0</v>
      </c>
    </row>
    <row r="82" spans="2:8" s="500" customFormat="1" ht="12" x14ac:dyDescent="0.25">
      <c r="B82" s="1066" t="s">
        <v>795</v>
      </c>
      <c r="C82" s="1067"/>
      <c r="D82" s="1067"/>
      <c r="E82" s="1067"/>
      <c r="F82" s="1068"/>
      <c r="G82" s="519"/>
      <c r="H82" s="520">
        <f>+G82</f>
        <v>0</v>
      </c>
    </row>
    <row r="83" spans="2:8" s="500" customFormat="1" ht="12" x14ac:dyDescent="0.25">
      <c r="B83" s="1069" t="s">
        <v>796</v>
      </c>
      <c r="C83" s="1070"/>
      <c r="D83" s="1070"/>
      <c r="E83" s="1070"/>
      <c r="F83" s="1071"/>
      <c r="G83" s="507">
        <f>SUM(G80:G82)</f>
        <v>0</v>
      </c>
      <c r="H83" s="508">
        <f>SUM(H80:H82)</f>
        <v>0</v>
      </c>
    </row>
    <row r="84" spans="2:8" s="500" customFormat="1" ht="12" x14ac:dyDescent="0.25"/>
    <row r="85" spans="2:8" s="500" customFormat="1" ht="15" x14ac:dyDescent="0.25">
      <c r="B85" s="498" t="s">
        <v>797</v>
      </c>
      <c r="C85" s="499"/>
      <c r="D85" s="499"/>
      <c r="E85" s="499"/>
    </row>
    <row r="86" spans="2:8" s="500" customFormat="1" ht="36" x14ac:dyDescent="0.25">
      <c r="B86" s="1082" t="s">
        <v>679</v>
      </c>
      <c r="C86" s="1083"/>
      <c r="D86" s="1083"/>
      <c r="E86" s="1084"/>
      <c r="F86" s="501" t="s">
        <v>798</v>
      </c>
      <c r="G86" s="501" t="s">
        <v>799</v>
      </c>
      <c r="H86" s="502" t="s">
        <v>792</v>
      </c>
    </row>
    <row r="87" spans="2:8" s="500" customFormat="1" ht="12" x14ac:dyDescent="0.25">
      <c r="B87" s="1079" t="s">
        <v>800</v>
      </c>
      <c r="C87" s="1080"/>
      <c r="D87" s="1080"/>
      <c r="E87" s="1081"/>
      <c r="F87" s="512"/>
      <c r="G87" s="512"/>
      <c r="H87" s="516">
        <f>+F87-G87</f>
        <v>0</v>
      </c>
    </row>
    <row r="88" spans="2:8" s="500" customFormat="1" ht="12" x14ac:dyDescent="0.25">
      <c r="B88" s="1063" t="s">
        <v>801</v>
      </c>
      <c r="C88" s="1064"/>
      <c r="D88" s="1064"/>
      <c r="E88" s="1065"/>
      <c r="F88" s="515"/>
      <c r="G88" s="521"/>
      <c r="H88" s="516">
        <f>+F88-G88</f>
        <v>0</v>
      </c>
    </row>
    <row r="89" spans="2:8" s="500" customFormat="1" ht="12" x14ac:dyDescent="0.25">
      <c r="B89" s="1063" t="s">
        <v>802</v>
      </c>
      <c r="C89" s="1064"/>
      <c r="D89" s="1064"/>
      <c r="E89" s="1065"/>
      <c r="F89" s="515"/>
      <c r="G89" s="521"/>
      <c r="H89" s="516">
        <f t="shared" ref="H89:H94" si="3">+F89-G89</f>
        <v>0</v>
      </c>
    </row>
    <row r="90" spans="2:8" s="500" customFormat="1" ht="12" x14ac:dyDescent="0.25">
      <c r="B90" s="1063" t="s">
        <v>803</v>
      </c>
      <c r="C90" s="1064"/>
      <c r="D90" s="1064"/>
      <c r="E90" s="1065"/>
      <c r="F90" s="515"/>
      <c r="G90" s="521"/>
      <c r="H90" s="516">
        <f t="shared" si="3"/>
        <v>0</v>
      </c>
    </row>
    <row r="91" spans="2:8" s="500" customFormat="1" ht="12" x14ac:dyDescent="0.25">
      <c r="B91" s="1063" t="s">
        <v>804</v>
      </c>
      <c r="C91" s="1064"/>
      <c r="D91" s="1064"/>
      <c r="E91" s="1065"/>
      <c r="F91" s="515"/>
      <c r="G91" s="521"/>
      <c r="H91" s="516">
        <f t="shared" si="3"/>
        <v>0</v>
      </c>
    </row>
    <row r="92" spans="2:8" s="500" customFormat="1" ht="24" customHeight="1" x14ac:dyDescent="0.25">
      <c r="B92" s="1063" t="s">
        <v>805</v>
      </c>
      <c r="C92" s="1064"/>
      <c r="D92" s="1064"/>
      <c r="E92" s="1065"/>
      <c r="F92" s="515"/>
      <c r="G92" s="521"/>
      <c r="H92" s="516">
        <f t="shared" si="3"/>
        <v>0</v>
      </c>
    </row>
    <row r="93" spans="2:8" s="500" customFormat="1" ht="12" x14ac:dyDescent="0.25">
      <c r="B93" s="1063" t="s">
        <v>806</v>
      </c>
      <c r="C93" s="1064"/>
      <c r="D93" s="1064"/>
      <c r="E93" s="1065"/>
      <c r="F93" s="515"/>
      <c r="G93" s="521"/>
      <c r="H93" s="516">
        <f t="shared" si="3"/>
        <v>0</v>
      </c>
    </row>
    <row r="94" spans="2:8" s="500" customFormat="1" ht="12" x14ac:dyDescent="0.25">
      <c r="B94" s="1066" t="s">
        <v>807</v>
      </c>
      <c r="C94" s="1067"/>
      <c r="D94" s="1067"/>
      <c r="E94" s="1068"/>
      <c r="F94" s="504"/>
      <c r="G94" s="521"/>
      <c r="H94" s="516">
        <f t="shared" si="3"/>
        <v>0</v>
      </c>
    </row>
    <row r="95" spans="2:8" s="500" customFormat="1" ht="12" x14ac:dyDescent="0.25">
      <c r="B95" s="1069" t="s">
        <v>796</v>
      </c>
      <c r="C95" s="1070"/>
      <c r="D95" s="1070"/>
      <c r="E95" s="1071"/>
      <c r="F95" s="507">
        <f>SUM(F87:F94)</f>
        <v>0</v>
      </c>
      <c r="G95" s="507">
        <f>SUM(G87:G94)</f>
        <v>0</v>
      </c>
      <c r="H95" s="508">
        <f>SUM(H87:H94)</f>
        <v>0</v>
      </c>
    </row>
    <row r="96" spans="2:8" s="500" customFormat="1" ht="12" x14ac:dyDescent="0.25"/>
    <row r="97" spans="2:8" s="500" customFormat="1" ht="15" x14ac:dyDescent="0.25">
      <c r="B97" s="498" t="s">
        <v>808</v>
      </c>
      <c r="C97" s="522"/>
      <c r="D97" s="522"/>
      <c r="E97" s="522"/>
      <c r="F97" s="522"/>
      <c r="G97" s="522"/>
      <c r="H97" s="522"/>
    </row>
    <row r="98" spans="2:8" s="500" customFormat="1" ht="25.5" customHeight="1" x14ac:dyDescent="0.25">
      <c r="B98" s="1072" t="s">
        <v>809</v>
      </c>
      <c r="C98" s="1072"/>
      <c r="D98" s="1072"/>
      <c r="E98" s="1072"/>
      <c r="F98" s="1072"/>
      <c r="G98" s="1072"/>
      <c r="H98" s="1072"/>
    </row>
    <row r="99" spans="2:8" s="500" customFormat="1" ht="27.75" customHeight="1" x14ac:dyDescent="0.2">
      <c r="B99" s="1073" t="s">
        <v>810</v>
      </c>
      <c r="C99" s="1073"/>
      <c r="D99" s="1073"/>
      <c r="E99" s="1073"/>
      <c r="F99" s="1073"/>
      <c r="G99" s="1073"/>
      <c r="H99" s="1073"/>
    </row>
    <row r="100" spans="2:8" s="500" customFormat="1" ht="24" x14ac:dyDescent="0.25">
      <c r="B100" s="1074" t="s">
        <v>811</v>
      </c>
      <c r="C100" s="523" t="s">
        <v>812</v>
      </c>
      <c r="D100" s="523" t="s">
        <v>813</v>
      </c>
      <c r="E100" s="523" t="s">
        <v>814</v>
      </c>
      <c r="F100" s="523" t="s">
        <v>815</v>
      </c>
      <c r="G100" s="523" t="s">
        <v>798</v>
      </c>
      <c r="H100" s="502" t="s">
        <v>777</v>
      </c>
    </row>
    <row r="101" spans="2:8" s="500" customFormat="1" ht="12" x14ac:dyDescent="0.25">
      <c r="B101" s="1074"/>
      <c r="C101" s="524" t="s">
        <v>816</v>
      </c>
      <c r="D101" s="524" t="s">
        <v>817</v>
      </c>
      <c r="E101" s="524" t="s">
        <v>818</v>
      </c>
      <c r="F101" s="524" t="s">
        <v>819</v>
      </c>
      <c r="G101" s="524" t="s">
        <v>820</v>
      </c>
      <c r="H101" s="525" t="s">
        <v>821</v>
      </c>
    </row>
    <row r="102" spans="2:8" s="500" customFormat="1" ht="12" x14ac:dyDescent="0.25">
      <c r="B102" s="526" t="s">
        <v>822</v>
      </c>
      <c r="C102" s="527"/>
      <c r="D102" s="527"/>
      <c r="E102" s="527"/>
      <c r="F102" s="527">
        <f t="shared" ref="F102:F107" si="4">+(C102+D102+E102)/3</f>
        <v>0</v>
      </c>
      <c r="G102" s="528">
        <f>+C17</f>
        <v>0</v>
      </c>
      <c r="H102" s="516">
        <f t="shared" ref="H102:H107" si="5">-(+G102*F102/100)</f>
        <v>0</v>
      </c>
    </row>
    <row r="103" spans="2:8" s="500" customFormat="1" ht="12" x14ac:dyDescent="0.25">
      <c r="B103" s="529" t="s">
        <v>823</v>
      </c>
      <c r="C103" s="528"/>
      <c r="D103" s="528"/>
      <c r="E103" s="528"/>
      <c r="F103" s="528">
        <f t="shared" si="4"/>
        <v>0</v>
      </c>
      <c r="G103" s="528">
        <f>+C18</f>
        <v>0</v>
      </c>
      <c r="H103" s="516">
        <f t="shared" si="5"/>
        <v>0</v>
      </c>
    </row>
    <row r="104" spans="2:8" s="500" customFormat="1" ht="12" x14ac:dyDescent="0.25">
      <c r="B104" s="529" t="s">
        <v>824</v>
      </c>
      <c r="C104" s="528"/>
      <c r="D104" s="528"/>
      <c r="E104" s="528"/>
      <c r="F104" s="528">
        <f t="shared" si="4"/>
        <v>0</v>
      </c>
      <c r="G104" s="528">
        <f>+C19</f>
        <v>0</v>
      </c>
      <c r="H104" s="516">
        <f t="shared" si="5"/>
        <v>0</v>
      </c>
    </row>
    <row r="105" spans="2:8" s="500" customFormat="1" ht="12" x14ac:dyDescent="0.25">
      <c r="B105" s="529" t="s">
        <v>825</v>
      </c>
      <c r="C105" s="528"/>
      <c r="D105" s="528"/>
      <c r="E105" s="528"/>
      <c r="F105" s="528">
        <f t="shared" si="4"/>
        <v>0</v>
      </c>
      <c r="G105" s="528">
        <f>+C20</f>
        <v>0</v>
      </c>
      <c r="H105" s="516">
        <f t="shared" si="5"/>
        <v>0</v>
      </c>
    </row>
    <row r="106" spans="2:8" s="500" customFormat="1" ht="12" x14ac:dyDescent="0.25">
      <c r="B106" s="529" t="s">
        <v>826</v>
      </c>
      <c r="C106" s="528"/>
      <c r="D106" s="528"/>
      <c r="E106" s="528"/>
      <c r="F106" s="528">
        <f t="shared" si="4"/>
        <v>0</v>
      </c>
      <c r="G106" s="528">
        <f>+C22</f>
        <v>0</v>
      </c>
      <c r="H106" s="516">
        <f t="shared" si="5"/>
        <v>0</v>
      </c>
    </row>
    <row r="107" spans="2:8" s="500" customFormat="1" ht="12" x14ac:dyDescent="0.25">
      <c r="B107" s="530" t="s">
        <v>827</v>
      </c>
      <c r="C107" s="528"/>
      <c r="D107" s="531"/>
      <c r="E107" s="531"/>
      <c r="F107" s="531">
        <f t="shared" si="4"/>
        <v>0</v>
      </c>
      <c r="G107" s="531">
        <f>+C23</f>
        <v>0</v>
      </c>
      <c r="H107" s="516">
        <f t="shared" si="5"/>
        <v>0</v>
      </c>
    </row>
    <row r="108" spans="2:8" s="500" customFormat="1" ht="12" x14ac:dyDescent="0.25">
      <c r="B108" s="532" t="s">
        <v>686</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879</v>
      </c>
      <c r="C110" s="522"/>
      <c r="D110" s="522"/>
      <c r="E110" s="522"/>
    </row>
    <row r="111" spans="2:8" s="500" customFormat="1" ht="36" x14ac:dyDescent="0.25">
      <c r="B111" s="1057" t="s">
        <v>679</v>
      </c>
      <c r="C111" s="1057"/>
      <c r="D111" s="1057"/>
      <c r="E111" s="1057"/>
      <c r="F111" s="501" t="s">
        <v>798</v>
      </c>
      <c r="G111" s="501" t="s">
        <v>829</v>
      </c>
      <c r="H111" s="502" t="s">
        <v>792</v>
      </c>
    </row>
    <row r="112" spans="2:8" s="500" customFormat="1" ht="12" x14ac:dyDescent="0.25">
      <c r="B112" s="1058"/>
      <c r="C112" s="1058"/>
      <c r="D112" s="1058"/>
      <c r="E112" s="1058"/>
      <c r="F112" s="512"/>
      <c r="G112" s="512"/>
      <c r="H112" s="516">
        <f>+F112-G112</f>
        <v>0</v>
      </c>
    </row>
    <row r="113" spans="2:8" s="500" customFormat="1" ht="12" x14ac:dyDescent="0.25">
      <c r="B113" s="1049" t="s">
        <v>796</v>
      </c>
      <c r="C113" s="1049"/>
      <c r="D113" s="1049"/>
      <c r="E113" s="1049"/>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830</v>
      </c>
    </row>
    <row r="116" spans="2:8" s="500" customFormat="1" ht="36" x14ac:dyDescent="0.25">
      <c r="B116" s="1055" t="s">
        <v>679</v>
      </c>
      <c r="C116" s="1055"/>
      <c r="D116" s="1055"/>
      <c r="E116" s="1055"/>
      <c r="F116" s="1055"/>
      <c r="G116" s="535" t="s">
        <v>831</v>
      </c>
      <c r="H116" s="502" t="s">
        <v>792</v>
      </c>
    </row>
    <row r="117" spans="2:8" s="500" customFormat="1" ht="12" x14ac:dyDescent="0.25">
      <c r="B117" s="1061"/>
      <c r="C117" s="1061"/>
      <c r="D117" s="1061"/>
      <c r="E117" s="1061"/>
      <c r="F117" s="1061"/>
      <c r="G117" s="536"/>
      <c r="H117" s="513">
        <v>0</v>
      </c>
    </row>
    <row r="118" spans="2:8" s="500" customFormat="1" ht="12" x14ac:dyDescent="0.25">
      <c r="B118" s="1062" t="s">
        <v>796</v>
      </c>
      <c r="C118" s="1062"/>
      <c r="D118" s="1062"/>
      <c r="E118" s="1062"/>
      <c r="F118" s="1062"/>
      <c r="G118" s="537"/>
      <c r="H118" s="508">
        <f>SUM(H117:H117)</f>
        <v>0</v>
      </c>
    </row>
    <row r="119" spans="2:8" s="500" customFormat="1" ht="12" x14ac:dyDescent="0.25"/>
    <row r="120" spans="2:8" s="500" customFormat="1" ht="15" x14ac:dyDescent="0.25">
      <c r="B120" s="498" t="s">
        <v>832</v>
      </c>
      <c r="C120" s="499"/>
      <c r="D120" s="499"/>
      <c r="E120" s="499"/>
    </row>
    <row r="121" spans="2:8" s="500" customFormat="1" ht="72" x14ac:dyDescent="0.25">
      <c r="B121" s="1057" t="s">
        <v>679</v>
      </c>
      <c r="C121" s="1057"/>
      <c r="D121" s="1057"/>
      <c r="E121" s="1057"/>
      <c r="F121" s="501" t="s">
        <v>833</v>
      </c>
      <c r="G121" s="501" t="s">
        <v>834</v>
      </c>
      <c r="H121" s="502" t="s">
        <v>792</v>
      </c>
    </row>
    <row r="122" spans="2:8" s="500" customFormat="1" ht="12" x14ac:dyDescent="0.25">
      <c r="B122" s="1058"/>
      <c r="C122" s="1058"/>
      <c r="D122" s="1058"/>
      <c r="E122" s="1058"/>
      <c r="F122" s="512"/>
      <c r="G122" s="512"/>
      <c r="H122" s="513">
        <f>-G122</f>
        <v>0</v>
      </c>
    </row>
    <row r="123" spans="2:8" s="500" customFormat="1" ht="12" x14ac:dyDescent="0.25">
      <c r="B123" s="1049" t="s">
        <v>796</v>
      </c>
      <c r="C123" s="1049"/>
      <c r="D123" s="1049"/>
      <c r="E123" s="1049"/>
      <c r="F123" s="507">
        <f>SUM(F122:F122)</f>
        <v>0</v>
      </c>
      <c r="G123" s="507">
        <f>SUM(G122:G122)</f>
        <v>0</v>
      </c>
      <c r="H123" s="508">
        <f>SUM(H122:H122)</f>
        <v>0</v>
      </c>
    </row>
    <row r="124" spans="2:8" s="500" customFormat="1" ht="12" x14ac:dyDescent="0.25"/>
    <row r="125" spans="2:8" s="500" customFormat="1" ht="15" x14ac:dyDescent="0.25">
      <c r="B125" s="498" t="s">
        <v>835</v>
      </c>
      <c r="C125" s="499"/>
      <c r="D125" s="499"/>
      <c r="E125" s="499"/>
    </row>
    <row r="126" spans="2:8" s="500" customFormat="1" ht="74.25" customHeight="1" x14ac:dyDescent="0.25">
      <c r="B126" s="1057" t="s">
        <v>679</v>
      </c>
      <c r="C126" s="1057"/>
      <c r="D126" s="501" t="s">
        <v>836</v>
      </c>
      <c r="E126" s="501" t="s">
        <v>837</v>
      </c>
      <c r="F126" s="501" t="s">
        <v>838</v>
      </c>
      <c r="G126" s="501" t="s">
        <v>839</v>
      </c>
      <c r="H126" s="502" t="s">
        <v>792</v>
      </c>
    </row>
    <row r="127" spans="2:8" s="500" customFormat="1" ht="12" x14ac:dyDescent="0.25">
      <c r="B127" s="1061"/>
      <c r="C127" s="1061"/>
      <c r="D127" s="512"/>
      <c r="E127" s="512"/>
      <c r="F127" s="512">
        <f>+D127*E127/100</f>
        <v>0</v>
      </c>
      <c r="G127" s="512"/>
      <c r="H127" s="513">
        <f>+F127-G127</f>
        <v>0</v>
      </c>
    </row>
    <row r="128" spans="2:8" s="500" customFormat="1" ht="12" x14ac:dyDescent="0.25">
      <c r="B128" s="1049" t="s">
        <v>796</v>
      </c>
      <c r="C128" s="1049"/>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840</v>
      </c>
      <c r="C130" s="498"/>
      <c r="D130" s="498"/>
      <c r="E130" s="498"/>
    </row>
    <row r="131" spans="2:8" s="500" customFormat="1" ht="36" x14ac:dyDescent="0.25">
      <c r="B131" s="1057" t="s">
        <v>679</v>
      </c>
      <c r="C131" s="1057"/>
      <c r="D131" s="1057"/>
      <c r="E131" s="1057"/>
      <c r="F131" s="501" t="s">
        <v>841</v>
      </c>
      <c r="G131" s="501" t="s">
        <v>842</v>
      </c>
      <c r="H131" s="502" t="s">
        <v>792</v>
      </c>
    </row>
    <row r="132" spans="2:8" s="500" customFormat="1" ht="12" x14ac:dyDescent="0.25">
      <c r="B132" s="1058"/>
      <c r="C132" s="1058"/>
      <c r="D132" s="1058"/>
      <c r="E132" s="1058"/>
      <c r="F132" s="512"/>
      <c r="G132" s="512"/>
      <c r="H132" s="538">
        <f>+F132-G132</f>
        <v>0</v>
      </c>
    </row>
    <row r="133" spans="2:8" s="500" customFormat="1" ht="12" x14ac:dyDescent="0.25">
      <c r="B133" s="1049" t="s">
        <v>796</v>
      </c>
      <c r="C133" s="1049"/>
      <c r="D133" s="1049"/>
      <c r="E133" s="1049"/>
      <c r="F133" s="507">
        <f>SUM(F132:F132)</f>
        <v>0</v>
      </c>
      <c r="G133" s="507">
        <f>SUM(G132:G132)</f>
        <v>0</v>
      </c>
      <c r="H133" s="508">
        <f>SUM(H132:H132)</f>
        <v>0</v>
      </c>
    </row>
    <row r="134" spans="2:8" s="500" customFormat="1" ht="12" x14ac:dyDescent="0.25"/>
    <row r="135" spans="2:8" s="500" customFormat="1" ht="15" x14ac:dyDescent="0.25">
      <c r="B135" s="498" t="s">
        <v>843</v>
      </c>
      <c r="C135" s="499"/>
      <c r="D135" s="499"/>
      <c r="E135" s="499"/>
    </row>
    <row r="136" spans="2:8" s="500" customFormat="1" ht="48" x14ac:dyDescent="0.25">
      <c r="B136" s="1057" t="s">
        <v>679</v>
      </c>
      <c r="C136" s="1057"/>
      <c r="D136" s="1057"/>
      <c r="E136" s="1057"/>
      <c r="F136" s="1057"/>
      <c r="G136" s="501" t="s">
        <v>844</v>
      </c>
      <c r="H136" s="502" t="s">
        <v>792</v>
      </c>
    </row>
    <row r="137" spans="2:8" s="500" customFormat="1" ht="12" x14ac:dyDescent="0.25">
      <c r="B137" s="1058"/>
      <c r="C137" s="1058"/>
      <c r="D137" s="1058"/>
      <c r="E137" s="1058"/>
      <c r="F137" s="1058"/>
      <c r="G137" s="510"/>
      <c r="H137" s="539">
        <f>-G137</f>
        <v>0</v>
      </c>
    </row>
    <row r="138" spans="2:8" s="500" customFormat="1" ht="12" x14ac:dyDescent="0.25">
      <c r="B138" s="1049" t="s">
        <v>796</v>
      </c>
      <c r="C138" s="1049"/>
      <c r="D138" s="1049"/>
      <c r="E138" s="1049"/>
      <c r="F138" s="1049"/>
      <c r="G138" s="507">
        <f>SUM(G137:G137)</f>
        <v>0</v>
      </c>
      <c r="H138" s="508">
        <f>SUM(H137:H137)</f>
        <v>0</v>
      </c>
    </row>
    <row r="139" spans="2:8" s="500" customFormat="1" ht="12" x14ac:dyDescent="0.25">
      <c r="B139" s="534"/>
      <c r="C139" s="534"/>
      <c r="D139" s="534"/>
      <c r="E139" s="540"/>
    </row>
    <row r="140" spans="2:8" s="500" customFormat="1" ht="60" x14ac:dyDescent="0.25">
      <c r="B140" s="1057" t="s">
        <v>679</v>
      </c>
      <c r="C140" s="1057"/>
      <c r="D140" s="1057"/>
      <c r="E140" s="1057"/>
      <c r="F140" s="1057"/>
      <c r="G140" s="501" t="s">
        <v>845</v>
      </c>
      <c r="H140" s="502" t="s">
        <v>792</v>
      </c>
    </row>
    <row r="141" spans="2:8" s="500" customFormat="1" ht="12" x14ac:dyDescent="0.25">
      <c r="B141" s="1058"/>
      <c r="C141" s="1058"/>
      <c r="D141" s="1058"/>
      <c r="E141" s="1058"/>
      <c r="F141" s="1058"/>
      <c r="G141" s="510"/>
      <c r="H141" s="539">
        <f>+G141</f>
        <v>0</v>
      </c>
    </row>
    <row r="142" spans="2:8" s="500" customFormat="1" ht="12" x14ac:dyDescent="0.25">
      <c r="B142" s="1049" t="s">
        <v>796</v>
      </c>
      <c r="C142" s="1049"/>
      <c r="D142" s="1049"/>
      <c r="E142" s="1049"/>
      <c r="F142" s="1049"/>
      <c r="G142" s="507">
        <f>SUM(G141:G141)</f>
        <v>0</v>
      </c>
      <c r="H142" s="508">
        <f>SUM(H141:H141)</f>
        <v>0</v>
      </c>
    </row>
    <row r="143" spans="2:8" s="500" customFormat="1" ht="12" x14ac:dyDescent="0.25">
      <c r="B143" s="534"/>
      <c r="E143" s="534"/>
      <c r="G143" s="534"/>
      <c r="H143" s="534"/>
    </row>
    <row r="144" spans="2:8" s="500" customFormat="1" ht="12" x14ac:dyDescent="0.25">
      <c r="B144" s="1060" t="s">
        <v>846</v>
      </c>
      <c r="C144" s="1060"/>
      <c r="D144" s="1060"/>
      <c r="E144" s="1060"/>
      <c r="F144" s="1060"/>
      <c r="G144" s="541"/>
      <c r="H144" s="508">
        <f>+H138+H142</f>
        <v>0</v>
      </c>
    </row>
    <row r="145" spans="2:8" s="500" customFormat="1" ht="12" x14ac:dyDescent="0.25"/>
    <row r="146" spans="2:8" s="500" customFormat="1" ht="15" x14ac:dyDescent="0.25">
      <c r="B146" s="498" t="s">
        <v>847</v>
      </c>
      <c r="C146" s="499"/>
      <c r="D146" s="499"/>
    </row>
    <row r="147" spans="2:8" s="500" customFormat="1" ht="24" x14ac:dyDescent="0.25">
      <c r="B147" s="1057" t="s">
        <v>679</v>
      </c>
      <c r="C147" s="1057"/>
      <c r="D147" s="1057"/>
      <c r="E147" s="1057"/>
      <c r="F147" s="1057"/>
      <c r="G147" s="501" t="s">
        <v>848</v>
      </c>
      <c r="H147" s="502" t="s">
        <v>792</v>
      </c>
    </row>
    <row r="148" spans="2:8" s="500" customFormat="1" ht="12" x14ac:dyDescent="0.25">
      <c r="B148" s="1058"/>
      <c r="C148" s="1058"/>
      <c r="D148" s="1058"/>
      <c r="E148" s="1058"/>
      <c r="F148" s="1058"/>
      <c r="G148" s="512"/>
      <c r="H148" s="538">
        <f>-G148</f>
        <v>0</v>
      </c>
    </row>
    <row r="149" spans="2:8" s="500" customFormat="1" ht="12" x14ac:dyDescent="0.25">
      <c r="B149" s="1049" t="s">
        <v>796</v>
      </c>
      <c r="C149" s="1049"/>
      <c r="D149" s="1049"/>
      <c r="E149" s="1049"/>
      <c r="F149" s="1049"/>
      <c r="G149" s="507">
        <f>SUM(G148:G148)</f>
        <v>0</v>
      </c>
      <c r="H149" s="508">
        <f>SUM(H148:H148)</f>
        <v>0</v>
      </c>
    </row>
    <row r="150" spans="2:8" s="500" customFormat="1" ht="12" x14ac:dyDescent="0.25"/>
    <row r="151" spans="2:8" s="500" customFormat="1" ht="15" x14ac:dyDescent="0.25">
      <c r="B151" s="498" t="s">
        <v>849</v>
      </c>
      <c r="C151" s="499"/>
      <c r="D151" s="499"/>
      <c r="E151" s="499"/>
    </row>
    <row r="152" spans="2:8" s="500" customFormat="1" ht="36" x14ac:dyDescent="0.25">
      <c r="B152" s="1057" t="s">
        <v>679</v>
      </c>
      <c r="C152" s="1057"/>
      <c r="D152" s="1057"/>
      <c r="E152" s="1057"/>
      <c r="F152" s="1057"/>
      <c r="G152" s="501" t="s">
        <v>850</v>
      </c>
      <c r="H152" s="502" t="s">
        <v>792</v>
      </c>
    </row>
    <row r="153" spans="2:8" s="500" customFormat="1" ht="12" x14ac:dyDescent="0.25">
      <c r="B153" s="1058"/>
      <c r="C153" s="1058"/>
      <c r="D153" s="1058"/>
      <c r="E153" s="1058"/>
      <c r="F153" s="1058"/>
      <c r="G153" s="510"/>
      <c r="H153" s="539">
        <f>-G153</f>
        <v>0</v>
      </c>
    </row>
    <row r="154" spans="2:8" s="500" customFormat="1" ht="12" x14ac:dyDescent="0.25">
      <c r="B154" s="1049" t="s">
        <v>796</v>
      </c>
      <c r="C154" s="1049"/>
      <c r="D154" s="1049"/>
      <c r="E154" s="1049"/>
      <c r="F154" s="1049"/>
      <c r="G154" s="507">
        <f>SUM(G153:G153)</f>
        <v>0</v>
      </c>
      <c r="H154" s="508">
        <f>SUM(H153:H153)</f>
        <v>0</v>
      </c>
    </row>
    <row r="155" spans="2:8" s="500" customFormat="1" ht="12" x14ac:dyDescent="0.25"/>
    <row r="156" spans="2:8" s="500" customFormat="1" ht="15" x14ac:dyDescent="0.25">
      <c r="B156" s="498" t="s">
        <v>851</v>
      </c>
      <c r="C156" s="499"/>
    </row>
    <row r="157" spans="2:8" s="500" customFormat="1" ht="12" x14ac:dyDescent="0.25">
      <c r="B157" s="1057" t="s">
        <v>679</v>
      </c>
      <c r="C157" s="1057"/>
      <c r="D157" s="1057"/>
      <c r="E157" s="1057"/>
      <c r="F157" s="1057"/>
      <c r="G157" s="1057"/>
      <c r="H157" s="502" t="s">
        <v>792</v>
      </c>
    </row>
    <row r="158" spans="2:8" s="500" customFormat="1" ht="12" x14ac:dyDescent="0.25">
      <c r="B158" s="1059" t="s">
        <v>852</v>
      </c>
      <c r="C158" s="1059"/>
      <c r="D158" s="1059"/>
      <c r="E158" s="1059"/>
      <c r="F158" s="1059"/>
      <c r="G158" s="1059"/>
      <c r="H158" s="513"/>
    </row>
    <row r="159" spans="2:8" s="500" customFormat="1" ht="12" x14ac:dyDescent="0.25">
      <c r="B159" s="1056" t="s">
        <v>853</v>
      </c>
      <c r="C159" s="1056"/>
      <c r="D159" s="1056"/>
      <c r="E159" s="1056"/>
      <c r="F159" s="1056"/>
      <c r="G159" s="1056"/>
      <c r="H159" s="505"/>
    </row>
    <row r="160" spans="2:8" s="500" customFormat="1" ht="12" x14ac:dyDescent="0.25">
      <c r="B160" s="1049" t="s">
        <v>796</v>
      </c>
      <c r="C160" s="1049"/>
      <c r="D160" s="1049"/>
      <c r="E160" s="1049"/>
      <c r="F160" s="1049"/>
      <c r="G160" s="1049"/>
      <c r="H160" s="508">
        <f>+H158-H159</f>
        <v>0</v>
      </c>
    </row>
    <row r="161" spans="2:8" s="500" customFormat="1" ht="12" x14ac:dyDescent="0.25"/>
    <row r="162" spans="2:8" s="500" customFormat="1" ht="15" x14ac:dyDescent="0.25">
      <c r="B162" s="498" t="s">
        <v>854</v>
      </c>
      <c r="C162" s="499"/>
      <c r="D162" s="499"/>
      <c r="E162" s="499"/>
    </row>
    <row r="163" spans="2:8" s="500" customFormat="1" ht="49.5" customHeight="1" x14ac:dyDescent="0.25">
      <c r="B163" s="1057" t="s">
        <v>679</v>
      </c>
      <c r="C163" s="1057"/>
      <c r="D163" s="1057"/>
      <c r="E163" s="1057"/>
      <c r="F163" s="501" t="s">
        <v>855</v>
      </c>
      <c r="G163" s="501" t="s">
        <v>856</v>
      </c>
      <c r="H163" s="502" t="s">
        <v>792</v>
      </c>
    </row>
    <row r="164" spans="2:8" s="500" customFormat="1" ht="12" x14ac:dyDescent="0.25">
      <c r="B164" s="1058"/>
      <c r="C164" s="1058"/>
      <c r="D164" s="1058"/>
      <c r="E164" s="1058"/>
      <c r="F164" s="512"/>
      <c r="G164" s="512"/>
      <c r="H164" s="516">
        <f>+F164-G164</f>
        <v>0</v>
      </c>
    </row>
    <row r="165" spans="2:8" s="500" customFormat="1" ht="12" x14ac:dyDescent="0.25">
      <c r="B165" s="1049" t="s">
        <v>796</v>
      </c>
      <c r="C165" s="1049"/>
      <c r="D165" s="1049"/>
      <c r="E165" s="1049"/>
      <c r="F165" s="507">
        <f>SUM(F164:F164)</f>
        <v>0</v>
      </c>
      <c r="G165" s="507">
        <f>SUM(G164:G164)</f>
        <v>0</v>
      </c>
      <c r="H165" s="508">
        <f>SUM(H164:H164)</f>
        <v>0</v>
      </c>
    </row>
    <row r="166" spans="2:8" s="500" customFormat="1" ht="12" x14ac:dyDescent="0.25"/>
    <row r="167" spans="2:8" s="500" customFormat="1" ht="15" x14ac:dyDescent="0.25">
      <c r="B167" s="498" t="s">
        <v>857</v>
      </c>
      <c r="C167" s="499"/>
      <c r="D167" s="499"/>
      <c r="E167" s="499"/>
    </row>
    <row r="168" spans="2:8" s="500" customFormat="1" ht="48" x14ac:dyDescent="0.25">
      <c r="B168" s="1057" t="s">
        <v>679</v>
      </c>
      <c r="C168" s="1057"/>
      <c r="D168" s="1057"/>
      <c r="E168" s="1057"/>
      <c r="F168" s="501" t="s">
        <v>858</v>
      </c>
      <c r="G168" s="501" t="s">
        <v>859</v>
      </c>
      <c r="H168" s="502" t="s">
        <v>792</v>
      </c>
    </row>
    <row r="169" spans="2:8" s="500" customFormat="1" ht="12" x14ac:dyDescent="0.25">
      <c r="B169" s="1058"/>
      <c r="C169" s="1058"/>
      <c r="D169" s="1058"/>
      <c r="E169" s="1058"/>
      <c r="F169" s="512"/>
      <c r="G169" s="512"/>
      <c r="H169" s="516">
        <f>+F169-G169</f>
        <v>0</v>
      </c>
    </row>
    <row r="170" spans="2:8" s="500" customFormat="1" ht="12" x14ac:dyDescent="0.25">
      <c r="B170" s="1049" t="s">
        <v>796</v>
      </c>
      <c r="C170" s="1049"/>
      <c r="D170" s="1049"/>
      <c r="E170" s="1049"/>
      <c r="F170" s="507">
        <f>SUM(F169:F169)</f>
        <v>0</v>
      </c>
      <c r="G170" s="507">
        <f>SUM(G169:G169)</f>
        <v>0</v>
      </c>
      <c r="H170" s="508">
        <f>SUM(H169:H169)</f>
        <v>0</v>
      </c>
    </row>
    <row r="171" spans="2:8" s="500" customFormat="1" ht="12" x14ac:dyDescent="0.25"/>
    <row r="172" spans="2:8" s="500" customFormat="1" ht="15" x14ac:dyDescent="0.25">
      <c r="B172" s="498" t="s">
        <v>860</v>
      </c>
      <c r="C172" s="499"/>
      <c r="D172" s="499"/>
      <c r="E172" s="499"/>
    </row>
    <row r="173" spans="2:8" s="500" customFormat="1" ht="48" x14ac:dyDescent="0.25">
      <c r="B173" s="1057" t="s">
        <v>679</v>
      </c>
      <c r="C173" s="1057"/>
      <c r="D173" s="1057"/>
      <c r="E173" s="1057"/>
      <c r="F173" s="501" t="s">
        <v>861</v>
      </c>
      <c r="G173" s="501" t="s">
        <v>862</v>
      </c>
      <c r="H173" s="502" t="s">
        <v>792</v>
      </c>
    </row>
    <row r="174" spans="2:8" s="500" customFormat="1" ht="12" x14ac:dyDescent="0.25">
      <c r="B174" s="1058"/>
      <c r="C174" s="1058"/>
      <c r="D174" s="1058"/>
      <c r="E174" s="1058"/>
      <c r="F174" s="512"/>
      <c r="G174" s="512"/>
      <c r="H174" s="516">
        <f>+F174-G174</f>
        <v>0</v>
      </c>
    </row>
    <row r="175" spans="2:8" s="500" customFormat="1" ht="12" x14ac:dyDescent="0.25">
      <c r="B175" s="1049" t="s">
        <v>796</v>
      </c>
      <c r="C175" s="1049"/>
      <c r="D175" s="1049"/>
      <c r="E175" s="1049"/>
      <c r="F175" s="507">
        <f>SUM(F174:F174)</f>
        <v>0</v>
      </c>
      <c r="G175" s="507">
        <f>SUM(G174:G174)</f>
        <v>0</v>
      </c>
      <c r="H175" s="508">
        <f>SUM(H174:H174)</f>
        <v>0</v>
      </c>
    </row>
    <row r="176" spans="2:8" s="500" customFormat="1" ht="12" x14ac:dyDescent="0.25"/>
    <row r="177" spans="2:8" s="500" customFormat="1" ht="15" x14ac:dyDescent="0.25">
      <c r="B177" s="498" t="s">
        <v>863</v>
      </c>
      <c r="C177" s="499"/>
      <c r="D177" s="499"/>
      <c r="E177" s="499"/>
    </row>
    <row r="178" spans="2:8" s="500" customFormat="1" ht="72" x14ac:dyDescent="0.25">
      <c r="B178" s="1057" t="s">
        <v>679</v>
      </c>
      <c r="C178" s="1057"/>
      <c r="D178" s="1057"/>
      <c r="E178" s="1057"/>
      <c r="F178" s="501" t="s">
        <v>864</v>
      </c>
      <c r="G178" s="501" t="s">
        <v>865</v>
      </c>
      <c r="H178" s="502" t="s">
        <v>792</v>
      </c>
    </row>
    <row r="179" spans="2:8" s="500" customFormat="1" ht="12" x14ac:dyDescent="0.25">
      <c r="B179" s="1058"/>
      <c r="C179" s="1058"/>
      <c r="D179" s="1058"/>
      <c r="E179" s="1058"/>
      <c r="F179" s="512"/>
      <c r="G179" s="512"/>
      <c r="H179" s="516">
        <f>+F179-G179</f>
        <v>0</v>
      </c>
    </row>
    <row r="180" spans="2:8" s="500" customFormat="1" ht="12" x14ac:dyDescent="0.25">
      <c r="B180" s="1049" t="s">
        <v>796</v>
      </c>
      <c r="C180" s="1049"/>
      <c r="D180" s="1049"/>
      <c r="E180" s="1049"/>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866</v>
      </c>
      <c r="C182" s="499"/>
      <c r="D182" s="499"/>
      <c r="E182" s="499"/>
    </row>
    <row r="183" spans="2:8" s="500" customFormat="1" ht="48" x14ac:dyDescent="0.25">
      <c r="B183" s="1057" t="s">
        <v>679</v>
      </c>
      <c r="C183" s="1057"/>
      <c r="D183" s="1057"/>
      <c r="E183" s="1057"/>
      <c r="F183" s="501" t="s">
        <v>867</v>
      </c>
      <c r="G183" s="501" t="s">
        <v>868</v>
      </c>
      <c r="H183" s="502" t="s">
        <v>792</v>
      </c>
    </row>
    <row r="184" spans="2:8" s="500" customFormat="1" ht="12" x14ac:dyDescent="0.25">
      <c r="B184" s="1058"/>
      <c r="C184" s="1058"/>
      <c r="D184" s="1058"/>
      <c r="E184" s="1058"/>
      <c r="F184" s="512"/>
      <c r="G184" s="512"/>
      <c r="H184" s="516">
        <f>-G184+F184</f>
        <v>0</v>
      </c>
    </row>
    <row r="185" spans="2:8" s="500" customFormat="1" ht="12" x14ac:dyDescent="0.25">
      <c r="B185" s="1049" t="s">
        <v>796</v>
      </c>
      <c r="C185" s="1049"/>
      <c r="D185" s="1049"/>
      <c r="E185" s="1049"/>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869</v>
      </c>
      <c r="C187" s="499"/>
    </row>
    <row r="188" spans="2:8" s="500" customFormat="1" ht="12" x14ac:dyDescent="0.25">
      <c r="B188" s="1057" t="s">
        <v>679</v>
      </c>
      <c r="C188" s="1057"/>
      <c r="D188" s="1057"/>
      <c r="E188" s="1057"/>
      <c r="F188" s="1057"/>
      <c r="G188" s="1057"/>
      <c r="H188" s="502" t="s">
        <v>792</v>
      </c>
    </row>
    <row r="189" spans="2:8" s="500" customFormat="1" ht="12" x14ac:dyDescent="0.25">
      <c r="B189" s="1059" t="s">
        <v>870</v>
      </c>
      <c r="C189" s="1059"/>
      <c r="D189" s="1059"/>
      <c r="E189" s="1059"/>
      <c r="F189" s="1059"/>
      <c r="G189" s="1059"/>
      <c r="H189" s="513"/>
    </row>
    <row r="190" spans="2:8" s="500" customFormat="1" ht="12" x14ac:dyDescent="0.25">
      <c r="B190" s="1056" t="s">
        <v>871</v>
      </c>
      <c r="C190" s="1056"/>
      <c r="D190" s="1056"/>
      <c r="E190" s="1056"/>
      <c r="F190" s="1056"/>
      <c r="G190" s="1056"/>
      <c r="H190" s="505"/>
    </row>
    <row r="191" spans="2:8" s="500" customFormat="1" ht="12" x14ac:dyDescent="0.25">
      <c r="B191" s="1049" t="s">
        <v>796</v>
      </c>
      <c r="C191" s="1049"/>
      <c r="D191" s="1049"/>
      <c r="E191" s="1049"/>
      <c r="F191" s="1049"/>
      <c r="G191" s="1049"/>
      <c r="H191" s="508">
        <f>+H189-H190</f>
        <v>0</v>
      </c>
    </row>
    <row r="192" spans="2:8" s="500" customFormat="1" ht="12" x14ac:dyDescent="0.25"/>
    <row r="193" spans="2:8" s="500" customFormat="1" ht="15" x14ac:dyDescent="0.25">
      <c r="B193" s="498" t="s">
        <v>872</v>
      </c>
      <c r="C193" s="499"/>
      <c r="D193" s="499"/>
      <c r="E193" s="499"/>
    </row>
    <row r="194" spans="2:8" s="500" customFormat="1" ht="36" x14ac:dyDescent="0.25">
      <c r="B194" s="501" t="s">
        <v>679</v>
      </c>
      <c r="C194" s="1050" t="s">
        <v>707</v>
      </c>
      <c r="D194" s="1050"/>
      <c r="E194" s="1050"/>
      <c r="F194" s="501" t="s">
        <v>873</v>
      </c>
      <c r="G194" s="998" t="s">
        <v>880</v>
      </c>
      <c r="H194" s="502" t="s">
        <v>792</v>
      </c>
    </row>
    <row r="195" spans="2:8" s="500" customFormat="1" ht="23.25" customHeight="1" x14ac:dyDescent="0.25">
      <c r="B195" s="542"/>
      <c r="C195" s="1051"/>
      <c r="D195" s="1051"/>
      <c r="E195" s="1051"/>
      <c r="F195" s="536"/>
      <c r="G195" s="536"/>
      <c r="H195" s="513">
        <f>+F195-G195</f>
        <v>0</v>
      </c>
    </row>
    <row r="196" spans="2:8" s="500" customFormat="1" ht="12" x14ac:dyDescent="0.25">
      <c r="B196" s="506" t="s">
        <v>796</v>
      </c>
      <c r="C196" s="1051"/>
      <c r="D196" s="1051"/>
      <c r="E196" s="1051"/>
      <c r="F196" s="507">
        <f>SUM(F195:F195)</f>
        <v>0</v>
      </c>
      <c r="G196" s="507">
        <f>SUM(G195:G195)</f>
        <v>0</v>
      </c>
      <c r="H196" s="508">
        <f>SUM(H195:H195)</f>
        <v>0</v>
      </c>
    </row>
    <row r="197" spans="2:8" x14ac:dyDescent="0.25">
      <c r="G197" s="497"/>
      <c r="H197" s="497"/>
    </row>
    <row r="198" spans="2:8" ht="13.5" thickBot="1" x14ac:dyDescent="0.3">
      <c r="G198" s="497"/>
      <c r="H198" s="497"/>
    </row>
    <row r="199" spans="2:8" ht="20.25" thickBot="1" x14ac:dyDescent="0.45">
      <c r="B199" s="1052" t="s">
        <v>715</v>
      </c>
      <c r="C199" s="1053"/>
      <c r="D199" s="1053"/>
      <c r="E199" s="1053"/>
      <c r="F199" s="1053"/>
      <c r="G199" s="1053"/>
      <c r="H199" s="1054"/>
    </row>
    <row r="200" spans="2:8" x14ac:dyDescent="0.25">
      <c r="G200" s="497"/>
      <c r="H200" s="497"/>
    </row>
    <row r="201" spans="2:8" s="500" customFormat="1" ht="48" x14ac:dyDescent="0.25">
      <c r="B201" s="535" t="s">
        <v>679</v>
      </c>
      <c r="C201" s="1055" t="s">
        <v>707</v>
      </c>
      <c r="D201" s="1055"/>
      <c r="E201" s="1055"/>
      <c r="F201" s="543" t="s">
        <v>875</v>
      </c>
      <c r="G201" s="543" t="s">
        <v>881</v>
      </c>
      <c r="H201" s="502" t="s">
        <v>877</v>
      </c>
    </row>
    <row r="202" spans="2:8" s="500" customFormat="1" ht="12" x14ac:dyDescent="0.25">
      <c r="B202" s="544"/>
      <c r="C202" s="1047"/>
      <c r="D202" s="1047"/>
      <c r="E202" s="1047"/>
      <c r="F202" s="545"/>
      <c r="G202" s="545"/>
      <c r="H202" s="546">
        <f>+F202-G202</f>
        <v>0</v>
      </c>
    </row>
    <row r="203" spans="2:8" s="500" customFormat="1" ht="12" x14ac:dyDescent="0.25">
      <c r="B203" s="547" t="s">
        <v>686</v>
      </c>
      <c r="C203" s="1048"/>
      <c r="D203" s="1048"/>
      <c r="E203" s="1048"/>
      <c r="F203" s="548">
        <f>SUM(F202:F202)</f>
        <v>0</v>
      </c>
      <c r="G203" s="548">
        <f>SUM(G202:G202)</f>
        <v>0</v>
      </c>
      <c r="H203" s="549">
        <f>SUM(H202:H202)</f>
        <v>0</v>
      </c>
    </row>
  </sheetData>
  <mergeCells count="79">
    <mergeCell ref="B88:E88"/>
    <mergeCell ref="B2:H2"/>
    <mergeCell ref="B4:H4"/>
    <mergeCell ref="B58:H58"/>
    <mergeCell ref="B79:F79"/>
    <mergeCell ref="B80:F80"/>
    <mergeCell ref="B81:F81"/>
    <mergeCell ref="B82:F82"/>
    <mergeCell ref="B83:F83"/>
    <mergeCell ref="B86:E86"/>
    <mergeCell ref="B87:E87"/>
    <mergeCell ref="B112:E112"/>
    <mergeCell ref="B89:E89"/>
    <mergeCell ref="B90:E90"/>
    <mergeCell ref="B91:E91"/>
    <mergeCell ref="B92:E92"/>
    <mergeCell ref="B93:E93"/>
    <mergeCell ref="B94:E94"/>
    <mergeCell ref="B95:E95"/>
    <mergeCell ref="B98:H98"/>
    <mergeCell ref="B99:H99"/>
    <mergeCell ref="B100:B101"/>
    <mergeCell ref="B111:E111"/>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90:G190"/>
    <mergeCell ref="B173:E173"/>
    <mergeCell ref="B174:E174"/>
    <mergeCell ref="B175:E175"/>
    <mergeCell ref="B178:E178"/>
    <mergeCell ref="B179:E179"/>
    <mergeCell ref="B180:E180"/>
    <mergeCell ref="B183:E183"/>
    <mergeCell ref="B184:E184"/>
    <mergeCell ref="B185:E185"/>
    <mergeCell ref="B188:G188"/>
    <mergeCell ref="B189:G189"/>
    <mergeCell ref="C202:E202"/>
    <mergeCell ref="C203:E203"/>
    <mergeCell ref="B191:G191"/>
    <mergeCell ref="C194:E194"/>
    <mergeCell ref="C195:E195"/>
    <mergeCell ref="C196:E196"/>
    <mergeCell ref="B199:H199"/>
    <mergeCell ref="C201:E201"/>
  </mergeCells>
  <pageMargins left="0.39370078740157483" right="0.39370078740157483" top="0.39370078740157483" bottom="0.39370078740157483" header="0" footer="0"/>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3"/>
  <sheetViews>
    <sheetView showGridLines="0" view="pageBreakPreview" zoomScale="80" zoomScaleNormal="100" zoomScaleSheetLayoutView="80" zoomScalePageLayoutView="70" workbookViewId="0">
      <selection activeCell="E13" sqref="E13"/>
    </sheetView>
  </sheetViews>
  <sheetFormatPr defaultColWidth="11.42578125" defaultRowHeight="12.75" x14ac:dyDescent="0.25"/>
  <cols>
    <col min="1" max="1" width="3.140625" style="466" customWidth="1"/>
    <col min="2" max="2" width="65.7109375" style="466" customWidth="1"/>
    <col min="3" max="8" width="16.7109375" style="466" customWidth="1"/>
    <col min="9" max="9" width="5.7109375" style="466" customWidth="1"/>
    <col min="10" max="16384" width="11.42578125" style="466"/>
  </cols>
  <sheetData>
    <row r="2" spans="2:8" ht="19.5" customHeight="1" x14ac:dyDescent="0.25">
      <c r="B2" s="1075" t="s">
        <v>710</v>
      </c>
      <c r="C2" s="1076"/>
      <c r="D2" s="1076"/>
      <c r="E2" s="1076"/>
      <c r="F2" s="1076"/>
      <c r="G2" s="1076"/>
      <c r="H2" s="1076"/>
    </row>
    <row r="4" spans="2:8" ht="19.5" x14ac:dyDescent="0.25">
      <c r="B4" s="1085" t="s">
        <v>882</v>
      </c>
      <c r="C4" s="1086"/>
      <c r="D4" s="1086"/>
      <c r="E4" s="1086"/>
      <c r="F4" s="1086"/>
      <c r="G4" s="1086"/>
      <c r="H4" s="1086"/>
    </row>
    <row r="5" spans="2:8" x14ac:dyDescent="0.25">
      <c r="B5" s="467"/>
    </row>
    <row r="6" spans="2:8" ht="38.25" x14ac:dyDescent="0.25">
      <c r="B6" s="468" t="s">
        <v>724</v>
      </c>
      <c r="C6" s="469" t="s">
        <v>725</v>
      </c>
    </row>
    <row r="7" spans="2:8" x14ac:dyDescent="0.25">
      <c r="B7" s="470" t="s">
        <v>726</v>
      </c>
      <c r="C7" s="471"/>
    </row>
    <row r="8" spans="2:8" x14ac:dyDescent="0.25">
      <c r="B8" s="472" t="s">
        <v>727</v>
      </c>
      <c r="C8" s="473"/>
    </row>
    <row r="9" spans="2:8" x14ac:dyDescent="0.25">
      <c r="B9" s="472" t="s">
        <v>728</v>
      </c>
      <c r="C9" s="473"/>
    </row>
    <row r="10" spans="2:8" x14ac:dyDescent="0.25">
      <c r="B10" s="472" t="s">
        <v>729</v>
      </c>
      <c r="C10" s="473"/>
    </row>
    <row r="11" spans="2:8" x14ac:dyDescent="0.25">
      <c r="B11" s="472" t="s">
        <v>730</v>
      </c>
      <c r="C11" s="473"/>
    </row>
    <row r="12" spans="2:8" x14ac:dyDescent="0.25">
      <c r="B12" s="472" t="s">
        <v>731</v>
      </c>
      <c r="C12" s="473"/>
    </row>
    <row r="13" spans="2:8" x14ac:dyDescent="0.25">
      <c r="B13" s="474" t="s">
        <v>732</v>
      </c>
      <c r="C13" s="475"/>
    </row>
    <row r="14" spans="2:8" ht="21" customHeight="1" x14ac:dyDescent="0.25">
      <c r="B14" s="468" t="s">
        <v>733</v>
      </c>
      <c r="C14" s="476">
        <f>SUM(C7:C13)</f>
        <v>0</v>
      </c>
      <c r="D14" s="477"/>
    </row>
    <row r="15" spans="2:8" x14ac:dyDescent="0.25">
      <c r="B15" s="478"/>
      <c r="C15" s="479"/>
    </row>
    <row r="16" spans="2:8" ht="25.5" x14ac:dyDescent="0.25">
      <c r="B16" s="468" t="s">
        <v>734</v>
      </c>
      <c r="C16" s="469" t="s">
        <v>735</v>
      </c>
    </row>
    <row r="17" spans="2:4" x14ac:dyDescent="0.25">
      <c r="B17" s="470" t="s">
        <v>736</v>
      </c>
      <c r="C17" s="471"/>
    </row>
    <row r="18" spans="2:4" x14ac:dyDescent="0.25">
      <c r="B18" s="472" t="s">
        <v>737</v>
      </c>
      <c r="C18" s="473"/>
    </row>
    <row r="19" spans="2:4" x14ac:dyDescent="0.25">
      <c r="B19" s="472" t="s">
        <v>738</v>
      </c>
      <c r="C19" s="473"/>
    </row>
    <row r="20" spans="2:4" x14ac:dyDescent="0.25">
      <c r="B20" s="472" t="s">
        <v>729</v>
      </c>
      <c r="C20" s="473"/>
    </row>
    <row r="21" spans="2:4" x14ac:dyDescent="0.25">
      <c r="B21" s="472" t="s">
        <v>739</v>
      </c>
      <c r="C21" s="473"/>
    </row>
    <row r="22" spans="2:4" x14ac:dyDescent="0.25">
      <c r="B22" s="472" t="s">
        <v>740</v>
      </c>
      <c r="C22" s="473"/>
    </row>
    <row r="23" spans="2:4" x14ac:dyDescent="0.25">
      <c r="B23" s="474" t="s">
        <v>732</v>
      </c>
      <c r="C23" s="475"/>
    </row>
    <row r="24" spans="2:4" ht="21" customHeight="1" x14ac:dyDescent="0.25">
      <c r="B24" s="468" t="s">
        <v>741</v>
      </c>
      <c r="C24" s="476">
        <f>SUM(C17:C23)</f>
        <v>0</v>
      </c>
      <c r="D24" s="477"/>
    </row>
    <row r="25" spans="2:4" x14ac:dyDescent="0.25">
      <c r="B25" s="478"/>
      <c r="C25" s="479"/>
    </row>
    <row r="26" spans="2:4" ht="21" customHeight="1" x14ac:dyDescent="0.25">
      <c r="B26" s="480" t="s">
        <v>742</v>
      </c>
      <c r="C26" s="481">
        <f>+C14-C24</f>
        <v>0</v>
      </c>
    </row>
    <row r="28" spans="2:4" ht="24.75" customHeight="1" x14ac:dyDescent="0.25">
      <c r="B28" s="482" t="s">
        <v>743</v>
      </c>
      <c r="C28" s="483" t="s">
        <v>708</v>
      </c>
    </row>
    <row r="29" spans="2:4" x14ac:dyDescent="0.25">
      <c r="B29" s="484" t="s">
        <v>744</v>
      </c>
      <c r="C29" s="485">
        <f>+H76</f>
        <v>0</v>
      </c>
    </row>
    <row r="30" spans="2:4" x14ac:dyDescent="0.25">
      <c r="B30" s="486" t="s">
        <v>745</v>
      </c>
      <c r="C30" s="487">
        <f>+H83</f>
        <v>0</v>
      </c>
    </row>
    <row r="31" spans="2:4" x14ac:dyDescent="0.25">
      <c r="B31" s="486" t="s">
        <v>746</v>
      </c>
      <c r="C31" s="487">
        <f>+H95</f>
        <v>0</v>
      </c>
    </row>
    <row r="32" spans="2:4" x14ac:dyDescent="0.25">
      <c r="B32" s="486" t="s">
        <v>747</v>
      </c>
      <c r="C32" s="487">
        <f>+H108</f>
        <v>0</v>
      </c>
    </row>
    <row r="33" spans="2:3" x14ac:dyDescent="0.25">
      <c r="B33" s="486" t="s">
        <v>748</v>
      </c>
      <c r="C33" s="487">
        <f>+H113</f>
        <v>0</v>
      </c>
    </row>
    <row r="34" spans="2:3" x14ac:dyDescent="0.25">
      <c r="B34" s="486" t="s">
        <v>749</v>
      </c>
      <c r="C34" s="487">
        <f>+H118</f>
        <v>0</v>
      </c>
    </row>
    <row r="35" spans="2:3" x14ac:dyDescent="0.25">
      <c r="B35" s="486" t="s">
        <v>750</v>
      </c>
      <c r="C35" s="487">
        <f>+H123</f>
        <v>0</v>
      </c>
    </row>
    <row r="36" spans="2:3" x14ac:dyDescent="0.25">
      <c r="B36" s="486" t="s">
        <v>751</v>
      </c>
      <c r="C36" s="487">
        <f>+H128</f>
        <v>0</v>
      </c>
    </row>
    <row r="37" spans="2:3" x14ac:dyDescent="0.25">
      <c r="B37" s="486" t="s">
        <v>752</v>
      </c>
      <c r="C37" s="487">
        <f>+H133</f>
        <v>0</v>
      </c>
    </row>
    <row r="38" spans="2:3" x14ac:dyDescent="0.25">
      <c r="B38" s="488" t="s">
        <v>753</v>
      </c>
      <c r="C38" s="487">
        <f>+H144</f>
        <v>0</v>
      </c>
    </row>
    <row r="39" spans="2:3" x14ac:dyDescent="0.25">
      <c r="B39" s="488" t="s">
        <v>754</v>
      </c>
      <c r="C39" s="487">
        <f>+H149</f>
        <v>0</v>
      </c>
    </row>
    <row r="40" spans="2:3" x14ac:dyDescent="0.25">
      <c r="B40" s="489" t="s">
        <v>755</v>
      </c>
      <c r="C40" s="487">
        <f>+H154</f>
        <v>0</v>
      </c>
    </row>
    <row r="41" spans="2:3" x14ac:dyDescent="0.25">
      <c r="B41" s="490" t="s">
        <v>756</v>
      </c>
      <c r="C41" s="487">
        <f>+H160</f>
        <v>0</v>
      </c>
    </row>
    <row r="42" spans="2:3" x14ac:dyDescent="0.25">
      <c r="B42" s="488" t="s">
        <v>757</v>
      </c>
      <c r="C42" s="487">
        <f>+H165</f>
        <v>0</v>
      </c>
    </row>
    <row r="43" spans="2:3" x14ac:dyDescent="0.25">
      <c r="B43" s="491" t="s">
        <v>758</v>
      </c>
      <c r="C43" s="487">
        <f>+H170</f>
        <v>0</v>
      </c>
    </row>
    <row r="44" spans="2:3" x14ac:dyDescent="0.25">
      <c r="B44" s="491" t="s">
        <v>759</v>
      </c>
      <c r="C44" s="487">
        <f>+H175</f>
        <v>0</v>
      </c>
    </row>
    <row r="45" spans="2:3" x14ac:dyDescent="0.25">
      <c r="B45" s="486" t="s">
        <v>760</v>
      </c>
      <c r="C45" s="487">
        <f>+H180</f>
        <v>0</v>
      </c>
    </row>
    <row r="46" spans="2:3" x14ac:dyDescent="0.25">
      <c r="B46" s="488" t="s">
        <v>761</v>
      </c>
      <c r="C46" s="487">
        <f>+H185</f>
        <v>0</v>
      </c>
    </row>
    <row r="47" spans="2:3" x14ac:dyDescent="0.25">
      <c r="B47" s="492" t="s">
        <v>762</v>
      </c>
      <c r="C47" s="493">
        <f>+H191</f>
        <v>0</v>
      </c>
    </row>
    <row r="48" spans="2:3" x14ac:dyDescent="0.25">
      <c r="B48" s="494" t="s">
        <v>763</v>
      </c>
      <c r="C48" s="493">
        <f>+H196</f>
        <v>0</v>
      </c>
    </row>
    <row r="49" spans="2:8" ht="24.75" customHeight="1" x14ac:dyDescent="0.25">
      <c r="B49" s="495" t="s">
        <v>764</v>
      </c>
      <c r="C49" s="496">
        <f>SUM(C29:C48)</f>
        <v>0</v>
      </c>
    </row>
    <row r="51" spans="2:8" ht="23.25" customHeight="1" x14ac:dyDescent="0.25">
      <c r="B51" s="482" t="s">
        <v>765</v>
      </c>
      <c r="C51" s="483" t="s">
        <v>708</v>
      </c>
    </row>
    <row r="52" spans="2:8" x14ac:dyDescent="0.25">
      <c r="B52" s="484" t="s">
        <v>766</v>
      </c>
      <c r="C52" s="487">
        <f>+H203</f>
        <v>0</v>
      </c>
    </row>
    <row r="53" spans="2:8" ht="23.25" customHeight="1" x14ac:dyDescent="0.25">
      <c r="B53" s="495" t="s">
        <v>767</v>
      </c>
      <c r="C53" s="496">
        <f>SUM(C52:C52)</f>
        <v>0</v>
      </c>
    </row>
    <row r="55" spans="2:8" ht="24.75" customHeight="1" x14ac:dyDescent="0.25">
      <c r="B55" s="495" t="s">
        <v>768</v>
      </c>
      <c r="C55" s="496">
        <f>+C26+C49+C53</f>
        <v>0</v>
      </c>
    </row>
    <row r="57" spans="2:8" ht="13.5" thickBot="1" x14ac:dyDescent="0.3"/>
    <row r="58" spans="2:8" s="497" customFormat="1" ht="20.25" thickBot="1" x14ac:dyDescent="0.45">
      <c r="B58" s="1052" t="s">
        <v>769</v>
      </c>
      <c r="C58" s="1053"/>
      <c r="D58" s="1053"/>
      <c r="E58" s="1053"/>
      <c r="F58" s="1053"/>
      <c r="G58" s="1053"/>
      <c r="H58" s="1054"/>
    </row>
    <row r="60" spans="2:8" s="500" customFormat="1" ht="15" x14ac:dyDescent="0.25">
      <c r="B60" s="498" t="s">
        <v>770</v>
      </c>
      <c r="C60" s="499"/>
      <c r="D60" s="499"/>
      <c r="E60" s="499"/>
      <c r="F60" s="499"/>
      <c r="G60" s="499"/>
    </row>
    <row r="61" spans="2:8" s="500" customFormat="1" ht="60" x14ac:dyDescent="0.25">
      <c r="B61" s="501" t="s">
        <v>771</v>
      </c>
      <c r="C61" s="501" t="s">
        <v>772</v>
      </c>
      <c r="D61" s="501" t="s">
        <v>773</v>
      </c>
      <c r="E61" s="501" t="s">
        <v>774</v>
      </c>
      <c r="F61" s="501" t="s">
        <v>775</v>
      </c>
      <c r="G61" s="501" t="s">
        <v>776</v>
      </c>
      <c r="H61" s="502" t="s">
        <v>777</v>
      </c>
    </row>
    <row r="62" spans="2:8" s="500" customFormat="1" ht="12" x14ac:dyDescent="0.25">
      <c r="B62" s="503" t="s">
        <v>778</v>
      </c>
      <c r="C62" s="504"/>
      <c r="D62" s="504"/>
      <c r="E62" s="504">
        <f>IF(C62=0,0,D62/C62*100)</f>
        <v>0</v>
      </c>
      <c r="F62" s="504">
        <f>+E62-100</f>
        <v>-100</v>
      </c>
      <c r="G62" s="504"/>
      <c r="H62" s="505">
        <f>+G62*F62/100</f>
        <v>0</v>
      </c>
    </row>
    <row r="63" spans="2:8" s="500" customFormat="1" ht="12" x14ac:dyDescent="0.25">
      <c r="B63" s="506" t="s">
        <v>779</v>
      </c>
      <c r="C63" s="507">
        <f>SUM(C62:C62)</f>
        <v>0</v>
      </c>
      <c r="D63" s="507">
        <f>SUM(D62:D62)</f>
        <v>0</v>
      </c>
      <c r="E63" s="507"/>
      <c r="F63" s="507"/>
      <c r="G63" s="507">
        <f>SUM(G62:G62)</f>
        <v>0</v>
      </c>
      <c r="H63" s="508">
        <f>SUM(H62:H62)</f>
        <v>0</v>
      </c>
    </row>
    <row r="64" spans="2:8" s="500" customFormat="1" ht="12" x14ac:dyDescent="0.25">
      <c r="B64" s="509" t="s">
        <v>780</v>
      </c>
      <c r="C64" s="510"/>
      <c r="D64" s="510"/>
      <c r="E64" s="510">
        <f>IF(C64=0,0,D64/C64*100)</f>
        <v>0</v>
      </c>
      <c r="F64" s="510">
        <f>+E64-100</f>
        <v>-100</v>
      </c>
      <c r="G64" s="510"/>
      <c r="H64" s="505">
        <f>+G64*F64/100</f>
        <v>0</v>
      </c>
    </row>
    <row r="65" spans="2:8" s="500" customFormat="1" ht="12" x14ac:dyDescent="0.25">
      <c r="B65" s="506" t="s">
        <v>781</v>
      </c>
      <c r="C65" s="507">
        <f>SUM(C64)</f>
        <v>0</v>
      </c>
      <c r="D65" s="507">
        <f>SUM(D64)</f>
        <v>0</v>
      </c>
      <c r="E65" s="507"/>
      <c r="F65" s="507"/>
      <c r="G65" s="507">
        <f>SUM(G64)</f>
        <v>0</v>
      </c>
      <c r="H65" s="508">
        <f>SUM(H64)</f>
        <v>0</v>
      </c>
    </row>
    <row r="66" spans="2:8" s="500" customFormat="1" ht="12" x14ac:dyDescent="0.25">
      <c r="B66" s="511" t="s">
        <v>782</v>
      </c>
      <c r="C66" s="512"/>
      <c r="D66" s="512"/>
      <c r="E66" s="512">
        <f t="shared" ref="E66:E74" si="0">IF(C66=0,0,D66/C66*100)</f>
        <v>0</v>
      </c>
      <c r="F66" s="512">
        <f t="shared" ref="F66:F74" si="1">+E66-100</f>
        <v>-100</v>
      </c>
      <c r="G66" s="512"/>
      <c r="H66" s="513">
        <f t="shared" ref="H66:H74" si="2">+G66*F66/100</f>
        <v>0</v>
      </c>
    </row>
    <row r="67" spans="2:8" s="500" customFormat="1" ht="12" x14ac:dyDescent="0.25">
      <c r="B67" s="514" t="s">
        <v>783</v>
      </c>
      <c r="C67" s="515"/>
      <c r="D67" s="515"/>
      <c r="E67" s="515">
        <f t="shared" si="0"/>
        <v>0</v>
      </c>
      <c r="F67" s="515">
        <f t="shared" si="1"/>
        <v>-100</v>
      </c>
      <c r="G67" s="515"/>
      <c r="H67" s="516">
        <f t="shared" si="2"/>
        <v>0</v>
      </c>
    </row>
    <row r="68" spans="2:8" s="500" customFormat="1" ht="12" x14ac:dyDescent="0.25">
      <c r="B68" s="514" t="s">
        <v>784</v>
      </c>
      <c r="C68" s="515"/>
      <c r="D68" s="515"/>
      <c r="E68" s="515">
        <f t="shared" si="0"/>
        <v>0</v>
      </c>
      <c r="F68" s="515">
        <f t="shared" si="1"/>
        <v>-100</v>
      </c>
      <c r="G68" s="515"/>
      <c r="H68" s="516">
        <f t="shared" si="2"/>
        <v>0</v>
      </c>
    </row>
    <row r="69" spans="2:8" s="500" customFormat="1" ht="12" x14ac:dyDescent="0.25">
      <c r="B69" s="514" t="s">
        <v>785</v>
      </c>
      <c r="C69" s="515"/>
      <c r="D69" s="515"/>
      <c r="E69" s="515">
        <f t="shared" si="0"/>
        <v>0</v>
      </c>
      <c r="F69" s="515">
        <f t="shared" si="1"/>
        <v>-100</v>
      </c>
      <c r="G69" s="515"/>
      <c r="H69" s="516">
        <f t="shared" si="2"/>
        <v>0</v>
      </c>
    </row>
    <row r="70" spans="2:8" s="500" customFormat="1" ht="12" x14ac:dyDescent="0.25">
      <c r="B70" s="514" t="s">
        <v>786</v>
      </c>
      <c r="C70" s="515"/>
      <c r="D70" s="515"/>
      <c r="E70" s="515">
        <f t="shared" si="0"/>
        <v>0</v>
      </c>
      <c r="F70" s="515">
        <f t="shared" si="1"/>
        <v>-100</v>
      </c>
      <c r="G70" s="515"/>
      <c r="H70" s="516">
        <f t="shared" si="2"/>
        <v>0</v>
      </c>
    </row>
    <row r="71" spans="2:8" s="500" customFormat="1" ht="12" x14ac:dyDescent="0.25">
      <c r="B71" s="514" t="s">
        <v>787</v>
      </c>
      <c r="C71" s="515"/>
      <c r="D71" s="515"/>
      <c r="E71" s="515">
        <f t="shared" si="0"/>
        <v>0</v>
      </c>
      <c r="F71" s="515">
        <f t="shared" si="1"/>
        <v>-100</v>
      </c>
      <c r="G71" s="515"/>
      <c r="H71" s="516">
        <f t="shared" si="2"/>
        <v>0</v>
      </c>
    </row>
    <row r="72" spans="2:8" s="500" customFormat="1" ht="12" x14ac:dyDescent="0.25">
      <c r="B72" s="517" t="s">
        <v>788</v>
      </c>
      <c r="C72" s="518"/>
      <c r="D72" s="518"/>
      <c r="E72" s="518">
        <f t="shared" si="0"/>
        <v>0</v>
      </c>
      <c r="F72" s="518">
        <f t="shared" si="1"/>
        <v>-100</v>
      </c>
      <c r="G72" s="515"/>
      <c r="H72" s="516">
        <f t="shared" si="2"/>
        <v>0</v>
      </c>
    </row>
    <row r="73" spans="2:8" s="500" customFormat="1" ht="12" x14ac:dyDescent="0.25">
      <c r="B73" s="517" t="s">
        <v>789</v>
      </c>
      <c r="C73" s="518"/>
      <c r="D73" s="518"/>
      <c r="E73" s="518">
        <f t="shared" si="0"/>
        <v>0</v>
      </c>
      <c r="F73" s="518">
        <f t="shared" si="1"/>
        <v>-100</v>
      </c>
      <c r="G73" s="515"/>
      <c r="H73" s="516">
        <f t="shared" si="2"/>
        <v>0</v>
      </c>
    </row>
    <row r="74" spans="2:8" s="500" customFormat="1" ht="12" x14ac:dyDescent="0.25">
      <c r="B74" s="503" t="s">
        <v>790</v>
      </c>
      <c r="C74" s="504"/>
      <c r="D74" s="504"/>
      <c r="E74" s="504">
        <f t="shared" si="0"/>
        <v>0</v>
      </c>
      <c r="F74" s="504">
        <f t="shared" si="1"/>
        <v>-100</v>
      </c>
      <c r="G74" s="515"/>
      <c r="H74" s="505">
        <f t="shared" si="2"/>
        <v>0</v>
      </c>
    </row>
    <row r="75" spans="2:8" s="500" customFormat="1" ht="12" x14ac:dyDescent="0.25">
      <c r="B75" s="506" t="s">
        <v>1132</v>
      </c>
      <c r="C75" s="507">
        <f>SUM(C66:C74)</f>
        <v>0</v>
      </c>
      <c r="D75" s="507">
        <f>SUM(D66:D74)</f>
        <v>0</v>
      </c>
      <c r="E75" s="507"/>
      <c r="F75" s="507"/>
      <c r="G75" s="507">
        <f>SUM(G66:G74)</f>
        <v>0</v>
      </c>
      <c r="H75" s="508">
        <f>SUM(H66:H74)</f>
        <v>0</v>
      </c>
    </row>
    <row r="76" spans="2:8" s="500" customFormat="1" ht="12" x14ac:dyDescent="0.25">
      <c r="B76" s="506" t="s">
        <v>686</v>
      </c>
      <c r="C76" s="507">
        <f>+C63+C65+C75</f>
        <v>0</v>
      </c>
      <c r="D76" s="507">
        <f>+D63+D65+D75</f>
        <v>0</v>
      </c>
      <c r="E76" s="507"/>
      <c r="F76" s="507"/>
      <c r="G76" s="507">
        <f>+G63+G65+G75</f>
        <v>0</v>
      </c>
      <c r="H76" s="508">
        <f>+H63+H65+H75</f>
        <v>0</v>
      </c>
    </row>
    <row r="77" spans="2:8" s="500" customFormat="1" ht="12" x14ac:dyDescent="0.25"/>
    <row r="78" spans="2:8" s="500" customFormat="1" ht="15" x14ac:dyDescent="0.25">
      <c r="B78" s="498" t="s">
        <v>791</v>
      </c>
      <c r="C78" s="499"/>
      <c r="D78" s="499"/>
      <c r="E78" s="499"/>
    </row>
    <row r="79" spans="2:8" s="500" customFormat="1" ht="24" x14ac:dyDescent="0.25">
      <c r="B79" s="1069" t="s">
        <v>679</v>
      </c>
      <c r="C79" s="1070"/>
      <c r="D79" s="1070"/>
      <c r="E79" s="1070"/>
      <c r="F79" s="1071"/>
      <c r="G79" s="501" t="s">
        <v>776</v>
      </c>
      <c r="H79" s="502" t="s">
        <v>792</v>
      </c>
    </row>
    <row r="80" spans="2:8" s="500" customFormat="1" ht="12" x14ac:dyDescent="0.25">
      <c r="B80" s="1079" t="s">
        <v>793</v>
      </c>
      <c r="C80" s="1080"/>
      <c r="D80" s="1080"/>
      <c r="E80" s="1080"/>
      <c r="F80" s="1081"/>
      <c r="G80" s="519"/>
      <c r="H80" s="520">
        <f>+G80</f>
        <v>0</v>
      </c>
    </row>
    <row r="81" spans="2:8" s="500" customFormat="1" ht="12" x14ac:dyDescent="0.25">
      <c r="B81" s="1063" t="s">
        <v>794</v>
      </c>
      <c r="C81" s="1064"/>
      <c r="D81" s="1064"/>
      <c r="E81" s="1064"/>
      <c r="F81" s="1065"/>
      <c r="G81" s="519"/>
      <c r="H81" s="520">
        <f>+G81</f>
        <v>0</v>
      </c>
    </row>
    <row r="82" spans="2:8" s="500" customFormat="1" ht="12" x14ac:dyDescent="0.25">
      <c r="B82" s="1066" t="s">
        <v>795</v>
      </c>
      <c r="C82" s="1067"/>
      <c r="D82" s="1067"/>
      <c r="E82" s="1067"/>
      <c r="F82" s="1068"/>
      <c r="G82" s="519"/>
      <c r="H82" s="520">
        <f>+G82</f>
        <v>0</v>
      </c>
    </row>
    <row r="83" spans="2:8" s="500" customFormat="1" ht="12" x14ac:dyDescent="0.25">
      <c r="B83" s="1069" t="s">
        <v>796</v>
      </c>
      <c r="C83" s="1070"/>
      <c r="D83" s="1070"/>
      <c r="E83" s="1070"/>
      <c r="F83" s="1071"/>
      <c r="G83" s="507">
        <f>SUM(G80:G82)</f>
        <v>0</v>
      </c>
      <c r="H83" s="508">
        <f>SUM(H80:H82)</f>
        <v>0</v>
      </c>
    </row>
    <row r="84" spans="2:8" s="500" customFormat="1" ht="12" x14ac:dyDescent="0.25"/>
    <row r="85" spans="2:8" s="500" customFormat="1" ht="15" x14ac:dyDescent="0.25">
      <c r="B85" s="498" t="s">
        <v>797</v>
      </c>
      <c r="C85" s="499"/>
      <c r="D85" s="499"/>
      <c r="E85" s="499"/>
    </row>
    <row r="86" spans="2:8" s="500" customFormat="1" ht="36" x14ac:dyDescent="0.25">
      <c r="B86" s="1082" t="s">
        <v>679</v>
      </c>
      <c r="C86" s="1083"/>
      <c r="D86" s="1083"/>
      <c r="E86" s="1084"/>
      <c r="F86" s="501" t="s">
        <v>798</v>
      </c>
      <c r="G86" s="501" t="s">
        <v>799</v>
      </c>
      <c r="H86" s="502" t="s">
        <v>792</v>
      </c>
    </row>
    <row r="87" spans="2:8" s="500" customFormat="1" ht="12" x14ac:dyDescent="0.25">
      <c r="B87" s="1079" t="s">
        <v>800</v>
      </c>
      <c r="C87" s="1080"/>
      <c r="D87" s="1080"/>
      <c r="E87" s="1081"/>
      <c r="F87" s="512"/>
      <c r="G87" s="512"/>
      <c r="H87" s="516">
        <f>+F87-G87</f>
        <v>0</v>
      </c>
    </row>
    <row r="88" spans="2:8" s="500" customFormat="1" ht="12" x14ac:dyDescent="0.25">
      <c r="B88" s="1063" t="s">
        <v>801</v>
      </c>
      <c r="C88" s="1064"/>
      <c r="D88" s="1064"/>
      <c r="E88" s="1065"/>
      <c r="F88" s="515"/>
      <c r="G88" s="521"/>
      <c r="H88" s="516">
        <f>+F88-G88</f>
        <v>0</v>
      </c>
    </row>
    <row r="89" spans="2:8" s="500" customFormat="1" ht="12" x14ac:dyDescent="0.25">
      <c r="B89" s="1063" t="s">
        <v>802</v>
      </c>
      <c r="C89" s="1064"/>
      <c r="D89" s="1064"/>
      <c r="E89" s="1065"/>
      <c r="F89" s="515"/>
      <c r="G89" s="521"/>
      <c r="H89" s="516">
        <f t="shared" ref="H89:H94" si="3">+F89-G89</f>
        <v>0</v>
      </c>
    </row>
    <row r="90" spans="2:8" s="500" customFormat="1" ht="12" x14ac:dyDescent="0.25">
      <c r="B90" s="1063" t="s">
        <v>803</v>
      </c>
      <c r="C90" s="1064"/>
      <c r="D90" s="1064"/>
      <c r="E90" s="1065"/>
      <c r="F90" s="515"/>
      <c r="G90" s="521"/>
      <c r="H90" s="516">
        <f t="shared" si="3"/>
        <v>0</v>
      </c>
    </row>
    <row r="91" spans="2:8" s="500" customFormat="1" ht="12" x14ac:dyDescent="0.25">
      <c r="B91" s="1063" t="s">
        <v>804</v>
      </c>
      <c r="C91" s="1064"/>
      <c r="D91" s="1064"/>
      <c r="E91" s="1065"/>
      <c r="F91" s="515"/>
      <c r="G91" s="521"/>
      <c r="H91" s="516">
        <f t="shared" si="3"/>
        <v>0</v>
      </c>
    </row>
    <row r="92" spans="2:8" s="500" customFormat="1" ht="24" customHeight="1" x14ac:dyDescent="0.25">
      <c r="B92" s="1063" t="s">
        <v>805</v>
      </c>
      <c r="C92" s="1064"/>
      <c r="D92" s="1064"/>
      <c r="E92" s="1065"/>
      <c r="F92" s="515"/>
      <c r="G92" s="521"/>
      <c r="H92" s="516">
        <f t="shared" si="3"/>
        <v>0</v>
      </c>
    </row>
    <row r="93" spans="2:8" s="500" customFormat="1" ht="12" x14ac:dyDescent="0.25">
      <c r="B93" s="1063" t="s">
        <v>806</v>
      </c>
      <c r="C93" s="1064"/>
      <c r="D93" s="1064"/>
      <c r="E93" s="1065"/>
      <c r="F93" s="515"/>
      <c r="G93" s="521"/>
      <c r="H93" s="516">
        <f t="shared" si="3"/>
        <v>0</v>
      </c>
    </row>
    <row r="94" spans="2:8" s="500" customFormat="1" ht="12" x14ac:dyDescent="0.25">
      <c r="B94" s="1066" t="s">
        <v>807</v>
      </c>
      <c r="C94" s="1067"/>
      <c r="D94" s="1067"/>
      <c r="E94" s="1068"/>
      <c r="F94" s="504"/>
      <c r="G94" s="521"/>
      <c r="H94" s="516">
        <f t="shared" si="3"/>
        <v>0</v>
      </c>
    </row>
    <row r="95" spans="2:8" s="500" customFormat="1" ht="12" x14ac:dyDescent="0.25">
      <c r="B95" s="1069" t="s">
        <v>796</v>
      </c>
      <c r="C95" s="1070"/>
      <c r="D95" s="1070"/>
      <c r="E95" s="1071"/>
      <c r="F95" s="507">
        <f>SUM(F87:F94)</f>
        <v>0</v>
      </c>
      <c r="G95" s="507">
        <f>SUM(G87:G94)</f>
        <v>0</v>
      </c>
      <c r="H95" s="508">
        <f>SUM(H87:H94)</f>
        <v>0</v>
      </c>
    </row>
    <row r="96" spans="2:8" s="500" customFormat="1" ht="12" x14ac:dyDescent="0.25"/>
    <row r="97" spans="2:8" s="500" customFormat="1" ht="15" x14ac:dyDescent="0.25">
      <c r="B97" s="498" t="s">
        <v>808</v>
      </c>
      <c r="C97" s="522"/>
      <c r="D97" s="522"/>
      <c r="E97" s="522"/>
      <c r="F97" s="522"/>
      <c r="G97" s="522"/>
      <c r="H97" s="522"/>
    </row>
    <row r="98" spans="2:8" s="500" customFormat="1" ht="27" customHeight="1" x14ac:dyDescent="0.25">
      <c r="B98" s="1072" t="s">
        <v>809</v>
      </c>
      <c r="C98" s="1072"/>
      <c r="D98" s="1072"/>
      <c r="E98" s="1072"/>
      <c r="F98" s="1072"/>
      <c r="G98" s="1072"/>
      <c r="H98" s="1072"/>
    </row>
    <row r="99" spans="2:8" s="500" customFormat="1" ht="27.75" customHeight="1" x14ac:dyDescent="0.2">
      <c r="B99" s="1073" t="s">
        <v>810</v>
      </c>
      <c r="C99" s="1073"/>
      <c r="D99" s="1073"/>
      <c r="E99" s="1073"/>
      <c r="F99" s="1073"/>
      <c r="G99" s="1073"/>
      <c r="H99" s="1073"/>
    </row>
    <row r="100" spans="2:8" s="500" customFormat="1" ht="24" x14ac:dyDescent="0.25">
      <c r="B100" s="1074" t="s">
        <v>811</v>
      </c>
      <c r="C100" s="523" t="s">
        <v>812</v>
      </c>
      <c r="D100" s="523" t="s">
        <v>813</v>
      </c>
      <c r="E100" s="523" t="s">
        <v>814</v>
      </c>
      <c r="F100" s="523" t="s">
        <v>815</v>
      </c>
      <c r="G100" s="523" t="s">
        <v>798</v>
      </c>
      <c r="H100" s="502" t="s">
        <v>777</v>
      </c>
    </row>
    <row r="101" spans="2:8" s="500" customFormat="1" ht="12" x14ac:dyDescent="0.25">
      <c r="B101" s="1074"/>
      <c r="C101" s="524" t="s">
        <v>816</v>
      </c>
      <c r="D101" s="524" t="s">
        <v>817</v>
      </c>
      <c r="E101" s="524" t="s">
        <v>818</v>
      </c>
      <c r="F101" s="524" t="s">
        <v>819</v>
      </c>
      <c r="G101" s="524" t="s">
        <v>820</v>
      </c>
      <c r="H101" s="525" t="s">
        <v>821</v>
      </c>
    </row>
    <row r="102" spans="2:8" s="500" customFormat="1" ht="12" x14ac:dyDescent="0.25">
      <c r="B102" s="526" t="s">
        <v>822</v>
      </c>
      <c r="C102" s="527"/>
      <c r="D102" s="527"/>
      <c r="E102" s="527"/>
      <c r="F102" s="527">
        <f t="shared" ref="F102:F107" si="4">+(C102+D102+E102)/3</f>
        <v>0</v>
      </c>
      <c r="G102" s="528">
        <f>+C17</f>
        <v>0</v>
      </c>
      <c r="H102" s="516">
        <f t="shared" ref="H102:H107" si="5">-(+G102*F102/100)</f>
        <v>0</v>
      </c>
    </row>
    <row r="103" spans="2:8" s="500" customFormat="1" ht="12" x14ac:dyDescent="0.25">
      <c r="B103" s="529" t="s">
        <v>823</v>
      </c>
      <c r="C103" s="528"/>
      <c r="D103" s="528"/>
      <c r="E103" s="528"/>
      <c r="F103" s="528">
        <f t="shared" si="4"/>
        <v>0</v>
      </c>
      <c r="G103" s="528">
        <f>+C18</f>
        <v>0</v>
      </c>
      <c r="H103" s="516">
        <f t="shared" si="5"/>
        <v>0</v>
      </c>
    </row>
    <row r="104" spans="2:8" s="500" customFormat="1" ht="12" x14ac:dyDescent="0.25">
      <c r="B104" s="529" t="s">
        <v>824</v>
      </c>
      <c r="C104" s="528"/>
      <c r="D104" s="528"/>
      <c r="E104" s="528"/>
      <c r="F104" s="528">
        <f t="shared" si="4"/>
        <v>0</v>
      </c>
      <c r="G104" s="528">
        <f>+C19</f>
        <v>0</v>
      </c>
      <c r="H104" s="516">
        <f t="shared" si="5"/>
        <v>0</v>
      </c>
    </row>
    <row r="105" spans="2:8" s="500" customFormat="1" ht="12" x14ac:dyDescent="0.25">
      <c r="B105" s="529" t="s">
        <v>825</v>
      </c>
      <c r="C105" s="528"/>
      <c r="D105" s="528"/>
      <c r="E105" s="528"/>
      <c r="F105" s="528">
        <f t="shared" si="4"/>
        <v>0</v>
      </c>
      <c r="G105" s="528">
        <f>+C20</f>
        <v>0</v>
      </c>
      <c r="H105" s="516">
        <f t="shared" si="5"/>
        <v>0</v>
      </c>
    </row>
    <row r="106" spans="2:8" s="500" customFormat="1" ht="12" x14ac:dyDescent="0.25">
      <c r="B106" s="529" t="s">
        <v>826</v>
      </c>
      <c r="C106" s="528"/>
      <c r="D106" s="528"/>
      <c r="E106" s="528"/>
      <c r="F106" s="528">
        <f t="shared" si="4"/>
        <v>0</v>
      </c>
      <c r="G106" s="528">
        <f>+C22</f>
        <v>0</v>
      </c>
      <c r="H106" s="516">
        <f t="shared" si="5"/>
        <v>0</v>
      </c>
    </row>
    <row r="107" spans="2:8" s="500" customFormat="1" ht="12" x14ac:dyDescent="0.25">
      <c r="B107" s="530" t="s">
        <v>827</v>
      </c>
      <c r="C107" s="528"/>
      <c r="D107" s="531"/>
      <c r="E107" s="531"/>
      <c r="F107" s="531">
        <f t="shared" si="4"/>
        <v>0</v>
      </c>
      <c r="G107" s="531">
        <f>+C23</f>
        <v>0</v>
      </c>
      <c r="H107" s="516">
        <f t="shared" si="5"/>
        <v>0</v>
      </c>
    </row>
    <row r="108" spans="2:8" s="500" customFormat="1" ht="12" x14ac:dyDescent="0.25">
      <c r="B108" s="532" t="s">
        <v>686</v>
      </c>
      <c r="C108" s="533"/>
      <c r="D108" s="533"/>
      <c r="E108" s="533"/>
      <c r="F108" s="533"/>
      <c r="G108" s="533">
        <f>SUM(G102:G107)</f>
        <v>0</v>
      </c>
      <c r="H108" s="508">
        <f>SUM(H102:H107)</f>
        <v>0</v>
      </c>
    </row>
    <row r="109" spans="2:8" s="500" customFormat="1" ht="12" x14ac:dyDescent="0.25">
      <c r="B109" s="534"/>
      <c r="C109" s="534"/>
      <c r="D109" s="534"/>
      <c r="E109" s="534"/>
      <c r="F109" s="534"/>
      <c r="G109" s="534"/>
      <c r="H109" s="534"/>
    </row>
    <row r="110" spans="2:8" s="500" customFormat="1" ht="15" x14ac:dyDescent="0.25">
      <c r="B110" s="498" t="s">
        <v>883</v>
      </c>
      <c r="C110" s="522"/>
      <c r="D110" s="522"/>
      <c r="E110" s="522"/>
    </row>
    <row r="111" spans="2:8" s="500" customFormat="1" ht="36" x14ac:dyDescent="0.25">
      <c r="B111" s="1057" t="s">
        <v>679</v>
      </c>
      <c r="C111" s="1057"/>
      <c r="D111" s="1057"/>
      <c r="E111" s="1057"/>
      <c r="F111" s="501" t="s">
        <v>798</v>
      </c>
      <c r="G111" s="501" t="s">
        <v>829</v>
      </c>
      <c r="H111" s="502" t="s">
        <v>792</v>
      </c>
    </row>
    <row r="112" spans="2:8" s="500" customFormat="1" ht="12" x14ac:dyDescent="0.25">
      <c r="B112" s="1058"/>
      <c r="C112" s="1058"/>
      <c r="D112" s="1058"/>
      <c r="E112" s="1058"/>
      <c r="F112" s="512"/>
      <c r="G112" s="512"/>
      <c r="H112" s="516">
        <f>+F112-G112</f>
        <v>0</v>
      </c>
    </row>
    <row r="113" spans="2:8" s="500" customFormat="1" ht="12" x14ac:dyDescent="0.25">
      <c r="B113" s="1049" t="s">
        <v>796</v>
      </c>
      <c r="C113" s="1049"/>
      <c r="D113" s="1049"/>
      <c r="E113" s="1049"/>
      <c r="F113" s="507">
        <f>SUM(F112:F112)</f>
        <v>0</v>
      </c>
      <c r="G113" s="507">
        <f>SUM(G112:G112)</f>
        <v>0</v>
      </c>
      <c r="H113" s="508">
        <f>SUM(H112:H112)</f>
        <v>0</v>
      </c>
    </row>
    <row r="114" spans="2:8" s="500" customFormat="1" ht="12" x14ac:dyDescent="0.25">
      <c r="B114" s="534"/>
      <c r="C114" s="534"/>
      <c r="D114" s="534"/>
      <c r="E114" s="534"/>
    </row>
    <row r="115" spans="2:8" s="500" customFormat="1" ht="15" x14ac:dyDescent="0.25">
      <c r="B115" s="498" t="s">
        <v>830</v>
      </c>
    </row>
    <row r="116" spans="2:8" s="500" customFormat="1" ht="36" x14ac:dyDescent="0.25">
      <c r="B116" s="1055" t="s">
        <v>679</v>
      </c>
      <c r="C116" s="1055"/>
      <c r="D116" s="1055"/>
      <c r="E116" s="1055"/>
      <c r="F116" s="1055"/>
      <c r="G116" s="535" t="s">
        <v>831</v>
      </c>
      <c r="H116" s="502" t="s">
        <v>792</v>
      </c>
    </row>
    <row r="117" spans="2:8" s="500" customFormat="1" ht="12" x14ac:dyDescent="0.25">
      <c r="B117" s="1061"/>
      <c r="C117" s="1061"/>
      <c r="D117" s="1061"/>
      <c r="E117" s="1061"/>
      <c r="F117" s="1061"/>
      <c r="G117" s="536"/>
      <c r="H117" s="513">
        <v>0</v>
      </c>
    </row>
    <row r="118" spans="2:8" s="500" customFormat="1" ht="12" x14ac:dyDescent="0.25">
      <c r="B118" s="1062" t="s">
        <v>796</v>
      </c>
      <c r="C118" s="1062"/>
      <c r="D118" s="1062"/>
      <c r="E118" s="1062"/>
      <c r="F118" s="1062"/>
      <c r="G118" s="537"/>
      <c r="H118" s="508">
        <f>SUM(H117:H117)</f>
        <v>0</v>
      </c>
    </row>
    <row r="119" spans="2:8" s="500" customFormat="1" ht="12" x14ac:dyDescent="0.25"/>
    <row r="120" spans="2:8" s="500" customFormat="1" ht="15" x14ac:dyDescent="0.25">
      <c r="B120" s="498" t="s">
        <v>832</v>
      </c>
      <c r="C120" s="499"/>
      <c r="D120" s="499"/>
      <c r="E120" s="499"/>
    </row>
    <row r="121" spans="2:8" s="500" customFormat="1" ht="72" x14ac:dyDescent="0.25">
      <c r="B121" s="1057" t="s">
        <v>679</v>
      </c>
      <c r="C121" s="1057"/>
      <c r="D121" s="1057"/>
      <c r="E121" s="1057"/>
      <c r="F121" s="501" t="s">
        <v>833</v>
      </c>
      <c r="G121" s="501" t="s">
        <v>834</v>
      </c>
      <c r="H121" s="502" t="s">
        <v>792</v>
      </c>
    </row>
    <row r="122" spans="2:8" s="500" customFormat="1" ht="12" x14ac:dyDescent="0.25">
      <c r="B122" s="1058"/>
      <c r="C122" s="1058"/>
      <c r="D122" s="1058"/>
      <c r="E122" s="1058"/>
      <c r="F122" s="512"/>
      <c r="G122" s="512"/>
      <c r="H122" s="513">
        <f>-G122</f>
        <v>0</v>
      </c>
    </row>
    <row r="123" spans="2:8" s="500" customFormat="1" ht="12" x14ac:dyDescent="0.25">
      <c r="B123" s="1049" t="s">
        <v>796</v>
      </c>
      <c r="C123" s="1049"/>
      <c r="D123" s="1049"/>
      <c r="E123" s="1049"/>
      <c r="F123" s="507">
        <f>SUM(F122:F122)</f>
        <v>0</v>
      </c>
      <c r="G123" s="507">
        <f>SUM(G122:G122)</f>
        <v>0</v>
      </c>
      <c r="H123" s="508">
        <f>SUM(H122:H122)</f>
        <v>0</v>
      </c>
    </row>
    <row r="124" spans="2:8" s="500" customFormat="1" ht="12" x14ac:dyDescent="0.25"/>
    <row r="125" spans="2:8" s="500" customFormat="1" ht="15" x14ac:dyDescent="0.25">
      <c r="B125" s="498" t="s">
        <v>835</v>
      </c>
      <c r="C125" s="499"/>
      <c r="D125" s="499"/>
      <c r="E125" s="499"/>
    </row>
    <row r="126" spans="2:8" s="500" customFormat="1" ht="74.25" customHeight="1" x14ac:dyDescent="0.25">
      <c r="B126" s="1057" t="s">
        <v>679</v>
      </c>
      <c r="C126" s="1057"/>
      <c r="D126" s="501" t="s">
        <v>836</v>
      </c>
      <c r="E126" s="501" t="s">
        <v>837</v>
      </c>
      <c r="F126" s="501" t="s">
        <v>838</v>
      </c>
      <c r="G126" s="501" t="s">
        <v>839</v>
      </c>
      <c r="H126" s="502" t="s">
        <v>792</v>
      </c>
    </row>
    <row r="127" spans="2:8" s="500" customFormat="1" ht="12" x14ac:dyDescent="0.25">
      <c r="B127" s="1061"/>
      <c r="C127" s="1061"/>
      <c r="D127" s="512"/>
      <c r="E127" s="512"/>
      <c r="F127" s="512">
        <f>+D127*E127/100</f>
        <v>0</v>
      </c>
      <c r="G127" s="512"/>
      <c r="H127" s="513">
        <f>+F127-G127</f>
        <v>0</v>
      </c>
    </row>
    <row r="128" spans="2:8" s="500" customFormat="1" ht="12" x14ac:dyDescent="0.25">
      <c r="B128" s="1049" t="s">
        <v>796</v>
      </c>
      <c r="C128" s="1049"/>
      <c r="D128" s="507">
        <f>SUM(D127:D127)</f>
        <v>0</v>
      </c>
      <c r="E128" s="507"/>
      <c r="F128" s="507">
        <f>SUM(F127:F127)</f>
        <v>0</v>
      </c>
      <c r="G128" s="507">
        <f>SUM(G127:G127)</f>
        <v>0</v>
      </c>
      <c r="H128" s="508">
        <f>SUM(H127:H127)</f>
        <v>0</v>
      </c>
    </row>
    <row r="129" spans="2:8" s="500" customFormat="1" ht="12" x14ac:dyDescent="0.25"/>
    <row r="130" spans="2:8" s="500" customFormat="1" ht="15" x14ac:dyDescent="0.25">
      <c r="B130" s="498" t="s">
        <v>840</v>
      </c>
      <c r="C130" s="498"/>
      <c r="D130" s="498"/>
      <c r="E130" s="498"/>
    </row>
    <row r="131" spans="2:8" s="500" customFormat="1" ht="36" x14ac:dyDescent="0.25">
      <c r="B131" s="1057" t="s">
        <v>679</v>
      </c>
      <c r="C131" s="1057"/>
      <c r="D131" s="1057"/>
      <c r="E131" s="1057"/>
      <c r="F131" s="501" t="s">
        <v>841</v>
      </c>
      <c r="G131" s="501" t="s">
        <v>842</v>
      </c>
      <c r="H131" s="502" t="s">
        <v>792</v>
      </c>
    </row>
    <row r="132" spans="2:8" s="500" customFormat="1" ht="12" x14ac:dyDescent="0.25">
      <c r="B132" s="1058"/>
      <c r="C132" s="1058"/>
      <c r="D132" s="1058"/>
      <c r="E132" s="1058"/>
      <c r="F132" s="512"/>
      <c r="G132" s="512"/>
      <c r="H132" s="538">
        <f>+F132-G132</f>
        <v>0</v>
      </c>
    </row>
    <row r="133" spans="2:8" s="500" customFormat="1" ht="12" x14ac:dyDescent="0.25">
      <c r="B133" s="1049" t="s">
        <v>796</v>
      </c>
      <c r="C133" s="1049"/>
      <c r="D133" s="1049"/>
      <c r="E133" s="1049"/>
      <c r="F133" s="507">
        <f>SUM(F132:F132)</f>
        <v>0</v>
      </c>
      <c r="G133" s="507">
        <f>SUM(G132:G132)</f>
        <v>0</v>
      </c>
      <c r="H133" s="508">
        <f>SUM(H132:H132)</f>
        <v>0</v>
      </c>
    </row>
    <row r="134" spans="2:8" s="500" customFormat="1" ht="12" x14ac:dyDescent="0.25"/>
    <row r="135" spans="2:8" s="500" customFormat="1" ht="15" x14ac:dyDescent="0.25">
      <c r="B135" s="498" t="s">
        <v>843</v>
      </c>
      <c r="C135" s="499"/>
      <c r="D135" s="499"/>
      <c r="E135" s="499"/>
    </row>
    <row r="136" spans="2:8" s="500" customFormat="1" ht="48" x14ac:dyDescent="0.25">
      <c r="B136" s="1057" t="s">
        <v>679</v>
      </c>
      <c r="C136" s="1057"/>
      <c r="D136" s="1057"/>
      <c r="E136" s="1057"/>
      <c r="F136" s="1057"/>
      <c r="G136" s="501" t="s">
        <v>844</v>
      </c>
      <c r="H136" s="502" t="s">
        <v>792</v>
      </c>
    </row>
    <row r="137" spans="2:8" s="500" customFormat="1" ht="12" x14ac:dyDescent="0.25">
      <c r="B137" s="1058"/>
      <c r="C137" s="1058"/>
      <c r="D137" s="1058"/>
      <c r="E137" s="1058"/>
      <c r="F137" s="1058"/>
      <c r="G137" s="510"/>
      <c r="H137" s="539">
        <f>-G137</f>
        <v>0</v>
      </c>
    </row>
    <row r="138" spans="2:8" s="500" customFormat="1" ht="12" x14ac:dyDescent="0.25">
      <c r="B138" s="1049" t="s">
        <v>796</v>
      </c>
      <c r="C138" s="1049"/>
      <c r="D138" s="1049"/>
      <c r="E138" s="1049"/>
      <c r="F138" s="1049"/>
      <c r="G138" s="507">
        <f>SUM(G137:G137)</f>
        <v>0</v>
      </c>
      <c r="H138" s="508">
        <f>SUM(H137:H137)</f>
        <v>0</v>
      </c>
    </row>
    <row r="139" spans="2:8" s="500" customFormat="1" ht="12" x14ac:dyDescent="0.25">
      <c r="B139" s="534"/>
      <c r="C139" s="534"/>
      <c r="D139" s="534"/>
      <c r="E139" s="540"/>
    </row>
    <row r="140" spans="2:8" s="500" customFormat="1" ht="60" x14ac:dyDescent="0.25">
      <c r="B140" s="1057" t="s">
        <v>679</v>
      </c>
      <c r="C140" s="1057"/>
      <c r="D140" s="1057"/>
      <c r="E140" s="1057"/>
      <c r="F140" s="1057"/>
      <c r="G140" s="501" t="s">
        <v>845</v>
      </c>
      <c r="H140" s="502" t="s">
        <v>792</v>
      </c>
    </row>
    <row r="141" spans="2:8" s="500" customFormat="1" ht="12" x14ac:dyDescent="0.25">
      <c r="B141" s="1058"/>
      <c r="C141" s="1058"/>
      <c r="D141" s="1058"/>
      <c r="E141" s="1058"/>
      <c r="F141" s="1058"/>
      <c r="G141" s="510"/>
      <c r="H141" s="539">
        <f>+G141</f>
        <v>0</v>
      </c>
    </row>
    <row r="142" spans="2:8" s="500" customFormat="1" ht="12" x14ac:dyDescent="0.25">
      <c r="B142" s="1049" t="s">
        <v>796</v>
      </c>
      <c r="C142" s="1049"/>
      <c r="D142" s="1049"/>
      <c r="E142" s="1049"/>
      <c r="F142" s="1049"/>
      <c r="G142" s="507">
        <f>SUM(G141:G141)</f>
        <v>0</v>
      </c>
      <c r="H142" s="508">
        <f>SUM(H141:H141)</f>
        <v>0</v>
      </c>
    </row>
    <row r="143" spans="2:8" s="500" customFormat="1" ht="12" x14ac:dyDescent="0.25">
      <c r="B143" s="534"/>
      <c r="E143" s="534"/>
      <c r="G143" s="534"/>
      <c r="H143" s="534"/>
    </row>
    <row r="144" spans="2:8" s="500" customFormat="1" ht="12" x14ac:dyDescent="0.25">
      <c r="B144" s="1060" t="s">
        <v>846</v>
      </c>
      <c r="C144" s="1060"/>
      <c r="D144" s="1060"/>
      <c r="E144" s="1060"/>
      <c r="F144" s="1060"/>
      <c r="G144" s="541"/>
      <c r="H144" s="508">
        <f>+H138+H142</f>
        <v>0</v>
      </c>
    </row>
    <row r="145" spans="2:8" s="500" customFormat="1" ht="12" x14ac:dyDescent="0.25"/>
    <row r="146" spans="2:8" s="500" customFormat="1" ht="15" x14ac:dyDescent="0.25">
      <c r="B146" s="498" t="s">
        <v>847</v>
      </c>
      <c r="C146" s="499"/>
      <c r="D146" s="499"/>
    </row>
    <row r="147" spans="2:8" s="500" customFormat="1" ht="24" x14ac:dyDescent="0.25">
      <c r="B147" s="1057" t="s">
        <v>679</v>
      </c>
      <c r="C147" s="1057"/>
      <c r="D147" s="1057"/>
      <c r="E147" s="1057"/>
      <c r="F147" s="1057"/>
      <c r="G147" s="501" t="s">
        <v>848</v>
      </c>
      <c r="H147" s="502" t="s">
        <v>792</v>
      </c>
    </row>
    <row r="148" spans="2:8" s="500" customFormat="1" ht="12" x14ac:dyDescent="0.25">
      <c r="B148" s="1058"/>
      <c r="C148" s="1058"/>
      <c r="D148" s="1058"/>
      <c r="E148" s="1058"/>
      <c r="F148" s="1058"/>
      <c r="G148" s="512"/>
      <c r="H148" s="538">
        <f>-G148</f>
        <v>0</v>
      </c>
    </row>
    <row r="149" spans="2:8" s="500" customFormat="1" ht="12" x14ac:dyDescent="0.25">
      <c r="B149" s="1049" t="s">
        <v>796</v>
      </c>
      <c r="C149" s="1049"/>
      <c r="D149" s="1049"/>
      <c r="E149" s="1049"/>
      <c r="F149" s="1049"/>
      <c r="G149" s="507">
        <f>SUM(G148:G148)</f>
        <v>0</v>
      </c>
      <c r="H149" s="508">
        <f>SUM(H148:H148)</f>
        <v>0</v>
      </c>
    </row>
    <row r="150" spans="2:8" s="500" customFormat="1" ht="12" x14ac:dyDescent="0.25"/>
    <row r="151" spans="2:8" s="500" customFormat="1" ht="15" x14ac:dyDescent="0.25">
      <c r="B151" s="498" t="s">
        <v>849</v>
      </c>
      <c r="C151" s="499"/>
      <c r="D151" s="499"/>
      <c r="E151" s="499"/>
    </row>
    <row r="152" spans="2:8" s="500" customFormat="1" ht="36" x14ac:dyDescent="0.25">
      <c r="B152" s="1057" t="s">
        <v>679</v>
      </c>
      <c r="C152" s="1057"/>
      <c r="D152" s="1057"/>
      <c r="E152" s="1057"/>
      <c r="F152" s="1057"/>
      <c r="G152" s="501" t="s">
        <v>850</v>
      </c>
      <c r="H152" s="502" t="s">
        <v>792</v>
      </c>
    </row>
    <row r="153" spans="2:8" s="500" customFormat="1" ht="12" x14ac:dyDescent="0.25">
      <c r="B153" s="1058"/>
      <c r="C153" s="1058"/>
      <c r="D153" s="1058"/>
      <c r="E153" s="1058"/>
      <c r="F153" s="1058"/>
      <c r="G153" s="510"/>
      <c r="H153" s="539">
        <f>-G153</f>
        <v>0</v>
      </c>
    </row>
    <row r="154" spans="2:8" s="500" customFormat="1" ht="12" x14ac:dyDescent="0.25">
      <c r="B154" s="1049" t="s">
        <v>796</v>
      </c>
      <c r="C154" s="1049"/>
      <c r="D154" s="1049"/>
      <c r="E154" s="1049"/>
      <c r="F154" s="1049"/>
      <c r="G154" s="507">
        <f>SUM(G153:G153)</f>
        <v>0</v>
      </c>
      <c r="H154" s="508">
        <f>SUM(H153:H153)</f>
        <v>0</v>
      </c>
    </row>
    <row r="155" spans="2:8" s="500" customFormat="1" ht="12" x14ac:dyDescent="0.25"/>
    <row r="156" spans="2:8" s="500" customFormat="1" ht="15" x14ac:dyDescent="0.25">
      <c r="B156" s="498" t="s">
        <v>851</v>
      </c>
      <c r="C156" s="499"/>
    </row>
    <row r="157" spans="2:8" s="500" customFormat="1" ht="12" x14ac:dyDescent="0.25">
      <c r="B157" s="1057" t="s">
        <v>679</v>
      </c>
      <c r="C157" s="1057"/>
      <c r="D157" s="1057"/>
      <c r="E157" s="1057"/>
      <c r="F157" s="1057"/>
      <c r="G157" s="1057"/>
      <c r="H157" s="502" t="s">
        <v>792</v>
      </c>
    </row>
    <row r="158" spans="2:8" s="500" customFormat="1" ht="12" x14ac:dyDescent="0.25">
      <c r="B158" s="1059" t="s">
        <v>852</v>
      </c>
      <c r="C158" s="1059"/>
      <c r="D158" s="1059"/>
      <c r="E158" s="1059"/>
      <c r="F158" s="1059"/>
      <c r="G158" s="1059"/>
      <c r="H158" s="513"/>
    </row>
    <row r="159" spans="2:8" s="500" customFormat="1" ht="12" x14ac:dyDescent="0.25">
      <c r="B159" s="1056" t="s">
        <v>853</v>
      </c>
      <c r="C159" s="1056"/>
      <c r="D159" s="1056"/>
      <c r="E159" s="1056"/>
      <c r="F159" s="1056"/>
      <c r="G159" s="1056"/>
      <c r="H159" s="505"/>
    </row>
    <row r="160" spans="2:8" s="500" customFormat="1" ht="12" x14ac:dyDescent="0.25">
      <c r="B160" s="1049" t="s">
        <v>796</v>
      </c>
      <c r="C160" s="1049"/>
      <c r="D160" s="1049"/>
      <c r="E160" s="1049"/>
      <c r="F160" s="1049"/>
      <c r="G160" s="1049"/>
      <c r="H160" s="508">
        <f>+H158-H159</f>
        <v>0</v>
      </c>
    </row>
    <row r="161" spans="2:8" s="500" customFormat="1" ht="12" x14ac:dyDescent="0.25"/>
    <row r="162" spans="2:8" s="500" customFormat="1" ht="15" x14ac:dyDescent="0.25">
      <c r="B162" s="498" t="s">
        <v>854</v>
      </c>
      <c r="C162" s="499"/>
      <c r="D162" s="499"/>
      <c r="E162" s="499"/>
    </row>
    <row r="163" spans="2:8" s="500" customFormat="1" ht="49.5" customHeight="1" x14ac:dyDescent="0.25">
      <c r="B163" s="1057" t="s">
        <v>679</v>
      </c>
      <c r="C163" s="1057"/>
      <c r="D163" s="1057"/>
      <c r="E163" s="1057"/>
      <c r="F163" s="501" t="s">
        <v>855</v>
      </c>
      <c r="G163" s="501" t="s">
        <v>856</v>
      </c>
      <c r="H163" s="502" t="s">
        <v>792</v>
      </c>
    </row>
    <row r="164" spans="2:8" s="500" customFormat="1" ht="12" x14ac:dyDescent="0.25">
      <c r="B164" s="1058"/>
      <c r="C164" s="1058"/>
      <c r="D164" s="1058"/>
      <c r="E164" s="1058"/>
      <c r="F164" s="512"/>
      <c r="G164" s="512"/>
      <c r="H164" s="516">
        <f>+F164-G164</f>
        <v>0</v>
      </c>
    </row>
    <row r="165" spans="2:8" s="500" customFormat="1" ht="12" x14ac:dyDescent="0.25">
      <c r="B165" s="1049" t="s">
        <v>796</v>
      </c>
      <c r="C165" s="1049"/>
      <c r="D165" s="1049"/>
      <c r="E165" s="1049"/>
      <c r="F165" s="507">
        <f>SUM(F164:F164)</f>
        <v>0</v>
      </c>
      <c r="G165" s="507">
        <f>SUM(G164:G164)</f>
        <v>0</v>
      </c>
      <c r="H165" s="508">
        <f>SUM(H164:H164)</f>
        <v>0</v>
      </c>
    </row>
    <row r="166" spans="2:8" s="500" customFormat="1" ht="12" x14ac:dyDescent="0.25"/>
    <row r="167" spans="2:8" s="500" customFormat="1" ht="15" x14ac:dyDescent="0.25">
      <c r="B167" s="498" t="s">
        <v>857</v>
      </c>
      <c r="C167" s="499"/>
      <c r="D167" s="499"/>
      <c r="E167" s="499"/>
    </row>
    <row r="168" spans="2:8" s="500" customFormat="1" ht="48" x14ac:dyDescent="0.25">
      <c r="B168" s="1057" t="s">
        <v>679</v>
      </c>
      <c r="C168" s="1057"/>
      <c r="D168" s="1057"/>
      <c r="E168" s="1057"/>
      <c r="F168" s="501" t="s">
        <v>858</v>
      </c>
      <c r="G168" s="501" t="s">
        <v>859</v>
      </c>
      <c r="H168" s="502" t="s">
        <v>792</v>
      </c>
    </row>
    <row r="169" spans="2:8" s="500" customFormat="1" ht="12" x14ac:dyDescent="0.25">
      <c r="B169" s="1058"/>
      <c r="C169" s="1058"/>
      <c r="D169" s="1058"/>
      <c r="E169" s="1058"/>
      <c r="F169" s="512"/>
      <c r="G169" s="512"/>
      <c r="H169" s="516">
        <f>+F169-G169</f>
        <v>0</v>
      </c>
    </row>
    <row r="170" spans="2:8" s="500" customFormat="1" ht="12" x14ac:dyDescent="0.25">
      <c r="B170" s="1049" t="s">
        <v>796</v>
      </c>
      <c r="C170" s="1049"/>
      <c r="D170" s="1049"/>
      <c r="E170" s="1049"/>
      <c r="F170" s="507">
        <f>SUM(F169:F169)</f>
        <v>0</v>
      </c>
      <c r="G170" s="507">
        <f>SUM(G169:G169)</f>
        <v>0</v>
      </c>
      <c r="H170" s="508">
        <f>SUM(H169:H169)</f>
        <v>0</v>
      </c>
    </row>
    <row r="171" spans="2:8" s="500" customFormat="1" ht="12" x14ac:dyDescent="0.25"/>
    <row r="172" spans="2:8" s="500" customFormat="1" ht="15" x14ac:dyDescent="0.25">
      <c r="B172" s="498" t="s">
        <v>860</v>
      </c>
      <c r="C172" s="499"/>
      <c r="D172" s="499"/>
      <c r="E172" s="499"/>
    </row>
    <row r="173" spans="2:8" s="500" customFormat="1" ht="48" x14ac:dyDescent="0.25">
      <c r="B173" s="1057" t="s">
        <v>679</v>
      </c>
      <c r="C173" s="1057"/>
      <c r="D173" s="1057"/>
      <c r="E173" s="1057"/>
      <c r="F173" s="501" t="s">
        <v>861</v>
      </c>
      <c r="G173" s="501" t="s">
        <v>862</v>
      </c>
      <c r="H173" s="502" t="s">
        <v>792</v>
      </c>
    </row>
    <row r="174" spans="2:8" s="500" customFormat="1" ht="12" x14ac:dyDescent="0.25">
      <c r="B174" s="1058"/>
      <c r="C174" s="1058"/>
      <c r="D174" s="1058"/>
      <c r="E174" s="1058"/>
      <c r="F174" s="512"/>
      <c r="G174" s="512"/>
      <c r="H174" s="516">
        <f>+F174-G174</f>
        <v>0</v>
      </c>
    </row>
    <row r="175" spans="2:8" s="500" customFormat="1" ht="12" x14ac:dyDescent="0.25">
      <c r="B175" s="1049" t="s">
        <v>796</v>
      </c>
      <c r="C175" s="1049"/>
      <c r="D175" s="1049"/>
      <c r="E175" s="1049"/>
      <c r="F175" s="507">
        <f>SUM(F174:F174)</f>
        <v>0</v>
      </c>
      <c r="G175" s="507">
        <f>SUM(G174:G174)</f>
        <v>0</v>
      </c>
      <c r="H175" s="508">
        <f>SUM(H174:H174)</f>
        <v>0</v>
      </c>
    </row>
    <row r="176" spans="2:8" s="500" customFormat="1" ht="12" x14ac:dyDescent="0.25"/>
    <row r="177" spans="2:8" s="500" customFormat="1" ht="15" x14ac:dyDescent="0.25">
      <c r="B177" s="498" t="s">
        <v>863</v>
      </c>
      <c r="C177" s="499"/>
      <c r="D177" s="499"/>
      <c r="E177" s="499"/>
    </row>
    <row r="178" spans="2:8" s="500" customFormat="1" ht="72" x14ac:dyDescent="0.25">
      <c r="B178" s="1057" t="s">
        <v>679</v>
      </c>
      <c r="C178" s="1057"/>
      <c r="D178" s="1057"/>
      <c r="E178" s="1057"/>
      <c r="F178" s="501" t="s">
        <v>864</v>
      </c>
      <c r="G178" s="501" t="s">
        <v>865</v>
      </c>
      <c r="H178" s="502" t="s">
        <v>792</v>
      </c>
    </row>
    <row r="179" spans="2:8" s="500" customFormat="1" ht="12" x14ac:dyDescent="0.25">
      <c r="B179" s="1058"/>
      <c r="C179" s="1058"/>
      <c r="D179" s="1058"/>
      <c r="E179" s="1058"/>
      <c r="F179" s="512"/>
      <c r="G179" s="512"/>
      <c r="H179" s="516">
        <f>+F179-G179</f>
        <v>0</v>
      </c>
    </row>
    <row r="180" spans="2:8" s="500" customFormat="1" ht="12" x14ac:dyDescent="0.25">
      <c r="B180" s="1049" t="s">
        <v>796</v>
      </c>
      <c r="C180" s="1049"/>
      <c r="D180" s="1049"/>
      <c r="E180" s="1049"/>
      <c r="F180" s="507">
        <f>SUM(F179:F179)</f>
        <v>0</v>
      </c>
      <c r="G180" s="507">
        <f>SUM(G179:G179)</f>
        <v>0</v>
      </c>
      <c r="H180" s="508">
        <f>SUM(H179:H179)</f>
        <v>0</v>
      </c>
    </row>
    <row r="181" spans="2:8" s="500" customFormat="1" ht="12" x14ac:dyDescent="0.25">
      <c r="B181" s="534"/>
      <c r="C181" s="534"/>
      <c r="D181" s="534"/>
      <c r="E181" s="534"/>
    </row>
    <row r="182" spans="2:8" s="500" customFormat="1" ht="15" x14ac:dyDescent="0.25">
      <c r="B182" s="498" t="s">
        <v>866</v>
      </c>
      <c r="C182" s="499"/>
      <c r="D182" s="499"/>
      <c r="E182" s="499"/>
    </row>
    <row r="183" spans="2:8" s="500" customFormat="1" ht="48" x14ac:dyDescent="0.25">
      <c r="B183" s="1057" t="s">
        <v>679</v>
      </c>
      <c r="C183" s="1057"/>
      <c r="D183" s="1057"/>
      <c r="E183" s="1057"/>
      <c r="F183" s="501" t="s">
        <v>867</v>
      </c>
      <c r="G183" s="501" t="s">
        <v>868</v>
      </c>
      <c r="H183" s="502" t="s">
        <v>792</v>
      </c>
    </row>
    <row r="184" spans="2:8" s="500" customFormat="1" ht="12" x14ac:dyDescent="0.25">
      <c r="B184" s="1058"/>
      <c r="C184" s="1058"/>
      <c r="D184" s="1058"/>
      <c r="E184" s="1058"/>
      <c r="F184" s="512"/>
      <c r="G184" s="512"/>
      <c r="H184" s="516">
        <f>-G184+F184</f>
        <v>0</v>
      </c>
    </row>
    <row r="185" spans="2:8" s="500" customFormat="1" ht="12" x14ac:dyDescent="0.25">
      <c r="B185" s="1049" t="s">
        <v>796</v>
      </c>
      <c r="C185" s="1049"/>
      <c r="D185" s="1049"/>
      <c r="E185" s="1049"/>
      <c r="F185" s="507">
        <f>SUM(F184:F184)</f>
        <v>0</v>
      </c>
      <c r="G185" s="507">
        <f>SUM(G184:G184)</f>
        <v>0</v>
      </c>
      <c r="H185" s="508">
        <f>SUM(H184:H184)</f>
        <v>0</v>
      </c>
    </row>
    <row r="186" spans="2:8" s="500" customFormat="1" ht="12" x14ac:dyDescent="0.25">
      <c r="B186" s="534"/>
      <c r="C186" s="534"/>
      <c r="D186" s="534"/>
      <c r="E186" s="534"/>
    </row>
    <row r="187" spans="2:8" s="500" customFormat="1" ht="15" x14ac:dyDescent="0.25">
      <c r="B187" s="498" t="s">
        <v>869</v>
      </c>
      <c r="C187" s="499"/>
    </row>
    <row r="188" spans="2:8" s="500" customFormat="1" ht="12" x14ac:dyDescent="0.25">
      <c r="B188" s="1057" t="s">
        <v>679</v>
      </c>
      <c r="C188" s="1057"/>
      <c r="D188" s="1057"/>
      <c r="E188" s="1057"/>
      <c r="F188" s="1057"/>
      <c r="G188" s="1057"/>
      <c r="H188" s="502" t="s">
        <v>792</v>
      </c>
    </row>
    <row r="189" spans="2:8" s="500" customFormat="1" ht="12" x14ac:dyDescent="0.25">
      <c r="B189" s="1059" t="s">
        <v>870</v>
      </c>
      <c r="C189" s="1059"/>
      <c r="D189" s="1059"/>
      <c r="E189" s="1059"/>
      <c r="F189" s="1059"/>
      <c r="G189" s="1059"/>
      <c r="H189" s="513"/>
    </row>
    <row r="190" spans="2:8" s="500" customFormat="1" ht="12" x14ac:dyDescent="0.25">
      <c r="B190" s="1056" t="s">
        <v>871</v>
      </c>
      <c r="C190" s="1056"/>
      <c r="D190" s="1056"/>
      <c r="E190" s="1056"/>
      <c r="F190" s="1056"/>
      <c r="G190" s="1056"/>
      <c r="H190" s="505"/>
    </row>
    <row r="191" spans="2:8" s="500" customFormat="1" ht="12" x14ac:dyDescent="0.25">
      <c r="B191" s="1049" t="s">
        <v>796</v>
      </c>
      <c r="C191" s="1049"/>
      <c r="D191" s="1049"/>
      <c r="E191" s="1049"/>
      <c r="F191" s="1049"/>
      <c r="G191" s="1049"/>
      <c r="H191" s="508">
        <f>+H189-H190</f>
        <v>0</v>
      </c>
    </row>
    <row r="192" spans="2:8" s="500" customFormat="1" ht="12" x14ac:dyDescent="0.25"/>
    <row r="193" spans="2:8" s="500" customFormat="1" ht="15" x14ac:dyDescent="0.25">
      <c r="B193" s="498" t="s">
        <v>872</v>
      </c>
      <c r="C193" s="499"/>
      <c r="D193" s="499"/>
      <c r="E193" s="499"/>
    </row>
    <row r="194" spans="2:8" s="500" customFormat="1" ht="42.75" customHeight="1" x14ac:dyDescent="0.25">
      <c r="B194" s="501" t="s">
        <v>679</v>
      </c>
      <c r="C194" s="1050" t="s">
        <v>707</v>
      </c>
      <c r="D194" s="1050"/>
      <c r="E194" s="1050"/>
      <c r="F194" s="501" t="s">
        <v>873</v>
      </c>
      <c r="G194" s="998" t="s">
        <v>884</v>
      </c>
      <c r="H194" s="502" t="s">
        <v>792</v>
      </c>
    </row>
    <row r="195" spans="2:8" s="500" customFormat="1" ht="23.25" customHeight="1" x14ac:dyDescent="0.25">
      <c r="B195" s="542"/>
      <c r="C195" s="1051"/>
      <c r="D195" s="1051"/>
      <c r="E195" s="1051"/>
      <c r="F195" s="536"/>
      <c r="G195" s="536"/>
      <c r="H195" s="513">
        <f>+F195-G195</f>
        <v>0</v>
      </c>
    </row>
    <row r="196" spans="2:8" s="500" customFormat="1" ht="12" x14ac:dyDescent="0.25">
      <c r="B196" s="506" t="s">
        <v>796</v>
      </c>
      <c r="C196" s="1051"/>
      <c r="D196" s="1051"/>
      <c r="E196" s="1051"/>
      <c r="F196" s="507">
        <f>SUM(F195:F195)</f>
        <v>0</v>
      </c>
      <c r="G196" s="507">
        <f>SUM(G195:G195)</f>
        <v>0</v>
      </c>
      <c r="H196" s="508">
        <f>SUM(H195:H195)</f>
        <v>0</v>
      </c>
    </row>
    <row r="197" spans="2:8" x14ac:dyDescent="0.25">
      <c r="G197" s="497"/>
      <c r="H197" s="497"/>
    </row>
    <row r="198" spans="2:8" ht="13.5" thickBot="1" x14ac:dyDescent="0.3">
      <c r="G198" s="497"/>
      <c r="H198" s="497"/>
    </row>
    <row r="199" spans="2:8" ht="20.25" thickBot="1" x14ac:dyDescent="0.45">
      <c r="B199" s="1052" t="s">
        <v>715</v>
      </c>
      <c r="C199" s="1053"/>
      <c r="D199" s="1053"/>
      <c r="E199" s="1053"/>
      <c r="F199" s="1053"/>
      <c r="G199" s="1053"/>
      <c r="H199" s="1054"/>
    </row>
    <row r="200" spans="2:8" x14ac:dyDescent="0.25">
      <c r="G200" s="497"/>
      <c r="H200" s="497"/>
    </row>
    <row r="201" spans="2:8" s="500" customFormat="1" ht="54.75" customHeight="1" x14ac:dyDescent="0.25">
      <c r="B201" s="535" t="s">
        <v>679</v>
      </c>
      <c r="C201" s="1055" t="s">
        <v>707</v>
      </c>
      <c r="D201" s="1055"/>
      <c r="E201" s="1055"/>
      <c r="F201" s="543" t="s">
        <v>875</v>
      </c>
      <c r="G201" s="543" t="s">
        <v>885</v>
      </c>
      <c r="H201" s="502" t="s">
        <v>877</v>
      </c>
    </row>
    <row r="202" spans="2:8" s="500" customFormat="1" ht="12" x14ac:dyDescent="0.25">
      <c r="B202" s="544"/>
      <c r="C202" s="1047"/>
      <c r="D202" s="1047"/>
      <c r="E202" s="1047"/>
      <c r="F202" s="545"/>
      <c r="G202" s="545"/>
      <c r="H202" s="546">
        <f>+F202-G202</f>
        <v>0</v>
      </c>
    </row>
    <row r="203" spans="2:8" s="500" customFormat="1" ht="12" x14ac:dyDescent="0.25">
      <c r="B203" s="547" t="s">
        <v>686</v>
      </c>
      <c r="C203" s="1048"/>
      <c r="D203" s="1048"/>
      <c r="E203" s="1048"/>
      <c r="F203" s="548">
        <f>SUM(F202:F202)</f>
        <v>0</v>
      </c>
      <c r="G203" s="548">
        <f>SUM(G202:G202)</f>
        <v>0</v>
      </c>
      <c r="H203" s="549">
        <f>SUM(H202:H202)</f>
        <v>0</v>
      </c>
    </row>
  </sheetData>
  <mergeCells count="79">
    <mergeCell ref="B88:E88"/>
    <mergeCell ref="B2:H2"/>
    <mergeCell ref="B4:H4"/>
    <mergeCell ref="B58:H58"/>
    <mergeCell ref="B79:F79"/>
    <mergeCell ref="B80:F80"/>
    <mergeCell ref="B81:F81"/>
    <mergeCell ref="B82:F82"/>
    <mergeCell ref="B83:F83"/>
    <mergeCell ref="B86:E86"/>
    <mergeCell ref="B87:E87"/>
    <mergeCell ref="B112:E112"/>
    <mergeCell ref="B89:E89"/>
    <mergeCell ref="B90:E90"/>
    <mergeCell ref="B91:E91"/>
    <mergeCell ref="B92:E92"/>
    <mergeCell ref="B93:E93"/>
    <mergeCell ref="B94:E94"/>
    <mergeCell ref="B95:E95"/>
    <mergeCell ref="B98:H98"/>
    <mergeCell ref="B99:H99"/>
    <mergeCell ref="B100:B101"/>
    <mergeCell ref="B111:E111"/>
    <mergeCell ref="B132:E132"/>
    <mergeCell ref="B113:E113"/>
    <mergeCell ref="B116:F116"/>
    <mergeCell ref="B117:F117"/>
    <mergeCell ref="B118:F118"/>
    <mergeCell ref="B121:E121"/>
    <mergeCell ref="B122:E122"/>
    <mergeCell ref="B123:E123"/>
    <mergeCell ref="B126:C126"/>
    <mergeCell ref="B127:C127"/>
    <mergeCell ref="B128:C128"/>
    <mergeCell ref="B131:E131"/>
    <mergeCell ref="B152:F152"/>
    <mergeCell ref="B133:E133"/>
    <mergeCell ref="B136:F136"/>
    <mergeCell ref="B137:F137"/>
    <mergeCell ref="B138:F138"/>
    <mergeCell ref="B140:F140"/>
    <mergeCell ref="B141:F141"/>
    <mergeCell ref="B142:F142"/>
    <mergeCell ref="B144:F144"/>
    <mergeCell ref="B147:F147"/>
    <mergeCell ref="B148:F148"/>
    <mergeCell ref="B149:F149"/>
    <mergeCell ref="B170:E170"/>
    <mergeCell ref="B153:F153"/>
    <mergeCell ref="B154:F154"/>
    <mergeCell ref="B157:G157"/>
    <mergeCell ref="B158:G158"/>
    <mergeCell ref="B159:G159"/>
    <mergeCell ref="B160:G160"/>
    <mergeCell ref="B163:E163"/>
    <mergeCell ref="B164:E164"/>
    <mergeCell ref="B165:E165"/>
    <mergeCell ref="B168:E168"/>
    <mergeCell ref="B169:E169"/>
    <mergeCell ref="B190:G190"/>
    <mergeCell ref="B173:E173"/>
    <mergeCell ref="B174:E174"/>
    <mergeCell ref="B175:E175"/>
    <mergeCell ref="B178:E178"/>
    <mergeCell ref="B179:E179"/>
    <mergeCell ref="B180:E180"/>
    <mergeCell ref="B183:E183"/>
    <mergeCell ref="B184:E184"/>
    <mergeCell ref="B185:E185"/>
    <mergeCell ref="B188:G188"/>
    <mergeCell ref="B189:G189"/>
    <mergeCell ref="C202:E202"/>
    <mergeCell ref="C203:E203"/>
    <mergeCell ref="B191:G191"/>
    <mergeCell ref="C194:E194"/>
    <mergeCell ref="C195:E195"/>
    <mergeCell ref="C196:E196"/>
    <mergeCell ref="B199:H199"/>
    <mergeCell ref="C201:E201"/>
  </mergeCells>
  <pageMargins left="0.39370078740157483" right="0.39370078740157483" top="0.39370078740157483" bottom="0.39370078740157483" header="0" footer="0"/>
  <pageSetup paperSize="9"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zoomScale="90" zoomScaleNormal="120" zoomScaleSheetLayoutView="90" workbookViewId="0">
      <selection activeCell="B40" sqref="B40:F40"/>
    </sheetView>
  </sheetViews>
  <sheetFormatPr defaultColWidth="11.42578125" defaultRowHeight="12.75" x14ac:dyDescent="0.25"/>
  <cols>
    <col min="1" max="1" width="4.42578125" style="553" customWidth="1"/>
    <col min="2" max="2" width="37" style="550" customWidth="1"/>
    <col min="3" max="3" width="37" style="551" customWidth="1"/>
    <col min="4" max="4" width="16.7109375" style="551" customWidth="1"/>
    <col min="5" max="5" width="18.7109375" style="551" customWidth="1"/>
    <col min="6" max="6" width="23.42578125" style="551" customWidth="1"/>
    <col min="7" max="7" width="5.140625" style="551" customWidth="1"/>
    <col min="8" max="8" width="16.7109375" style="551" customWidth="1"/>
    <col min="9" max="11" width="16.7109375" style="553" customWidth="1"/>
    <col min="12" max="12" width="5.42578125" style="553" customWidth="1"/>
    <col min="13" max="16384" width="11.42578125" style="553"/>
  </cols>
  <sheetData>
    <row r="1" spans="1:12" x14ac:dyDescent="0.25">
      <c r="F1" s="552"/>
      <c r="G1" s="552"/>
    </row>
    <row r="2" spans="1:12" s="555" customFormat="1" ht="19.5" customHeight="1" x14ac:dyDescent="0.2">
      <c r="B2" s="1075" t="s">
        <v>710</v>
      </c>
      <c r="C2" s="1076"/>
      <c r="D2" s="1076"/>
      <c r="E2" s="1076"/>
      <c r="F2" s="1076"/>
      <c r="G2" s="1076"/>
      <c r="H2" s="554"/>
      <c r="I2" s="554"/>
      <c r="J2" s="554"/>
      <c r="K2" s="554"/>
    </row>
    <row r="3" spans="1:12" x14ac:dyDescent="0.25">
      <c r="F3" s="552"/>
      <c r="G3" s="552"/>
    </row>
    <row r="4" spans="1:12" s="555" customFormat="1" ht="19.5" customHeight="1" x14ac:dyDescent="0.2">
      <c r="B4" s="1085" t="s">
        <v>886</v>
      </c>
      <c r="C4" s="1086"/>
      <c r="D4" s="1086"/>
      <c r="E4" s="1086"/>
      <c r="F4" s="1086"/>
      <c r="G4" s="554"/>
      <c r="H4" s="554"/>
      <c r="I4" s="554"/>
      <c r="J4" s="554"/>
      <c r="K4" s="554"/>
    </row>
    <row r="6" spans="1:12" ht="25.5" x14ac:dyDescent="0.25">
      <c r="B6" s="1099" t="s">
        <v>887</v>
      </c>
      <c r="C6" s="1100"/>
      <c r="D6" s="1100"/>
      <c r="E6" s="1101"/>
      <c r="F6" s="483" t="s">
        <v>888</v>
      </c>
    </row>
    <row r="7" spans="1:12" x14ac:dyDescent="0.25">
      <c r="B7" s="1102" t="s">
        <v>889</v>
      </c>
      <c r="C7" s="1103"/>
      <c r="D7" s="1103"/>
      <c r="E7" s="1104"/>
      <c r="F7" s="556"/>
    </row>
    <row r="8" spans="1:12" x14ac:dyDescent="0.25">
      <c r="B8" s="1088" t="s">
        <v>890</v>
      </c>
      <c r="C8" s="1089"/>
      <c r="D8" s="1089"/>
      <c r="E8" s="1090"/>
      <c r="F8" s="557"/>
    </row>
    <row r="9" spans="1:12" x14ac:dyDescent="0.25">
      <c r="B9" s="1088" t="s">
        <v>891</v>
      </c>
      <c r="C9" s="1089"/>
      <c r="D9" s="1089"/>
      <c r="E9" s="1090"/>
      <c r="F9" s="557"/>
    </row>
    <row r="10" spans="1:12" x14ac:dyDescent="0.25">
      <c r="B10" s="1088" t="s">
        <v>892</v>
      </c>
      <c r="C10" s="1089"/>
      <c r="D10" s="1089"/>
      <c r="E10" s="1090"/>
      <c r="F10" s="557"/>
    </row>
    <row r="11" spans="1:12" x14ac:dyDescent="0.25">
      <c r="B11" s="1088" t="s">
        <v>893</v>
      </c>
      <c r="C11" s="1089"/>
      <c r="D11" s="1089"/>
      <c r="E11" s="1090"/>
      <c r="F11" s="557"/>
    </row>
    <row r="12" spans="1:12" x14ac:dyDescent="0.25">
      <c r="B12" s="1088" t="s">
        <v>894</v>
      </c>
      <c r="C12" s="1089"/>
      <c r="D12" s="1089"/>
      <c r="E12" s="1090"/>
      <c r="F12" s="557"/>
    </row>
    <row r="13" spans="1:12" x14ac:dyDescent="0.25">
      <c r="B13" s="1088" t="s">
        <v>895</v>
      </c>
      <c r="C13" s="1089"/>
      <c r="D13" s="1089"/>
      <c r="E13" s="1090"/>
      <c r="F13" s="557"/>
    </row>
    <row r="14" spans="1:12" x14ac:dyDescent="0.25">
      <c r="B14" s="1088" t="s">
        <v>896</v>
      </c>
      <c r="C14" s="1089"/>
      <c r="D14" s="1089"/>
      <c r="E14" s="1090"/>
      <c r="F14" s="557"/>
    </row>
    <row r="15" spans="1:12" s="551" customFormat="1" x14ac:dyDescent="0.25">
      <c r="A15" s="553"/>
      <c r="B15" s="1091" t="s">
        <v>897</v>
      </c>
      <c r="C15" s="1092"/>
      <c r="D15" s="1092"/>
      <c r="E15" s="1093"/>
      <c r="F15" s="558"/>
      <c r="I15" s="553"/>
      <c r="J15" s="553"/>
      <c r="K15" s="553"/>
      <c r="L15" s="553"/>
    </row>
    <row r="16" spans="1:12" s="551" customFormat="1" x14ac:dyDescent="0.25">
      <c r="A16" s="553"/>
      <c r="B16" s="1094" t="s">
        <v>898</v>
      </c>
      <c r="C16" s="1095"/>
      <c r="D16" s="1095"/>
      <c r="E16" s="1096"/>
      <c r="F16" s="481">
        <f>SUM(F7:F15)</f>
        <v>0</v>
      </c>
      <c r="I16" s="553"/>
      <c r="J16" s="553"/>
      <c r="K16" s="553"/>
      <c r="L16" s="553"/>
    </row>
    <row r="17" spans="1:12" s="551" customFormat="1" x14ac:dyDescent="0.25">
      <c r="A17" s="553"/>
      <c r="B17" s="550"/>
      <c r="E17" s="553"/>
      <c r="G17" s="559"/>
      <c r="I17" s="553"/>
      <c r="J17" s="553"/>
      <c r="K17" s="553"/>
      <c r="L17" s="553"/>
    </row>
    <row r="18" spans="1:12" s="551" customFormat="1" ht="25.5" x14ac:dyDescent="0.25">
      <c r="A18" s="553"/>
      <c r="B18" s="1099" t="s">
        <v>899</v>
      </c>
      <c r="C18" s="1100"/>
      <c r="D18" s="1100"/>
      <c r="E18" s="1101"/>
      <c r="F18" s="483" t="s">
        <v>900</v>
      </c>
      <c r="G18" s="559"/>
      <c r="I18" s="553"/>
      <c r="J18" s="553"/>
      <c r="K18" s="553"/>
      <c r="L18" s="553"/>
    </row>
    <row r="19" spans="1:12" s="551" customFormat="1" x14ac:dyDescent="0.25">
      <c r="A19" s="553"/>
      <c r="B19" s="1102" t="s">
        <v>901</v>
      </c>
      <c r="C19" s="1103"/>
      <c r="D19" s="1103"/>
      <c r="E19" s="1104"/>
      <c r="F19" s="556"/>
      <c r="G19" s="559"/>
      <c r="I19" s="553"/>
      <c r="J19" s="553"/>
      <c r="K19" s="553"/>
      <c r="L19" s="553"/>
    </row>
    <row r="20" spans="1:12" s="551" customFormat="1" x14ac:dyDescent="0.25">
      <c r="A20" s="553"/>
      <c r="B20" s="1088" t="s">
        <v>902</v>
      </c>
      <c r="C20" s="1089"/>
      <c r="D20" s="1089"/>
      <c r="E20" s="1090"/>
      <c r="F20" s="557"/>
      <c r="G20" s="559"/>
      <c r="I20" s="553"/>
      <c r="J20" s="553"/>
      <c r="K20" s="553"/>
      <c r="L20" s="553"/>
    </row>
    <row r="21" spans="1:12" s="551" customFormat="1" x14ac:dyDescent="0.25">
      <c r="A21" s="553"/>
      <c r="B21" s="1088" t="s">
        <v>903</v>
      </c>
      <c r="C21" s="1089"/>
      <c r="D21" s="1089"/>
      <c r="E21" s="1090"/>
      <c r="F21" s="557"/>
      <c r="G21" s="559"/>
      <c r="I21" s="553"/>
      <c r="J21" s="553"/>
      <c r="K21" s="553"/>
      <c r="L21" s="553"/>
    </row>
    <row r="22" spans="1:12" s="551" customFormat="1" x14ac:dyDescent="0.25">
      <c r="A22" s="553"/>
      <c r="B22" s="1088" t="s">
        <v>904</v>
      </c>
      <c r="C22" s="1089"/>
      <c r="D22" s="1089"/>
      <c r="E22" s="1090"/>
      <c r="F22" s="557"/>
      <c r="G22" s="559"/>
      <c r="I22" s="553"/>
      <c r="J22" s="553"/>
      <c r="K22" s="553"/>
      <c r="L22" s="553"/>
    </row>
    <row r="23" spans="1:12" s="551" customFormat="1" x14ac:dyDescent="0.25">
      <c r="A23" s="553"/>
      <c r="B23" s="1088" t="s">
        <v>905</v>
      </c>
      <c r="C23" s="1089"/>
      <c r="D23" s="1089"/>
      <c r="E23" s="1090"/>
      <c r="F23" s="557"/>
      <c r="G23" s="559"/>
      <c r="I23" s="553"/>
      <c r="J23" s="553"/>
      <c r="K23" s="553"/>
      <c r="L23" s="553"/>
    </row>
    <row r="24" spans="1:12" s="551" customFormat="1" x14ac:dyDescent="0.25">
      <c r="A24" s="553"/>
      <c r="B24" s="1088" t="s">
        <v>906</v>
      </c>
      <c r="C24" s="1089"/>
      <c r="D24" s="1089"/>
      <c r="E24" s="1090"/>
      <c r="F24" s="557"/>
      <c r="G24" s="559"/>
      <c r="I24" s="553"/>
      <c r="J24" s="553"/>
      <c r="K24" s="553"/>
      <c r="L24" s="553"/>
    </row>
    <row r="25" spans="1:12" s="551" customFormat="1" x14ac:dyDescent="0.25">
      <c r="A25" s="553"/>
      <c r="B25" s="1088" t="s">
        <v>907</v>
      </c>
      <c r="C25" s="1089"/>
      <c r="D25" s="1089"/>
      <c r="E25" s="1090"/>
      <c r="F25" s="557"/>
      <c r="G25" s="559"/>
      <c r="I25" s="553"/>
      <c r="J25" s="553"/>
      <c r="K25" s="553"/>
      <c r="L25" s="553"/>
    </row>
    <row r="26" spans="1:12" s="551" customFormat="1" x14ac:dyDescent="0.25">
      <c r="A26" s="553"/>
      <c r="B26" s="1088" t="s">
        <v>908</v>
      </c>
      <c r="C26" s="1089"/>
      <c r="D26" s="1089"/>
      <c r="E26" s="1090"/>
      <c r="F26" s="557"/>
      <c r="G26" s="559"/>
      <c r="I26" s="553"/>
      <c r="J26" s="553"/>
      <c r="K26" s="553"/>
      <c r="L26" s="553"/>
    </row>
    <row r="27" spans="1:12" s="551" customFormat="1" x14ac:dyDescent="0.25">
      <c r="A27" s="553"/>
      <c r="B27" s="1088" t="s">
        <v>909</v>
      </c>
      <c r="C27" s="1089"/>
      <c r="D27" s="1089"/>
      <c r="E27" s="1090"/>
      <c r="F27" s="560"/>
      <c r="G27" s="559"/>
      <c r="I27" s="553"/>
      <c r="J27" s="553"/>
      <c r="K27" s="553"/>
      <c r="L27" s="553"/>
    </row>
    <row r="28" spans="1:12" s="551" customFormat="1" x14ac:dyDescent="0.25">
      <c r="A28" s="553"/>
      <c r="B28" s="1088" t="s">
        <v>910</v>
      </c>
      <c r="C28" s="1089"/>
      <c r="D28" s="1089"/>
      <c r="E28" s="1090"/>
      <c r="F28" s="560"/>
      <c r="G28" s="559"/>
      <c r="I28" s="553"/>
      <c r="J28" s="553"/>
      <c r="K28" s="553"/>
      <c r="L28" s="553"/>
    </row>
    <row r="29" spans="1:12" s="551" customFormat="1" x14ac:dyDescent="0.25">
      <c r="A29" s="553"/>
      <c r="B29" s="1088" t="s">
        <v>911</v>
      </c>
      <c r="C29" s="1089"/>
      <c r="D29" s="1089"/>
      <c r="E29" s="1090"/>
      <c r="F29" s="560"/>
      <c r="G29" s="559"/>
      <c r="I29" s="553"/>
      <c r="J29" s="553"/>
      <c r="K29" s="553"/>
      <c r="L29" s="553"/>
    </row>
    <row r="30" spans="1:12" s="551" customFormat="1" x14ac:dyDescent="0.25">
      <c r="A30" s="553"/>
      <c r="B30" s="1091" t="s">
        <v>912</v>
      </c>
      <c r="C30" s="1092"/>
      <c r="D30" s="1092"/>
      <c r="E30" s="1093"/>
      <c r="F30" s="560"/>
      <c r="G30" s="559"/>
      <c r="I30" s="553"/>
      <c r="J30" s="553"/>
      <c r="K30" s="553"/>
      <c r="L30" s="553"/>
    </row>
    <row r="31" spans="1:12" x14ac:dyDescent="0.25">
      <c r="B31" s="1094" t="s">
        <v>913</v>
      </c>
      <c r="C31" s="1095"/>
      <c r="D31" s="1095"/>
      <c r="E31" s="1096"/>
      <c r="F31" s="481">
        <f>SUM(F19:F30)</f>
        <v>0</v>
      </c>
      <c r="G31" s="559"/>
    </row>
    <row r="32" spans="1:12" x14ac:dyDescent="0.25">
      <c r="E32" s="553"/>
      <c r="G32" s="559"/>
    </row>
    <row r="33" spans="2:8" x14ac:dyDescent="0.25">
      <c r="B33" s="1097" t="s">
        <v>765</v>
      </c>
      <c r="C33" s="1097"/>
      <c r="D33" s="1097"/>
      <c r="E33" s="1097"/>
      <c r="F33" s="483" t="s">
        <v>708</v>
      </c>
      <c r="G33" s="559"/>
    </row>
    <row r="34" spans="2:8" x14ac:dyDescent="0.25">
      <c r="B34" s="1098"/>
      <c r="C34" s="1098"/>
      <c r="D34" s="1098"/>
      <c r="E34" s="1098"/>
      <c r="F34" s="485">
        <f>+F44</f>
        <v>0</v>
      </c>
      <c r="G34" s="559"/>
    </row>
    <row r="35" spans="2:8" x14ac:dyDescent="0.25">
      <c r="B35" s="1087" t="s">
        <v>914</v>
      </c>
      <c r="C35" s="1087"/>
      <c r="D35" s="1087"/>
      <c r="E35" s="1087"/>
      <c r="F35" s="496">
        <f>SUM(F34:F34)</f>
        <v>0</v>
      </c>
      <c r="G35" s="559"/>
    </row>
    <row r="36" spans="2:8" x14ac:dyDescent="0.25">
      <c r="B36" s="466"/>
      <c r="C36" s="466"/>
      <c r="E36" s="553"/>
      <c r="G36" s="559"/>
    </row>
    <row r="37" spans="2:8" x14ac:dyDescent="0.25">
      <c r="B37" s="1087" t="s">
        <v>915</v>
      </c>
      <c r="C37" s="1087"/>
      <c r="D37" s="1087"/>
      <c r="E37" s="1087"/>
      <c r="F37" s="496">
        <f>+F16-F31+F35</f>
        <v>0</v>
      </c>
      <c r="G37" s="559"/>
    </row>
    <row r="39" spans="2:8" ht="13.5" thickBot="1" x14ac:dyDescent="0.3"/>
    <row r="40" spans="2:8" ht="20.25" thickBot="1" x14ac:dyDescent="0.45">
      <c r="B40" s="1052" t="s">
        <v>715</v>
      </c>
      <c r="C40" s="1053"/>
      <c r="D40" s="1053"/>
      <c r="E40" s="1053"/>
      <c r="F40" s="1054"/>
      <c r="G40" s="561"/>
      <c r="H40" s="562"/>
    </row>
    <row r="41" spans="2:8" x14ac:dyDescent="0.25">
      <c r="B41" s="466"/>
      <c r="C41" s="466"/>
      <c r="D41" s="466"/>
      <c r="E41" s="466"/>
      <c r="F41" s="466"/>
      <c r="G41" s="497"/>
    </row>
    <row r="42" spans="2:8" s="534" customFormat="1" ht="36" x14ac:dyDescent="0.25">
      <c r="B42" s="535" t="s">
        <v>679</v>
      </c>
      <c r="C42" s="535" t="s">
        <v>707</v>
      </c>
      <c r="D42" s="543" t="s">
        <v>916</v>
      </c>
      <c r="E42" s="998" t="s">
        <v>917</v>
      </c>
      <c r="F42" s="502" t="s">
        <v>877</v>
      </c>
      <c r="G42" s="563"/>
      <c r="H42" s="564"/>
    </row>
    <row r="43" spans="2:8" s="534" customFormat="1" ht="12" x14ac:dyDescent="0.25">
      <c r="B43" s="565"/>
      <c r="C43" s="565"/>
      <c r="D43" s="566"/>
      <c r="E43" s="567"/>
      <c r="F43" s="568">
        <f>+D43-E43</f>
        <v>0</v>
      </c>
      <c r="G43" s="569"/>
      <c r="H43" s="564"/>
    </row>
    <row r="44" spans="2:8" s="534" customFormat="1" ht="12" x14ac:dyDescent="0.25">
      <c r="B44" s="570" t="s">
        <v>686</v>
      </c>
      <c r="C44" s="570"/>
      <c r="D44" s="566">
        <f>SUM(D43:D43)</f>
        <v>0</v>
      </c>
      <c r="E44" s="566">
        <f>SUM(E43:E43)</f>
        <v>0</v>
      </c>
      <c r="F44" s="571">
        <f>SUM(F43:F43)</f>
        <v>0</v>
      </c>
      <c r="G44" s="572"/>
      <c r="H44" s="564"/>
    </row>
  </sheetData>
  <mergeCells count="32">
    <mergeCell ref="B2:G2"/>
    <mergeCell ref="B14:E14"/>
    <mergeCell ref="B4:F4"/>
    <mergeCell ref="B6:E6"/>
    <mergeCell ref="B7:E7"/>
    <mergeCell ref="B8:E8"/>
    <mergeCell ref="B9:E9"/>
    <mergeCell ref="B10:E10"/>
    <mergeCell ref="B11:E11"/>
    <mergeCell ref="B12:E12"/>
    <mergeCell ref="B13:E13"/>
    <mergeCell ref="B27:E27"/>
    <mergeCell ref="B15:E15"/>
    <mergeCell ref="B16:E16"/>
    <mergeCell ref="B18:E18"/>
    <mergeCell ref="B19:E19"/>
    <mergeCell ref="B20:E20"/>
    <mergeCell ref="B21:E21"/>
    <mergeCell ref="B22:E22"/>
    <mergeCell ref="B23:E23"/>
    <mergeCell ref="B24:E24"/>
    <mergeCell ref="B25:E25"/>
    <mergeCell ref="B26:E26"/>
    <mergeCell ref="B35:E35"/>
    <mergeCell ref="B37:E37"/>
    <mergeCell ref="B40:F40"/>
    <mergeCell ref="B28:E28"/>
    <mergeCell ref="B29:E29"/>
    <mergeCell ref="B30:E30"/>
    <mergeCell ref="B31:E31"/>
    <mergeCell ref="B33:E33"/>
    <mergeCell ref="B34:E34"/>
  </mergeCells>
  <pageMargins left="0.39370078740157483" right="0.39370078740157483" top="0.39370078740157483" bottom="0.39370078740157483"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BreakPreview" zoomScale="90" zoomScaleNormal="120" zoomScaleSheetLayoutView="90" workbookViewId="0">
      <selection activeCell="B3" sqref="B3"/>
    </sheetView>
  </sheetViews>
  <sheetFormatPr defaultColWidth="11.42578125" defaultRowHeight="12.75" x14ac:dyDescent="0.25"/>
  <cols>
    <col min="1" max="1" width="3.28515625" style="553" customWidth="1"/>
    <col min="2" max="2" width="37" style="550" customWidth="1"/>
    <col min="3" max="3" width="37" style="551" customWidth="1"/>
    <col min="4" max="6" width="16.7109375" style="551" customWidth="1"/>
    <col min="7" max="7" width="4.7109375" style="551" customWidth="1"/>
    <col min="8" max="9" width="16.7109375" style="551" customWidth="1"/>
    <col min="10" max="12" width="16.7109375" style="553" customWidth="1"/>
    <col min="13" max="13" width="5.42578125" style="553" customWidth="1"/>
    <col min="14" max="16384" width="11.42578125" style="553"/>
  </cols>
  <sheetData>
    <row r="1" spans="1:13" x14ac:dyDescent="0.25">
      <c r="F1" s="552"/>
      <c r="G1" s="552"/>
    </row>
    <row r="2" spans="1:13" s="555" customFormat="1" ht="19.5" customHeight="1" x14ac:dyDescent="0.2">
      <c r="B2" s="1075" t="s">
        <v>710</v>
      </c>
      <c r="C2" s="1076"/>
      <c r="D2" s="1076"/>
      <c r="E2" s="1076"/>
      <c r="F2" s="1076"/>
      <c r="G2" s="1076"/>
      <c r="H2" s="554"/>
      <c r="I2" s="554"/>
      <c r="J2" s="554"/>
      <c r="K2" s="554"/>
      <c r="L2" s="554"/>
    </row>
    <row r="3" spans="1:13" x14ac:dyDescent="0.25">
      <c r="F3" s="552"/>
      <c r="G3" s="552"/>
    </row>
    <row r="4" spans="1:13" s="555" customFormat="1" ht="19.5" x14ac:dyDescent="0.2">
      <c r="B4" s="1085" t="s">
        <v>918</v>
      </c>
      <c r="C4" s="1086"/>
      <c r="D4" s="1086"/>
      <c r="E4" s="1086"/>
      <c r="F4" s="1086"/>
      <c r="G4" s="554"/>
      <c r="H4" s="554"/>
      <c r="I4" s="554"/>
      <c r="J4" s="554"/>
      <c r="K4" s="554"/>
      <c r="L4" s="554"/>
    </row>
    <row r="6" spans="1:13" ht="25.5" x14ac:dyDescent="0.25">
      <c r="B6" s="1099" t="s">
        <v>887</v>
      </c>
      <c r="C6" s="1100"/>
      <c r="D6" s="1100"/>
      <c r="E6" s="1101"/>
      <c r="F6" s="483" t="s">
        <v>888</v>
      </c>
    </row>
    <row r="7" spans="1:13" x14ac:dyDescent="0.25">
      <c r="B7" s="1102" t="s">
        <v>889</v>
      </c>
      <c r="C7" s="1103"/>
      <c r="D7" s="1103"/>
      <c r="E7" s="1104"/>
      <c r="F7" s="556"/>
    </row>
    <row r="8" spans="1:13" x14ac:dyDescent="0.25">
      <c r="B8" s="1088" t="s">
        <v>890</v>
      </c>
      <c r="C8" s="1089"/>
      <c r="D8" s="1089"/>
      <c r="E8" s="1090"/>
      <c r="F8" s="557"/>
    </row>
    <row r="9" spans="1:13" x14ac:dyDescent="0.25">
      <c r="B9" s="1088" t="s">
        <v>891</v>
      </c>
      <c r="C9" s="1089"/>
      <c r="D9" s="1089"/>
      <c r="E9" s="1090"/>
      <c r="F9" s="557"/>
    </row>
    <row r="10" spans="1:13" x14ac:dyDescent="0.25">
      <c r="B10" s="1088" t="s">
        <v>892</v>
      </c>
      <c r="C10" s="1089"/>
      <c r="D10" s="1089"/>
      <c r="E10" s="1090"/>
      <c r="F10" s="557"/>
    </row>
    <row r="11" spans="1:13" x14ac:dyDescent="0.25">
      <c r="B11" s="1088" t="s">
        <v>893</v>
      </c>
      <c r="C11" s="1089"/>
      <c r="D11" s="1089"/>
      <c r="E11" s="1090"/>
      <c r="F11" s="557"/>
    </row>
    <row r="12" spans="1:13" x14ac:dyDescent="0.25">
      <c r="B12" s="1088" t="s">
        <v>894</v>
      </c>
      <c r="C12" s="1089"/>
      <c r="D12" s="1089"/>
      <c r="E12" s="1090"/>
      <c r="F12" s="557"/>
    </row>
    <row r="13" spans="1:13" x14ac:dyDescent="0.25">
      <c r="B13" s="1088" t="s">
        <v>895</v>
      </c>
      <c r="C13" s="1089"/>
      <c r="D13" s="1089"/>
      <c r="E13" s="1090"/>
      <c r="F13" s="557"/>
    </row>
    <row r="14" spans="1:13" x14ac:dyDescent="0.25">
      <c r="B14" s="1088" t="s">
        <v>896</v>
      </c>
      <c r="C14" s="1089"/>
      <c r="D14" s="1089"/>
      <c r="E14" s="1090"/>
      <c r="F14" s="557"/>
    </row>
    <row r="15" spans="1:13" s="551" customFormat="1" x14ac:dyDescent="0.25">
      <c r="A15" s="553"/>
      <c r="B15" s="1091" t="s">
        <v>897</v>
      </c>
      <c r="C15" s="1092"/>
      <c r="D15" s="1092"/>
      <c r="E15" s="1093"/>
      <c r="F15" s="558"/>
      <c r="J15" s="553"/>
      <c r="K15" s="553"/>
      <c r="L15" s="553"/>
      <c r="M15" s="553"/>
    </row>
    <row r="16" spans="1:13" s="551" customFormat="1" x14ac:dyDescent="0.25">
      <c r="A16" s="553"/>
      <c r="B16" s="1094" t="s">
        <v>898</v>
      </c>
      <c r="C16" s="1095"/>
      <c r="D16" s="1095"/>
      <c r="E16" s="1096"/>
      <c r="F16" s="481">
        <f>SUM(F7:F15)</f>
        <v>0</v>
      </c>
      <c r="J16" s="553"/>
      <c r="K16" s="553"/>
      <c r="L16" s="553"/>
      <c r="M16" s="553"/>
    </row>
    <row r="17" spans="1:13" s="551" customFormat="1" x14ac:dyDescent="0.25">
      <c r="A17" s="553"/>
      <c r="B17" s="550"/>
      <c r="E17" s="553"/>
      <c r="G17" s="559"/>
      <c r="J17" s="553"/>
      <c r="K17" s="553"/>
      <c r="L17" s="553"/>
      <c r="M17" s="553"/>
    </row>
    <row r="18" spans="1:13" s="551" customFormat="1" ht="25.5" x14ac:dyDescent="0.25">
      <c r="A18" s="553"/>
      <c r="B18" s="1099" t="s">
        <v>899</v>
      </c>
      <c r="C18" s="1100"/>
      <c r="D18" s="1100"/>
      <c r="E18" s="1101"/>
      <c r="F18" s="483" t="s">
        <v>900</v>
      </c>
      <c r="G18" s="559"/>
      <c r="J18" s="553"/>
      <c r="K18" s="553"/>
      <c r="L18" s="553"/>
      <c r="M18" s="553"/>
    </row>
    <row r="19" spans="1:13" s="551" customFormat="1" x14ac:dyDescent="0.25">
      <c r="A19" s="553"/>
      <c r="B19" s="1102" t="s">
        <v>901</v>
      </c>
      <c r="C19" s="1103"/>
      <c r="D19" s="1103"/>
      <c r="E19" s="1104"/>
      <c r="F19" s="556"/>
      <c r="G19" s="559"/>
      <c r="J19" s="553"/>
      <c r="K19" s="553"/>
      <c r="L19" s="553"/>
      <c r="M19" s="553"/>
    </row>
    <row r="20" spans="1:13" s="551" customFormat="1" x14ac:dyDescent="0.25">
      <c r="A20" s="553"/>
      <c r="B20" s="1088" t="s">
        <v>902</v>
      </c>
      <c r="C20" s="1089"/>
      <c r="D20" s="1089"/>
      <c r="E20" s="1090"/>
      <c r="F20" s="557"/>
      <c r="G20" s="559"/>
      <c r="J20" s="553"/>
      <c r="K20" s="553"/>
      <c r="L20" s="553"/>
      <c r="M20" s="553"/>
    </row>
    <row r="21" spans="1:13" s="551" customFormat="1" x14ac:dyDescent="0.25">
      <c r="A21" s="553"/>
      <c r="B21" s="1088" t="s">
        <v>903</v>
      </c>
      <c r="C21" s="1089"/>
      <c r="D21" s="1089"/>
      <c r="E21" s="1090"/>
      <c r="F21" s="557"/>
      <c r="G21" s="559"/>
      <c r="J21" s="553"/>
      <c r="K21" s="553"/>
      <c r="L21" s="553"/>
      <c r="M21" s="553"/>
    </row>
    <row r="22" spans="1:13" s="551" customFormat="1" x14ac:dyDescent="0.25">
      <c r="A22" s="553"/>
      <c r="B22" s="1088" t="s">
        <v>904</v>
      </c>
      <c r="C22" s="1089"/>
      <c r="D22" s="1089"/>
      <c r="E22" s="1090"/>
      <c r="F22" s="557"/>
      <c r="G22" s="559"/>
      <c r="J22" s="553"/>
      <c r="K22" s="553"/>
      <c r="L22" s="553"/>
      <c r="M22" s="553"/>
    </row>
    <row r="23" spans="1:13" s="551" customFormat="1" x14ac:dyDescent="0.25">
      <c r="A23" s="553"/>
      <c r="B23" s="1088" t="s">
        <v>905</v>
      </c>
      <c r="C23" s="1089"/>
      <c r="D23" s="1089"/>
      <c r="E23" s="1090"/>
      <c r="F23" s="557"/>
      <c r="G23" s="559"/>
      <c r="J23" s="553"/>
      <c r="K23" s="553"/>
      <c r="L23" s="553"/>
      <c r="M23" s="553"/>
    </row>
    <row r="24" spans="1:13" s="551" customFormat="1" x14ac:dyDescent="0.25">
      <c r="A24" s="553"/>
      <c r="B24" s="1088" t="s">
        <v>906</v>
      </c>
      <c r="C24" s="1089"/>
      <c r="D24" s="1089"/>
      <c r="E24" s="1090"/>
      <c r="F24" s="557"/>
      <c r="G24" s="559"/>
      <c r="J24" s="553"/>
      <c r="K24" s="553"/>
      <c r="L24" s="553"/>
      <c r="M24" s="553"/>
    </row>
    <row r="25" spans="1:13" s="551" customFormat="1" x14ac:dyDescent="0.25">
      <c r="A25" s="553"/>
      <c r="B25" s="1088" t="s">
        <v>907</v>
      </c>
      <c r="C25" s="1089"/>
      <c r="D25" s="1089"/>
      <c r="E25" s="1090"/>
      <c r="F25" s="557"/>
      <c r="G25" s="559"/>
      <c r="J25" s="553"/>
      <c r="K25" s="553"/>
      <c r="L25" s="553"/>
      <c r="M25" s="553"/>
    </row>
    <row r="26" spans="1:13" s="551" customFormat="1" x14ac:dyDescent="0.25">
      <c r="A26" s="553"/>
      <c r="B26" s="1088" t="s">
        <v>908</v>
      </c>
      <c r="C26" s="1089"/>
      <c r="D26" s="1089"/>
      <c r="E26" s="1090"/>
      <c r="F26" s="557"/>
      <c r="G26" s="559"/>
      <c r="J26" s="553"/>
      <c r="K26" s="553"/>
      <c r="L26" s="553"/>
      <c r="M26" s="553"/>
    </row>
    <row r="27" spans="1:13" s="551" customFormat="1" x14ac:dyDescent="0.25">
      <c r="A27" s="553"/>
      <c r="B27" s="1088" t="s">
        <v>909</v>
      </c>
      <c r="C27" s="1089"/>
      <c r="D27" s="1089"/>
      <c r="E27" s="1090"/>
      <c r="F27" s="560"/>
      <c r="G27" s="559"/>
      <c r="J27" s="553"/>
      <c r="K27" s="553"/>
      <c r="L27" s="553"/>
      <c r="M27" s="553"/>
    </row>
    <row r="28" spans="1:13" s="551" customFormat="1" x14ac:dyDescent="0.25">
      <c r="A28" s="553"/>
      <c r="B28" s="1088" t="s">
        <v>910</v>
      </c>
      <c r="C28" s="1089"/>
      <c r="D28" s="1089"/>
      <c r="E28" s="1090"/>
      <c r="F28" s="560"/>
      <c r="G28" s="559"/>
      <c r="J28" s="553"/>
      <c r="K28" s="553"/>
      <c r="L28" s="553"/>
      <c r="M28" s="553"/>
    </row>
    <row r="29" spans="1:13" s="551" customFormat="1" x14ac:dyDescent="0.25">
      <c r="A29" s="553"/>
      <c r="B29" s="1088" t="s">
        <v>911</v>
      </c>
      <c r="C29" s="1089"/>
      <c r="D29" s="1089"/>
      <c r="E29" s="1090"/>
      <c r="F29" s="560"/>
      <c r="G29" s="559"/>
      <c r="J29" s="553"/>
      <c r="K29" s="553"/>
      <c r="L29" s="553"/>
      <c r="M29" s="553"/>
    </row>
    <row r="30" spans="1:13" s="551" customFormat="1" x14ac:dyDescent="0.25">
      <c r="A30" s="553"/>
      <c r="B30" s="1091" t="s">
        <v>912</v>
      </c>
      <c r="C30" s="1092"/>
      <c r="D30" s="1092"/>
      <c r="E30" s="1093"/>
      <c r="F30" s="560"/>
      <c r="G30" s="559"/>
      <c r="J30" s="553"/>
      <c r="K30" s="553"/>
      <c r="L30" s="553"/>
      <c r="M30" s="553"/>
    </row>
    <row r="31" spans="1:13" x14ac:dyDescent="0.25">
      <c r="B31" s="1094" t="s">
        <v>913</v>
      </c>
      <c r="C31" s="1095"/>
      <c r="D31" s="1095"/>
      <c r="E31" s="1096"/>
      <c r="F31" s="481">
        <f>SUM(F19:F30)</f>
        <v>0</v>
      </c>
      <c r="G31" s="559"/>
    </row>
    <row r="32" spans="1:13" x14ac:dyDescent="0.25">
      <c r="E32" s="553"/>
      <c r="G32" s="559"/>
    </row>
    <row r="33" spans="2:9" x14ac:dyDescent="0.25">
      <c r="B33" s="1097" t="s">
        <v>765</v>
      </c>
      <c r="C33" s="1097"/>
      <c r="D33" s="1097"/>
      <c r="E33" s="1097"/>
      <c r="F33" s="483" t="s">
        <v>708</v>
      </c>
      <c r="G33" s="559"/>
    </row>
    <row r="34" spans="2:9" x14ac:dyDescent="0.25">
      <c r="B34" s="1098"/>
      <c r="C34" s="1098"/>
      <c r="D34" s="1098"/>
      <c r="E34" s="1098"/>
      <c r="F34" s="485">
        <f>+F44</f>
        <v>0</v>
      </c>
      <c r="G34" s="559"/>
    </row>
    <row r="35" spans="2:9" x14ac:dyDescent="0.25">
      <c r="B35" s="1087" t="s">
        <v>914</v>
      </c>
      <c r="C35" s="1087"/>
      <c r="D35" s="1087"/>
      <c r="E35" s="1087"/>
      <c r="F35" s="496">
        <f>SUM(F34:F34)</f>
        <v>0</v>
      </c>
      <c r="G35" s="559"/>
    </row>
    <row r="36" spans="2:9" x14ac:dyDescent="0.25">
      <c r="B36" s="466"/>
      <c r="C36" s="466"/>
      <c r="E36" s="553"/>
      <c r="G36" s="559"/>
    </row>
    <row r="37" spans="2:9" x14ac:dyDescent="0.25">
      <c r="B37" s="1087" t="s">
        <v>915</v>
      </c>
      <c r="C37" s="1087"/>
      <c r="D37" s="1087"/>
      <c r="E37" s="1087"/>
      <c r="F37" s="496">
        <f>+F16-F31+F35</f>
        <v>0</v>
      </c>
      <c r="G37" s="559"/>
    </row>
    <row r="39" spans="2:9" ht="13.5" thickBot="1" x14ac:dyDescent="0.3"/>
    <row r="40" spans="2:9" ht="20.25" thickBot="1" x14ac:dyDescent="0.45">
      <c r="B40" s="1052" t="s">
        <v>715</v>
      </c>
      <c r="C40" s="1053"/>
      <c r="D40" s="1053"/>
      <c r="E40" s="1053"/>
      <c r="F40" s="1054"/>
      <c r="G40" s="561"/>
      <c r="H40" s="561"/>
      <c r="I40" s="562"/>
    </row>
    <row r="41" spans="2:9" x14ac:dyDescent="0.25">
      <c r="B41" s="466"/>
      <c r="C41" s="466"/>
      <c r="D41" s="466"/>
      <c r="E41" s="466"/>
      <c r="F41" s="466"/>
      <c r="G41" s="497"/>
      <c r="H41" s="497"/>
    </row>
    <row r="42" spans="2:9" s="534" customFormat="1" ht="36" x14ac:dyDescent="0.25">
      <c r="B42" s="535" t="s">
        <v>679</v>
      </c>
      <c r="C42" s="535" t="s">
        <v>707</v>
      </c>
      <c r="D42" s="543" t="s">
        <v>916</v>
      </c>
      <c r="E42" s="998" t="s">
        <v>919</v>
      </c>
      <c r="F42" s="502" t="s">
        <v>877</v>
      </c>
      <c r="G42" s="563"/>
      <c r="H42" s="563"/>
      <c r="I42" s="564"/>
    </row>
    <row r="43" spans="2:9" s="534" customFormat="1" ht="12" x14ac:dyDescent="0.25">
      <c r="B43" s="565"/>
      <c r="C43" s="565"/>
      <c r="D43" s="566"/>
      <c r="E43" s="567"/>
      <c r="F43" s="568">
        <f>+D43-E43</f>
        <v>0</v>
      </c>
      <c r="G43" s="569"/>
      <c r="H43" s="569"/>
      <c r="I43" s="564"/>
    </row>
    <row r="44" spans="2:9" s="534" customFormat="1" ht="12" x14ac:dyDescent="0.25">
      <c r="B44" s="570" t="s">
        <v>686</v>
      </c>
      <c r="C44" s="570"/>
      <c r="D44" s="566">
        <f>SUM(D43:D43)</f>
        <v>0</v>
      </c>
      <c r="E44" s="566">
        <f>SUM(E43:E43)</f>
        <v>0</v>
      </c>
      <c r="F44" s="571">
        <f>SUM(F43:F43)</f>
        <v>0</v>
      </c>
      <c r="G44" s="572"/>
      <c r="H44" s="572"/>
      <c r="I44" s="564"/>
    </row>
  </sheetData>
  <mergeCells count="32">
    <mergeCell ref="B2:G2"/>
    <mergeCell ref="B14:E14"/>
    <mergeCell ref="B4:F4"/>
    <mergeCell ref="B6:E6"/>
    <mergeCell ref="B7:E7"/>
    <mergeCell ref="B8:E8"/>
    <mergeCell ref="B9:E9"/>
    <mergeCell ref="B10:E10"/>
    <mergeCell ref="B11:E11"/>
    <mergeCell ref="B12:E12"/>
    <mergeCell ref="B13:E13"/>
    <mergeCell ref="B27:E27"/>
    <mergeCell ref="B15:E15"/>
    <mergeCell ref="B16:E16"/>
    <mergeCell ref="B18:E18"/>
    <mergeCell ref="B19:E19"/>
    <mergeCell ref="B20:E20"/>
    <mergeCell ref="B21:E21"/>
    <mergeCell ref="B22:E22"/>
    <mergeCell ref="B23:E23"/>
    <mergeCell ref="B24:E24"/>
    <mergeCell ref="B25:E25"/>
    <mergeCell ref="B26:E26"/>
    <mergeCell ref="B35:E35"/>
    <mergeCell ref="B37:E37"/>
    <mergeCell ref="B40:F40"/>
    <mergeCell ref="B28:E28"/>
    <mergeCell ref="B29:E29"/>
    <mergeCell ref="B30:E30"/>
    <mergeCell ref="B31:E31"/>
    <mergeCell ref="B33:E33"/>
    <mergeCell ref="B34:E34"/>
  </mergeCells>
  <pageMargins left="0.39370078740157483" right="0.39370078740157483" top="0.39370078740157483" bottom="0.3937007874015748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view="pageBreakPreview" zoomScale="90" zoomScaleNormal="120" zoomScaleSheetLayoutView="90" workbookViewId="0">
      <selection activeCell="B4" sqref="B4:F4"/>
    </sheetView>
  </sheetViews>
  <sheetFormatPr defaultColWidth="11.42578125" defaultRowHeight="12.75" x14ac:dyDescent="0.25"/>
  <cols>
    <col min="1" max="1" width="3.28515625" style="553" customWidth="1"/>
    <col min="2" max="2" width="37" style="550" customWidth="1"/>
    <col min="3" max="3" width="37" style="551" customWidth="1"/>
    <col min="4" max="6" width="16.7109375" style="551" customWidth="1"/>
    <col min="7" max="7" width="5.5703125" style="551" customWidth="1"/>
    <col min="8" max="9" width="16.7109375" style="551" customWidth="1"/>
    <col min="10" max="12" width="16.7109375" style="553" customWidth="1"/>
    <col min="13" max="13" width="5.42578125" style="553" customWidth="1"/>
    <col min="14" max="16384" width="11.42578125" style="553"/>
  </cols>
  <sheetData>
    <row r="1" spans="1:13" x14ac:dyDescent="0.25">
      <c r="F1" s="552"/>
      <c r="G1" s="552"/>
    </row>
    <row r="2" spans="1:13" s="555" customFormat="1" ht="19.5" customHeight="1" x14ac:dyDescent="0.2">
      <c r="B2" s="1075" t="s">
        <v>710</v>
      </c>
      <c r="C2" s="1076"/>
      <c r="D2" s="1076"/>
      <c r="E2" s="1076"/>
      <c r="F2" s="1076"/>
      <c r="G2" s="1076"/>
      <c r="H2" s="554"/>
      <c r="I2" s="554"/>
      <c r="J2" s="554"/>
      <c r="K2" s="554"/>
      <c r="L2" s="554"/>
    </row>
    <row r="3" spans="1:13" x14ac:dyDescent="0.25">
      <c r="F3" s="552"/>
      <c r="G3" s="552"/>
    </row>
    <row r="4" spans="1:13" s="555" customFormat="1" ht="19.5" x14ac:dyDescent="0.2">
      <c r="B4" s="1085" t="s">
        <v>920</v>
      </c>
      <c r="C4" s="1086"/>
      <c r="D4" s="1086"/>
      <c r="E4" s="1086"/>
      <c r="F4" s="1086"/>
      <c r="G4" s="554"/>
      <c r="H4" s="554"/>
      <c r="I4" s="554"/>
      <c r="J4" s="554"/>
      <c r="K4" s="554"/>
      <c r="L4" s="554"/>
    </row>
    <row r="6" spans="1:13" ht="25.5" x14ac:dyDescent="0.25">
      <c r="B6" s="1099" t="s">
        <v>887</v>
      </c>
      <c r="C6" s="1100"/>
      <c r="D6" s="1100"/>
      <c r="E6" s="1101"/>
      <c r="F6" s="483" t="s">
        <v>888</v>
      </c>
    </row>
    <row r="7" spans="1:13" x14ac:dyDescent="0.25">
      <c r="B7" s="1102" t="s">
        <v>889</v>
      </c>
      <c r="C7" s="1103"/>
      <c r="D7" s="1103"/>
      <c r="E7" s="1104"/>
      <c r="F7" s="556"/>
    </row>
    <row r="8" spans="1:13" x14ac:dyDescent="0.25">
      <c r="B8" s="1088" t="s">
        <v>890</v>
      </c>
      <c r="C8" s="1089"/>
      <c r="D8" s="1089"/>
      <c r="E8" s="1090"/>
      <c r="F8" s="557"/>
    </row>
    <row r="9" spans="1:13" x14ac:dyDescent="0.25">
      <c r="B9" s="1088" t="s">
        <v>891</v>
      </c>
      <c r="C9" s="1089"/>
      <c r="D9" s="1089"/>
      <c r="E9" s="1090"/>
      <c r="F9" s="557"/>
    </row>
    <row r="10" spans="1:13" x14ac:dyDescent="0.25">
      <c r="B10" s="1088" t="s">
        <v>892</v>
      </c>
      <c r="C10" s="1089"/>
      <c r="D10" s="1089"/>
      <c r="E10" s="1090"/>
      <c r="F10" s="557"/>
    </row>
    <row r="11" spans="1:13" x14ac:dyDescent="0.25">
      <c r="B11" s="1088" t="s">
        <v>893</v>
      </c>
      <c r="C11" s="1089"/>
      <c r="D11" s="1089"/>
      <c r="E11" s="1090"/>
      <c r="F11" s="557"/>
    </row>
    <row r="12" spans="1:13" x14ac:dyDescent="0.25">
      <c r="B12" s="1088" t="s">
        <v>894</v>
      </c>
      <c r="C12" s="1089"/>
      <c r="D12" s="1089"/>
      <c r="E12" s="1090"/>
      <c r="F12" s="557"/>
    </row>
    <row r="13" spans="1:13" x14ac:dyDescent="0.25">
      <c r="B13" s="1088" t="s">
        <v>895</v>
      </c>
      <c r="C13" s="1089"/>
      <c r="D13" s="1089"/>
      <c r="E13" s="1090"/>
      <c r="F13" s="557"/>
    </row>
    <row r="14" spans="1:13" x14ac:dyDescent="0.25">
      <c r="B14" s="1088" t="s">
        <v>896</v>
      </c>
      <c r="C14" s="1089"/>
      <c r="D14" s="1089"/>
      <c r="E14" s="1090"/>
      <c r="F14" s="557"/>
    </row>
    <row r="15" spans="1:13" s="551" customFormat="1" x14ac:dyDescent="0.25">
      <c r="A15" s="553"/>
      <c r="B15" s="1091" t="s">
        <v>897</v>
      </c>
      <c r="C15" s="1092"/>
      <c r="D15" s="1092"/>
      <c r="E15" s="1093"/>
      <c r="F15" s="558"/>
      <c r="J15" s="553"/>
      <c r="K15" s="553"/>
      <c r="L15" s="553"/>
      <c r="M15" s="553"/>
    </row>
    <row r="16" spans="1:13" s="551" customFormat="1" x14ac:dyDescent="0.25">
      <c r="A16" s="553"/>
      <c r="B16" s="1094" t="s">
        <v>898</v>
      </c>
      <c r="C16" s="1095"/>
      <c r="D16" s="1095"/>
      <c r="E16" s="1096"/>
      <c r="F16" s="481">
        <f>SUM(F7:F15)</f>
        <v>0</v>
      </c>
      <c r="J16" s="553"/>
      <c r="K16" s="553"/>
      <c r="L16" s="553"/>
      <c r="M16" s="553"/>
    </row>
    <row r="17" spans="1:13" s="551" customFormat="1" x14ac:dyDescent="0.25">
      <c r="A17" s="553"/>
      <c r="B17" s="550"/>
      <c r="E17" s="553"/>
      <c r="G17" s="559"/>
      <c r="J17" s="553"/>
      <c r="K17" s="553"/>
      <c r="L17" s="553"/>
      <c r="M17" s="553"/>
    </row>
    <row r="18" spans="1:13" s="551" customFormat="1" ht="25.5" x14ac:dyDescent="0.25">
      <c r="A18" s="553"/>
      <c r="B18" s="1099" t="s">
        <v>899</v>
      </c>
      <c r="C18" s="1100"/>
      <c r="D18" s="1100"/>
      <c r="E18" s="1101"/>
      <c r="F18" s="483" t="s">
        <v>900</v>
      </c>
      <c r="G18" s="559"/>
      <c r="J18" s="553"/>
      <c r="K18" s="553"/>
      <c r="L18" s="553"/>
      <c r="M18" s="553"/>
    </row>
    <row r="19" spans="1:13" s="551" customFormat="1" x14ac:dyDescent="0.25">
      <c r="A19" s="553"/>
      <c r="B19" s="1102" t="s">
        <v>901</v>
      </c>
      <c r="C19" s="1103"/>
      <c r="D19" s="1103"/>
      <c r="E19" s="1104"/>
      <c r="F19" s="556"/>
      <c r="G19" s="559"/>
      <c r="J19" s="553"/>
      <c r="K19" s="553"/>
      <c r="L19" s="553"/>
      <c r="M19" s="553"/>
    </row>
    <row r="20" spans="1:13" s="551" customFormat="1" x14ac:dyDescent="0.25">
      <c r="A20" s="553"/>
      <c r="B20" s="1088" t="s">
        <v>902</v>
      </c>
      <c r="C20" s="1089"/>
      <c r="D20" s="1089"/>
      <c r="E20" s="1090"/>
      <c r="F20" s="557"/>
      <c r="G20" s="559"/>
      <c r="J20" s="553"/>
      <c r="K20" s="553"/>
      <c r="L20" s="553"/>
      <c r="M20" s="553"/>
    </row>
    <row r="21" spans="1:13" s="551" customFormat="1" x14ac:dyDescent="0.25">
      <c r="A21" s="553"/>
      <c r="B21" s="1088" t="s">
        <v>903</v>
      </c>
      <c r="C21" s="1089"/>
      <c r="D21" s="1089"/>
      <c r="E21" s="1090"/>
      <c r="F21" s="557"/>
      <c r="G21" s="559"/>
      <c r="J21" s="553"/>
      <c r="K21" s="553"/>
      <c r="L21" s="553"/>
      <c r="M21" s="553"/>
    </row>
    <row r="22" spans="1:13" s="551" customFormat="1" x14ac:dyDescent="0.25">
      <c r="A22" s="553"/>
      <c r="B22" s="1088" t="s">
        <v>904</v>
      </c>
      <c r="C22" s="1089"/>
      <c r="D22" s="1089"/>
      <c r="E22" s="1090"/>
      <c r="F22" s="557"/>
      <c r="G22" s="559"/>
      <c r="J22" s="553"/>
      <c r="K22" s="553"/>
      <c r="L22" s="553"/>
      <c r="M22" s="553"/>
    </row>
    <row r="23" spans="1:13" s="551" customFormat="1" x14ac:dyDescent="0.25">
      <c r="A23" s="553"/>
      <c r="B23" s="1088" t="s">
        <v>905</v>
      </c>
      <c r="C23" s="1089"/>
      <c r="D23" s="1089"/>
      <c r="E23" s="1090"/>
      <c r="F23" s="557"/>
      <c r="G23" s="559"/>
      <c r="J23" s="553"/>
      <c r="K23" s="553"/>
      <c r="L23" s="553"/>
      <c r="M23" s="553"/>
    </row>
    <row r="24" spans="1:13" s="551" customFormat="1" x14ac:dyDescent="0.25">
      <c r="A24" s="553"/>
      <c r="B24" s="1088" t="s">
        <v>906</v>
      </c>
      <c r="C24" s="1089"/>
      <c r="D24" s="1089"/>
      <c r="E24" s="1090"/>
      <c r="F24" s="557"/>
      <c r="G24" s="559"/>
      <c r="J24" s="553"/>
      <c r="K24" s="553"/>
      <c r="L24" s="553"/>
      <c r="M24" s="553"/>
    </row>
    <row r="25" spans="1:13" s="551" customFormat="1" x14ac:dyDescent="0.25">
      <c r="A25" s="553"/>
      <c r="B25" s="1088" t="s">
        <v>907</v>
      </c>
      <c r="C25" s="1089"/>
      <c r="D25" s="1089"/>
      <c r="E25" s="1090"/>
      <c r="F25" s="557"/>
      <c r="G25" s="559"/>
      <c r="J25" s="553"/>
      <c r="K25" s="553"/>
      <c r="L25" s="553"/>
      <c r="M25" s="553"/>
    </row>
    <row r="26" spans="1:13" s="551" customFormat="1" x14ac:dyDescent="0.25">
      <c r="A26" s="553"/>
      <c r="B26" s="1088" t="s">
        <v>908</v>
      </c>
      <c r="C26" s="1089"/>
      <c r="D26" s="1089"/>
      <c r="E26" s="1090"/>
      <c r="F26" s="557"/>
      <c r="G26" s="559"/>
      <c r="J26" s="553"/>
      <c r="K26" s="553"/>
      <c r="L26" s="553"/>
      <c r="M26" s="553"/>
    </row>
    <row r="27" spans="1:13" s="551" customFormat="1" x14ac:dyDescent="0.25">
      <c r="A27" s="553"/>
      <c r="B27" s="1088" t="s">
        <v>909</v>
      </c>
      <c r="C27" s="1089"/>
      <c r="D27" s="1089"/>
      <c r="E27" s="1090"/>
      <c r="F27" s="560"/>
      <c r="G27" s="559"/>
      <c r="J27" s="553"/>
      <c r="K27" s="553"/>
      <c r="L27" s="553"/>
      <c r="M27" s="553"/>
    </row>
    <row r="28" spans="1:13" s="551" customFormat="1" x14ac:dyDescent="0.25">
      <c r="A28" s="553"/>
      <c r="B28" s="1088" t="s">
        <v>910</v>
      </c>
      <c r="C28" s="1089"/>
      <c r="D28" s="1089"/>
      <c r="E28" s="1090"/>
      <c r="F28" s="560"/>
      <c r="G28" s="559"/>
      <c r="J28" s="553"/>
      <c r="K28" s="553"/>
      <c r="L28" s="553"/>
      <c r="M28" s="553"/>
    </row>
    <row r="29" spans="1:13" s="551" customFormat="1" x14ac:dyDescent="0.25">
      <c r="A29" s="553"/>
      <c r="B29" s="1088" t="s">
        <v>911</v>
      </c>
      <c r="C29" s="1089"/>
      <c r="D29" s="1089"/>
      <c r="E29" s="1090"/>
      <c r="F29" s="560"/>
      <c r="G29" s="559"/>
      <c r="J29" s="553"/>
      <c r="K29" s="553"/>
      <c r="L29" s="553"/>
      <c r="M29" s="553"/>
    </row>
    <row r="30" spans="1:13" s="551" customFormat="1" x14ac:dyDescent="0.25">
      <c r="A30" s="553"/>
      <c r="B30" s="1091" t="s">
        <v>912</v>
      </c>
      <c r="C30" s="1092"/>
      <c r="D30" s="1092"/>
      <c r="E30" s="1093"/>
      <c r="F30" s="560"/>
      <c r="G30" s="559"/>
      <c r="J30" s="553"/>
      <c r="K30" s="553"/>
      <c r="L30" s="553"/>
      <c r="M30" s="553"/>
    </row>
    <row r="31" spans="1:13" x14ac:dyDescent="0.25">
      <c r="B31" s="1094" t="s">
        <v>913</v>
      </c>
      <c r="C31" s="1095"/>
      <c r="D31" s="1095"/>
      <c r="E31" s="1096"/>
      <c r="F31" s="481">
        <f>SUM(F19:F30)</f>
        <v>0</v>
      </c>
      <c r="G31" s="559"/>
    </row>
    <row r="32" spans="1:13" x14ac:dyDescent="0.25">
      <c r="E32" s="553"/>
      <c r="G32" s="559"/>
    </row>
    <row r="33" spans="2:9" x14ac:dyDescent="0.25">
      <c r="B33" s="1097" t="s">
        <v>765</v>
      </c>
      <c r="C33" s="1097"/>
      <c r="D33" s="1097"/>
      <c r="E33" s="1097"/>
      <c r="F33" s="483" t="s">
        <v>708</v>
      </c>
      <c r="G33" s="559"/>
    </row>
    <row r="34" spans="2:9" x14ac:dyDescent="0.25">
      <c r="B34" s="1098"/>
      <c r="C34" s="1098"/>
      <c r="D34" s="1098"/>
      <c r="E34" s="1098"/>
      <c r="F34" s="485">
        <f>+F44</f>
        <v>0</v>
      </c>
      <c r="G34" s="559"/>
    </row>
    <row r="35" spans="2:9" x14ac:dyDescent="0.25">
      <c r="B35" s="1087" t="s">
        <v>914</v>
      </c>
      <c r="C35" s="1087"/>
      <c r="D35" s="1087"/>
      <c r="E35" s="1087"/>
      <c r="F35" s="496">
        <f>SUM(F34:F34)</f>
        <v>0</v>
      </c>
      <c r="G35" s="559"/>
    </row>
    <row r="36" spans="2:9" x14ac:dyDescent="0.25">
      <c r="B36" s="466"/>
      <c r="C36" s="466"/>
      <c r="E36" s="553"/>
      <c r="G36" s="559"/>
    </row>
    <row r="37" spans="2:9" x14ac:dyDescent="0.25">
      <c r="B37" s="1087" t="s">
        <v>915</v>
      </c>
      <c r="C37" s="1087"/>
      <c r="D37" s="1087"/>
      <c r="E37" s="1087"/>
      <c r="F37" s="496">
        <f>+F16-F31+F35</f>
        <v>0</v>
      </c>
      <c r="G37" s="559"/>
    </row>
    <row r="39" spans="2:9" ht="13.5" thickBot="1" x14ac:dyDescent="0.3"/>
    <row r="40" spans="2:9" ht="20.25" thickBot="1" x14ac:dyDescent="0.45">
      <c r="B40" s="1052" t="s">
        <v>715</v>
      </c>
      <c r="C40" s="1053"/>
      <c r="D40" s="1053"/>
      <c r="E40" s="1053"/>
      <c r="F40" s="1054"/>
      <c r="G40" s="561"/>
      <c r="H40" s="561"/>
      <c r="I40" s="562"/>
    </row>
    <row r="41" spans="2:9" x14ac:dyDescent="0.25">
      <c r="B41" s="466"/>
      <c r="C41" s="466"/>
      <c r="D41" s="466"/>
      <c r="E41" s="466"/>
      <c r="F41" s="466"/>
      <c r="G41" s="497"/>
      <c r="H41" s="497"/>
    </row>
    <row r="42" spans="2:9" s="534" customFormat="1" ht="36" x14ac:dyDescent="0.25">
      <c r="B42" s="535" t="s">
        <v>679</v>
      </c>
      <c r="C42" s="535" t="s">
        <v>707</v>
      </c>
      <c r="D42" s="543" t="s">
        <v>916</v>
      </c>
      <c r="E42" s="998" t="s">
        <v>921</v>
      </c>
      <c r="F42" s="502" t="s">
        <v>877</v>
      </c>
      <c r="G42" s="563"/>
      <c r="H42" s="563"/>
      <c r="I42" s="564"/>
    </row>
    <row r="43" spans="2:9" s="534" customFormat="1" ht="12" x14ac:dyDescent="0.25">
      <c r="B43" s="565"/>
      <c r="C43" s="565"/>
      <c r="D43" s="566"/>
      <c r="E43" s="567"/>
      <c r="F43" s="568">
        <f>+D43-E43</f>
        <v>0</v>
      </c>
      <c r="G43" s="569"/>
      <c r="H43" s="569"/>
      <c r="I43" s="564"/>
    </row>
    <row r="44" spans="2:9" s="534" customFormat="1" ht="12" x14ac:dyDescent="0.25">
      <c r="B44" s="570" t="s">
        <v>686</v>
      </c>
      <c r="C44" s="570"/>
      <c r="D44" s="566">
        <f>SUM(D43:D43)</f>
        <v>0</v>
      </c>
      <c r="E44" s="566">
        <f>SUM(E43:E43)</f>
        <v>0</v>
      </c>
      <c r="F44" s="571">
        <f>SUM(F43:F43)</f>
        <v>0</v>
      </c>
      <c r="G44" s="572"/>
      <c r="H44" s="572"/>
      <c r="I44" s="564"/>
    </row>
    <row r="49" spans="9:9" x14ac:dyDescent="0.25">
      <c r="I49" s="552"/>
    </row>
  </sheetData>
  <mergeCells count="32">
    <mergeCell ref="B2:G2"/>
    <mergeCell ref="B14:E14"/>
    <mergeCell ref="B4:F4"/>
    <mergeCell ref="B6:E6"/>
    <mergeCell ref="B7:E7"/>
    <mergeCell ref="B8:E8"/>
    <mergeCell ref="B9:E9"/>
    <mergeCell ref="B10:E10"/>
    <mergeCell ref="B11:E11"/>
    <mergeCell ref="B12:E12"/>
    <mergeCell ref="B13:E13"/>
    <mergeCell ref="B27:E27"/>
    <mergeCell ref="B15:E15"/>
    <mergeCell ref="B16:E16"/>
    <mergeCell ref="B18:E18"/>
    <mergeCell ref="B19:E19"/>
    <mergeCell ref="B20:E20"/>
    <mergeCell ref="B21:E21"/>
    <mergeCell ref="B22:E22"/>
    <mergeCell ref="B23:E23"/>
    <mergeCell ref="B24:E24"/>
    <mergeCell ref="B25:E25"/>
    <mergeCell ref="B26:E26"/>
    <mergeCell ref="B35:E35"/>
    <mergeCell ref="B37:E37"/>
    <mergeCell ref="B40:F40"/>
    <mergeCell ref="B28:E28"/>
    <mergeCell ref="B29:E29"/>
    <mergeCell ref="B30:E30"/>
    <mergeCell ref="B31:E31"/>
    <mergeCell ref="B33:E33"/>
    <mergeCell ref="B34:E34"/>
  </mergeCells>
  <pageMargins left="0.39370078740157483" right="0.39370078740157483" top="0.39370078740157483" bottom="0.3937007874015748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pageSetUpPr fitToPage="1"/>
  </sheetPr>
  <dimension ref="A1:D27"/>
  <sheetViews>
    <sheetView view="pageBreakPreview" zoomScaleNormal="90" zoomScaleSheetLayoutView="100" workbookViewId="0">
      <selection activeCell="B9" sqref="B9"/>
    </sheetView>
  </sheetViews>
  <sheetFormatPr defaultColWidth="11.42578125" defaultRowHeight="15" x14ac:dyDescent="0.25"/>
  <cols>
    <col min="1" max="1" width="9.7109375" style="2" customWidth="1"/>
    <col min="2" max="2" width="18.7109375" style="2" customWidth="1"/>
    <col min="3" max="3" width="110.7109375" style="2" customWidth="1"/>
    <col min="4" max="4" width="30.42578125" style="64" customWidth="1"/>
    <col min="5" max="16384" width="11.42578125" style="2"/>
  </cols>
  <sheetData>
    <row r="1" spans="1:4" s="1" customFormat="1" ht="12.75" x14ac:dyDescent="0.2">
      <c r="A1" s="99" t="s">
        <v>168</v>
      </c>
      <c r="B1" s="229" t="str">
        <f>Inventari!A1</f>
        <v>1.</v>
      </c>
      <c r="C1" s="229" t="str">
        <f>Inventari!B1</f>
        <v>Control permanent no planificable</v>
      </c>
      <c r="D1" s="154"/>
    </row>
    <row r="2" spans="1:4" s="1" customFormat="1" ht="12.75" x14ac:dyDescent="0.2">
      <c r="A2" s="101" t="s">
        <v>46</v>
      </c>
      <c r="B2" s="230" t="str">
        <f>Inventari!B2</f>
        <v>1.1</v>
      </c>
      <c r="C2" s="231" t="str">
        <f>Inventari!C2</f>
        <v>Pressupost</v>
      </c>
      <c r="D2" s="154"/>
    </row>
    <row r="3" spans="1:4" s="1" customFormat="1" ht="11.25" customHeight="1" x14ac:dyDescent="0.2">
      <c r="A3" s="204" t="s">
        <v>32</v>
      </c>
      <c r="B3" s="120" t="str">
        <f>Inventari!C8</f>
        <v>1.1.6</v>
      </c>
      <c r="C3" s="149" t="str">
        <f>Inventari!D8</f>
        <v xml:space="preserve">Pròrroga del pressupost general </v>
      </c>
      <c r="D3" s="154"/>
    </row>
    <row r="4" spans="1:4" s="6" customFormat="1" ht="12.75" x14ac:dyDescent="0.2">
      <c r="A4" s="11"/>
      <c r="B4" s="11"/>
      <c r="C4" s="46"/>
      <c r="D4" s="152"/>
    </row>
    <row r="5" spans="1:4" s="3" customFormat="1" ht="12.75" x14ac:dyDescent="0.2">
      <c r="A5" s="9" t="s">
        <v>62</v>
      </c>
      <c r="B5" s="25" t="s">
        <v>36</v>
      </c>
      <c r="C5" s="23" t="s">
        <v>60</v>
      </c>
      <c r="D5" s="24"/>
    </row>
    <row r="6" spans="1:4" s="1" customFormat="1" ht="51" x14ac:dyDescent="0.2">
      <c r="A6" s="34" t="s">
        <v>67</v>
      </c>
      <c r="B6" s="146" t="str">
        <f>Inventari!E8</f>
        <v>Art. 169.6 RDLeg 2/2004
Art. 21 RD 500/1990 
4.1.b.2) RD 128/2018</v>
      </c>
      <c r="C6" s="146" t="str">
        <f>Inventari!F8</f>
        <v>En qualsevol cas, els ajustos de crèdit determinats en els paràgrafs precedents hauran de ser objecte d'imputació a les corresponents aplicacions pressupostàries del pressupost prorrogat mitjançant resolució motivada dictada pel president de la corporació, previ informe de la intervenció.</v>
      </c>
      <c r="D6" s="154"/>
    </row>
    <row r="7" spans="1:4" s="1" customFormat="1" ht="12.75" x14ac:dyDescent="0.2">
      <c r="A7" s="61"/>
      <c r="B7" s="4"/>
      <c r="C7" s="62"/>
      <c r="D7" s="154"/>
    </row>
    <row r="8" spans="1:4" s="6" customFormat="1" ht="12.75" x14ac:dyDescent="0.2">
      <c r="A8" s="179" t="s">
        <v>34</v>
      </c>
      <c r="B8" s="25" t="s">
        <v>36</v>
      </c>
      <c r="C8" s="10" t="str">
        <f>'1.1.1'!C8</f>
        <v>Aspectes a revisar</v>
      </c>
      <c r="D8" s="152"/>
    </row>
    <row r="9" spans="1:4" s="6" customFormat="1" ht="51" x14ac:dyDescent="0.2">
      <c r="A9" s="121" t="s">
        <v>50</v>
      </c>
      <c r="B9" s="113" t="s">
        <v>551</v>
      </c>
      <c r="C9" s="116" t="s">
        <v>254</v>
      </c>
      <c r="D9" s="152"/>
    </row>
    <row r="10" spans="1:4" s="6" customFormat="1" ht="25.5" x14ac:dyDescent="0.2">
      <c r="A10" s="121" t="s">
        <v>61</v>
      </c>
      <c r="B10" s="54" t="s">
        <v>423</v>
      </c>
      <c r="C10" s="151" t="s">
        <v>424</v>
      </c>
      <c r="D10" s="152"/>
    </row>
    <row r="11" spans="1:4" s="177" customFormat="1" ht="25.5" x14ac:dyDescent="0.2">
      <c r="A11" s="121" t="s">
        <v>65</v>
      </c>
      <c r="B11" s="283" t="str">
        <f>'1.1.1'!B10</f>
        <v>Art. 16.2 RD 1463/2007</v>
      </c>
      <c r="C11" s="283" t="s">
        <v>382</v>
      </c>
      <c r="D11" s="152"/>
    </row>
    <row r="12" spans="1:4" s="1" customFormat="1" ht="25.5" x14ac:dyDescent="0.2">
      <c r="A12" s="298" t="s">
        <v>66</v>
      </c>
      <c r="B12" s="182" t="s">
        <v>528</v>
      </c>
      <c r="C12" s="191" t="s">
        <v>95</v>
      </c>
      <c r="D12" s="154"/>
    </row>
    <row r="13" spans="1:4" s="6" customFormat="1" ht="38.25" x14ac:dyDescent="0.2">
      <c r="A13" s="298" t="s">
        <v>103</v>
      </c>
      <c r="B13" s="50" t="s">
        <v>175</v>
      </c>
      <c r="C13" s="112" t="s">
        <v>255</v>
      </c>
      <c r="D13" s="152"/>
    </row>
    <row r="14" spans="1:4" s="1" customFormat="1" ht="38.25" x14ac:dyDescent="0.2">
      <c r="A14" s="298" t="s">
        <v>109</v>
      </c>
      <c r="B14" s="50" t="s">
        <v>141</v>
      </c>
      <c r="C14" s="112" t="s">
        <v>421</v>
      </c>
      <c r="D14" s="154"/>
    </row>
    <row r="15" spans="1:4" ht="38.25" x14ac:dyDescent="0.25">
      <c r="A15" s="298" t="s">
        <v>130</v>
      </c>
      <c r="B15" s="50" t="s">
        <v>176</v>
      </c>
      <c r="C15" s="112" t="s">
        <v>422</v>
      </c>
    </row>
    <row r="16" spans="1:4" s="1" customFormat="1" ht="38.25" x14ac:dyDescent="0.2">
      <c r="A16" s="298" t="s">
        <v>131</v>
      </c>
      <c r="B16" s="50" t="s">
        <v>175</v>
      </c>
      <c r="C16" s="112" t="s">
        <v>262</v>
      </c>
      <c r="D16" s="154"/>
    </row>
    <row r="17" spans="1:4" ht="63.75" x14ac:dyDescent="0.25">
      <c r="A17" s="298" t="s">
        <v>201</v>
      </c>
      <c r="B17" s="113" t="s">
        <v>493</v>
      </c>
      <c r="C17" s="203" t="s">
        <v>492</v>
      </c>
    </row>
    <row r="18" spans="1:4" ht="38.25" x14ac:dyDescent="0.25">
      <c r="A18" s="298" t="s">
        <v>243</v>
      </c>
      <c r="B18" s="45" t="s">
        <v>167</v>
      </c>
      <c r="C18" s="45" t="s">
        <v>120</v>
      </c>
      <c r="D18" s="170"/>
    </row>
    <row r="19" spans="1:4" ht="76.5" x14ac:dyDescent="0.25">
      <c r="A19" s="298" t="s">
        <v>244</v>
      </c>
      <c r="B19" s="285" t="s">
        <v>263</v>
      </c>
      <c r="C19" s="286" t="s">
        <v>392</v>
      </c>
    </row>
    <row r="20" spans="1:4" ht="25.5" x14ac:dyDescent="0.25">
      <c r="A20" s="298" t="s">
        <v>245</v>
      </c>
      <c r="B20" s="45" t="s">
        <v>200</v>
      </c>
      <c r="C20" s="39" t="s">
        <v>177</v>
      </c>
    </row>
    <row r="21" spans="1:4" s="16" customFormat="1" ht="76.5" x14ac:dyDescent="0.2">
      <c r="A21" s="298" t="s">
        <v>246</v>
      </c>
      <c r="B21" s="297" t="s">
        <v>200</v>
      </c>
      <c r="C21" s="42" t="s">
        <v>367</v>
      </c>
      <c r="D21" s="265"/>
    </row>
    <row r="22" spans="1:4" x14ac:dyDescent="0.25">
      <c r="A22" s="179" t="s">
        <v>35</v>
      </c>
      <c r="B22" s="198" t="s">
        <v>36</v>
      </c>
      <c r="C22" s="212" t="s">
        <v>483</v>
      </c>
    </row>
    <row r="23" spans="1:4" x14ac:dyDescent="0.25">
      <c r="A23" s="282" t="s">
        <v>51</v>
      </c>
      <c r="B23" s="137"/>
      <c r="C23" s="137" t="s">
        <v>484</v>
      </c>
    </row>
    <row r="24" spans="1:4" x14ac:dyDescent="0.25">
      <c r="A24" s="179" t="s">
        <v>466</v>
      </c>
      <c r="B24" s="198" t="s">
        <v>36</v>
      </c>
      <c r="C24" s="212" t="s">
        <v>467</v>
      </c>
    </row>
    <row r="25" spans="1:4" x14ac:dyDescent="0.25">
      <c r="A25" s="282" t="s">
        <v>475</v>
      </c>
      <c r="B25" s="182"/>
      <c r="C25" s="137" t="s">
        <v>484</v>
      </c>
    </row>
    <row r="26" spans="1:4" x14ac:dyDescent="0.25">
      <c r="A26" s="179" t="s">
        <v>605</v>
      </c>
      <c r="B26" s="198" t="s">
        <v>36</v>
      </c>
      <c r="C26" s="259" t="s">
        <v>593</v>
      </c>
    </row>
    <row r="27" spans="1:4" x14ac:dyDescent="0.25">
      <c r="A27" s="290" t="s">
        <v>485</v>
      </c>
      <c r="B27" s="138"/>
      <c r="C27" s="146" t="s">
        <v>484</v>
      </c>
    </row>
  </sheetData>
  <customSheetViews>
    <customSheetView guid="{15196E9F-7FF8-439E-8E5E-D7EC9B4FE2B9}" showPageBreaks="1" fitToPage="1" view="pageBreakPreview" topLeftCell="A13">
      <selection activeCell="C28" sqref="C28"/>
      <pageMargins left="0.11811023622047245" right="0.11811023622047245" top="0.15748031496062992" bottom="0.15748031496062992" header="0.31496062992125984" footer="0.31496062992125984"/>
      <pageSetup paperSize="9" scale="86" fitToHeight="6" orientation="landscape" r:id="rId1"/>
    </customSheetView>
    <customSheetView guid="{938131D7-2FA4-4B6F-9B58-CE56B014F426}" showPageBreaks="1" topLeftCell="A25">
      <selection activeCell="C31" sqref="C31"/>
      <pageMargins left="0.7" right="0.7" top="0.75" bottom="0.75" header="0.3" footer="0.3"/>
      <pageSetup paperSize="9" scale="52" orientation="portrait" r:id="rId2"/>
    </customSheetView>
    <customSheetView guid="{ADC44F08-3865-4F34-B04A-36DC3A9880D3}">
      <selection activeCell="C10" sqref="C10"/>
      <pageMargins left="0.7" right="0.7" top="0.75" bottom="0.75" header="0.3" footer="0.3"/>
      <pageSetup paperSize="9" orientation="portrait" r:id="rId3"/>
    </customSheetView>
    <customSheetView guid="{A2FA97B7-FA2E-4CF8-9E14-C904E49D925F}" topLeftCell="A4">
      <selection activeCell="C23" sqref="C23:D23"/>
      <pageMargins left="0.7" right="0.7" top="0.75" bottom="0.75" header="0.3" footer="0.3"/>
      <pageSetup paperSize="9" orientation="portrait" r:id="rId4"/>
    </customSheetView>
    <customSheetView guid="{8DB10316-28C9-4A14-AEA2-359711156BC5}" showPageBreaks="1">
      <selection activeCell="G23" sqref="G23"/>
      <pageMargins left="0.7" right="0.7" top="0.75" bottom="0.75" header="0.3" footer="0.3"/>
      <pageSetup paperSize="9" orientation="portrait" r:id="rId5"/>
    </customSheetView>
    <customSheetView guid="{CB07B519-62E8-4084-A00D-D1F8D5657738}" showPageBreaks="1" fitToPage="1" view="pageBreakPreview" topLeftCell="A13">
      <selection activeCell="C28" sqref="C28"/>
      <pageMargins left="0.11811023622047245" right="0.11811023622047245" top="0.15748031496062992" bottom="0.15748031496062992" header="0.31496062992125984" footer="0.31496062992125984"/>
      <pageSetup paperSize="9" scale="86" fitToHeight="6" orientation="landscape" r:id="rId6"/>
    </customSheetView>
    <customSheetView guid="{DE13449C-9946-4D9B-BAD6-D935553CF657}" showPageBreaks="1" fitToPage="1" printArea="1" view="pageBreakPreview" topLeftCell="A16">
      <selection activeCell="C21" sqref="C21"/>
      <pageMargins left="0.31496062992125984" right="0.31496062992125984" top="0.35433070866141736" bottom="0.35433070866141736" header="0.31496062992125984" footer="0.31496062992125984"/>
      <pageSetup paperSize="9" scale="83" fitToHeight="6" orientation="landscape" r:id="rId7"/>
    </customSheetView>
    <customSheetView guid="{D0C00841-1E30-435B-B1C3-8C1666084E21}" showPageBreaks="1" fitToPage="1" view="pageBreakPreview">
      <selection activeCell="C45" sqref="C45"/>
      <pageMargins left="0.11811023622047245" right="0.11811023622047245" top="0.15748031496062992" bottom="0.15748031496062992" header="0.31496062992125984" footer="0.31496062992125984"/>
      <pageSetup paperSize="9" fitToHeight="6" orientation="landscape" r:id="rId8"/>
    </customSheetView>
    <customSheetView guid="{C05EC54D-5F4D-4DAC-8B5A-CD3242A0C8CA}" showPageBreaks="1" fitToPage="1" view="pageBreakPreview">
      <selection activeCell="C45" sqref="C45"/>
      <pageMargins left="0.11811023622047245" right="0.11811023622047245" top="0.15748031496062992" bottom="0.15748031496062992" header="0.31496062992125984" footer="0.31496062992125984"/>
      <pageSetup paperSize="9" fitToHeight="6" orientation="landscape" r:id="rId9"/>
    </customSheetView>
  </customSheetViews>
  <pageMargins left="0.11811023622047245" right="0.11811023622047245" top="0.15748031496062992" bottom="0.15748031496062992" header="0.31496062992125984" footer="0.31496062992125984"/>
  <pageSetup paperSize="9" fitToHeight="6" orientation="landscape"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pageSetUpPr fitToPage="1"/>
  </sheetPr>
  <dimension ref="A1:E24"/>
  <sheetViews>
    <sheetView view="pageBreakPreview" zoomScaleNormal="100" zoomScaleSheetLayoutView="100" workbookViewId="0">
      <selection activeCell="C7" sqref="C7"/>
    </sheetView>
  </sheetViews>
  <sheetFormatPr defaultColWidth="12.5703125" defaultRowHeight="12.75" x14ac:dyDescent="0.2"/>
  <cols>
    <col min="1" max="1" width="9.7109375" style="3" customWidth="1"/>
    <col min="2" max="2" width="18.7109375" style="24" customWidth="1"/>
    <col min="3" max="3" width="110.7109375" style="3" customWidth="1"/>
    <col min="4" max="4" width="25.28515625" style="3" customWidth="1"/>
    <col min="5" max="254" width="11.42578125" style="3" customWidth="1"/>
    <col min="255" max="16384" width="12.5703125" style="3"/>
  </cols>
  <sheetData>
    <row r="1" spans="1:5" x14ac:dyDescent="0.2">
      <c r="A1" s="233" t="s">
        <v>168</v>
      </c>
      <c r="B1" s="234" t="str">
        <f>Inventari!A1</f>
        <v>1.</v>
      </c>
      <c r="C1" s="235" t="str">
        <f>Inventari!B1</f>
        <v>Control permanent no planificable</v>
      </c>
      <c r="D1" s="266"/>
    </row>
    <row r="2" spans="1:5" x14ac:dyDescent="0.2">
      <c r="A2" s="236" t="s">
        <v>46</v>
      </c>
      <c r="B2" s="232" t="str">
        <f>Inventari!B9</f>
        <v>1.2</v>
      </c>
      <c r="C2" s="237" t="str">
        <f>Inventari!C9</f>
        <v>Modificacions de crèdit</v>
      </c>
      <c r="D2" s="177"/>
    </row>
    <row r="3" spans="1:5" x14ac:dyDescent="0.2">
      <c r="A3" s="227" t="s">
        <v>32</v>
      </c>
      <c r="B3" s="214" t="str">
        <f>Inventari!C10</f>
        <v>1.2.1</v>
      </c>
      <c r="C3" s="228" t="str">
        <f>Inventari!D10</f>
        <v>Transferència de crèdit entre partides (aplicacions) del mateix grup de funció (àrea de despesa)</v>
      </c>
      <c r="D3" s="170"/>
    </row>
    <row r="4" spans="1:5" s="6" customFormat="1" x14ac:dyDescent="0.2">
      <c r="A4" s="172"/>
      <c r="B4" s="173"/>
      <c r="C4" s="253"/>
    </row>
    <row r="5" spans="1:5" x14ac:dyDescent="0.2">
      <c r="A5" s="9" t="s">
        <v>62</v>
      </c>
      <c r="B5" s="25" t="s">
        <v>36</v>
      </c>
      <c r="C5" s="23" t="s">
        <v>60</v>
      </c>
    </row>
    <row r="6" spans="1:5" ht="25.5" x14ac:dyDescent="0.2">
      <c r="A6" s="35" t="s">
        <v>67</v>
      </c>
      <c r="B6" s="33" t="str">
        <f>Inventari!E10</f>
        <v>Art. 4.1.b).2 RD 128/2018</v>
      </c>
      <c r="C6" s="126" t="str">
        <f>Inventari!F10</f>
        <v>L'exercici del control financer inclourà, en tot cas, les actuacions de control atribuïdes en l'ordenament jurídic a la intervenció, com ara: L'informe dels projectes de pressupostos i dels expedients de modificació d'aquests.</v>
      </c>
    </row>
    <row r="7" spans="1:5" s="11" customFormat="1" x14ac:dyDescent="0.2">
      <c r="A7" s="164"/>
      <c r="B7" s="4"/>
      <c r="C7" s="165"/>
    </row>
    <row r="8" spans="1:5" s="6" customFormat="1" x14ac:dyDescent="0.2">
      <c r="A8" s="9" t="s">
        <v>34</v>
      </c>
      <c r="B8" s="25" t="s">
        <v>36</v>
      </c>
      <c r="C8" s="10" t="str">
        <f>'1.1.1'!C8</f>
        <v>Aspectes a revisar</v>
      </c>
    </row>
    <row r="9" spans="1:5" s="6" customFormat="1" ht="63.75" x14ac:dyDescent="0.2">
      <c r="A9" s="134" t="s">
        <v>50</v>
      </c>
      <c r="B9" s="139" t="s">
        <v>543</v>
      </c>
      <c r="C9" s="135" t="s">
        <v>292</v>
      </c>
      <c r="D9" s="252"/>
    </row>
    <row r="10" spans="1:5" s="6" customFormat="1" ht="28.5" customHeight="1" x14ac:dyDescent="0.2">
      <c r="A10" s="134" t="s">
        <v>61</v>
      </c>
      <c r="B10" s="54" t="s">
        <v>528</v>
      </c>
      <c r="C10" s="151" t="s">
        <v>95</v>
      </c>
    </row>
    <row r="11" spans="1:5" ht="51" x14ac:dyDescent="0.2">
      <c r="A11" s="213" t="s">
        <v>65</v>
      </c>
      <c r="B11" s="114" t="s">
        <v>337</v>
      </c>
      <c r="C11" s="174" t="s">
        <v>294</v>
      </c>
      <c r="D11" s="11"/>
      <c r="E11" s="171"/>
    </row>
    <row r="12" spans="1:5" s="178" customFormat="1" ht="38.25" x14ac:dyDescent="0.2">
      <c r="A12" s="213" t="s">
        <v>66</v>
      </c>
      <c r="B12" s="182" t="s">
        <v>205</v>
      </c>
      <c r="C12" s="191" t="s">
        <v>1160</v>
      </c>
    </row>
    <row r="13" spans="1:5" s="252" customFormat="1" ht="26.25" customHeight="1" x14ac:dyDescent="0.2">
      <c r="A13" s="213" t="s">
        <v>103</v>
      </c>
      <c r="B13" s="207" t="s">
        <v>315</v>
      </c>
      <c r="C13" s="203" t="s">
        <v>356</v>
      </c>
    </row>
    <row r="14" spans="1:5" ht="25.5" x14ac:dyDescent="0.2">
      <c r="A14" s="213" t="s">
        <v>109</v>
      </c>
      <c r="B14" s="182" t="s">
        <v>68</v>
      </c>
      <c r="C14" s="203" t="s">
        <v>481</v>
      </c>
    </row>
    <row r="15" spans="1:5" s="8" customFormat="1" ht="51" x14ac:dyDescent="0.2">
      <c r="A15" s="213" t="s">
        <v>130</v>
      </c>
      <c r="B15" s="54" t="s">
        <v>149</v>
      </c>
      <c r="C15" s="55" t="s">
        <v>111</v>
      </c>
    </row>
    <row r="16" spans="1:5" ht="51" x14ac:dyDescent="0.2">
      <c r="A16" s="213" t="s">
        <v>131</v>
      </c>
      <c r="B16" s="182" t="s">
        <v>150</v>
      </c>
      <c r="C16" s="191" t="s">
        <v>110</v>
      </c>
    </row>
    <row r="17" spans="1:3" s="176" customFormat="1" ht="51" x14ac:dyDescent="0.2">
      <c r="A17" s="213" t="s">
        <v>201</v>
      </c>
      <c r="B17" s="54" t="s">
        <v>151</v>
      </c>
      <c r="C17" s="55" t="s">
        <v>112</v>
      </c>
    </row>
    <row r="18" spans="1:3" s="252" customFormat="1" ht="33.75" customHeight="1" x14ac:dyDescent="0.2">
      <c r="A18" s="213" t="s">
        <v>243</v>
      </c>
      <c r="B18" s="41" t="s">
        <v>316</v>
      </c>
      <c r="C18" s="60" t="s">
        <v>317</v>
      </c>
    </row>
    <row r="19" spans="1:3" x14ac:dyDescent="0.2">
      <c r="A19" s="179" t="s">
        <v>35</v>
      </c>
      <c r="B19" s="198" t="s">
        <v>36</v>
      </c>
      <c r="C19" s="212" t="s">
        <v>483</v>
      </c>
    </row>
    <row r="20" spans="1:3" x14ac:dyDescent="0.2">
      <c r="A20" s="282" t="s">
        <v>51</v>
      </c>
      <c r="B20" s="137"/>
      <c r="C20" s="137" t="s">
        <v>484</v>
      </c>
    </row>
    <row r="21" spans="1:3" x14ac:dyDescent="0.2">
      <c r="A21" s="179" t="s">
        <v>466</v>
      </c>
      <c r="B21" s="198" t="s">
        <v>36</v>
      </c>
      <c r="C21" s="212" t="s">
        <v>467</v>
      </c>
    </row>
    <row r="22" spans="1:3" x14ac:dyDescent="0.2">
      <c r="A22" s="282" t="s">
        <v>475</v>
      </c>
      <c r="B22" s="182"/>
      <c r="C22" s="137" t="s">
        <v>484</v>
      </c>
    </row>
    <row r="23" spans="1:3" x14ac:dyDescent="0.2">
      <c r="A23" s="179" t="s">
        <v>605</v>
      </c>
      <c r="B23" s="198" t="s">
        <v>36</v>
      </c>
      <c r="C23" s="259" t="s">
        <v>593</v>
      </c>
    </row>
    <row r="24" spans="1:3" x14ac:dyDescent="0.2">
      <c r="A24" s="290" t="s">
        <v>485</v>
      </c>
      <c r="B24" s="138"/>
      <c r="C24" s="146" t="s">
        <v>484</v>
      </c>
    </row>
  </sheetData>
  <customSheetViews>
    <customSheetView guid="{15196E9F-7FF8-439E-8E5E-D7EC9B4FE2B9}" scale="130" showPageBreaks="1" fitToPage="1" printArea="1" view="pageBreakPreview">
      <selection activeCell="D1" sqref="D1"/>
      <pageMargins left="0.7" right="0.7" top="0.75" bottom="0.75" header="0.3" footer="0.3"/>
      <pageSetup paperSize="9" scale="89" orientation="landscape" r:id="rId1"/>
    </customSheetView>
    <customSheetView guid="{938131D7-2FA4-4B6F-9B58-CE56B014F426}" scale="90" showPageBreaks="1" fitToPage="1" printArea="1" view="pageBreakPreview" topLeftCell="A8">
      <selection activeCell="D17" sqref="D17"/>
      <pageMargins left="0.7" right="0.7" top="0.75" bottom="0.75" header="0.3" footer="0.3"/>
      <pageSetup paperSize="9" scale="88" orientation="landscape" r:id="rId2"/>
    </customSheetView>
    <customSheetView guid="{CB07B519-62E8-4084-A00D-D1F8D5657738}" scale="90" showPageBreaks="1" fitToPage="1" view="pageBreakPreview">
      <selection activeCell="C14" sqref="C14"/>
      <pageMargins left="0.7" right="0.7" top="0.75" bottom="0.75" header="0.3" footer="0.3"/>
      <pageSetup paperSize="9" scale="71" orientation="landscape" r:id="rId3"/>
    </customSheetView>
    <customSheetView guid="{DE13449C-9946-4D9B-BAD6-D935553CF657}" scale="90" showPageBreaks="1" fitToPage="1" view="pageBreakPreview">
      <selection activeCell="C16" sqref="C16"/>
      <pageMargins left="0.7" right="0.7" top="0.75" bottom="0.75" header="0.3" footer="0.3"/>
      <pageSetup paperSize="9" scale="71" orientation="landscape" r:id="rId4"/>
    </customSheetView>
    <customSheetView guid="{D0C00841-1E30-435B-B1C3-8C1666084E21}" scale="90" showPageBreaks="1" fitToPage="1" view="pageBreakPreview">
      <selection activeCell="C45" sqref="C45"/>
      <pageMargins left="0.7" right="0.7" top="0.75" bottom="0.75" header="0.3" footer="0.3"/>
      <pageSetup paperSize="9" scale="87" orientation="landscape" r:id="rId5"/>
    </customSheetView>
    <customSheetView guid="{C05EC54D-5F4D-4DAC-8B5A-CD3242A0C8CA}" scale="90" showPageBreaks="1" fitToPage="1" view="pageBreakPreview">
      <selection activeCell="C45" sqref="C45"/>
      <pageMargins left="0.7" right="0.7" top="0.75" bottom="0.75" header="0.3" footer="0.3"/>
      <pageSetup paperSize="9" scale="87" orientation="landscape" r:id="rId6"/>
    </customSheetView>
  </customSheetViews>
  <pageMargins left="0.39370078740157483" right="0.39370078740157483" top="0.39370078740157483" bottom="0.39370078740157483" header="0.39370078740157483" footer="0.39370078740157483"/>
  <pageSetup paperSize="9" scale="91" orientation="landscape"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pageSetUpPr fitToPage="1"/>
  </sheetPr>
  <dimension ref="A1:C24"/>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200" t="str">
        <f>Inventari!A1</f>
        <v>1.</v>
      </c>
      <c r="C1" s="100" t="str">
        <f>Inventari!B1</f>
        <v>Control permanent no planificable</v>
      </c>
    </row>
    <row r="2" spans="1:3" x14ac:dyDescent="0.2">
      <c r="A2" s="101" t="s">
        <v>46</v>
      </c>
      <c r="B2" s="201" t="str">
        <f>Inventari!B9</f>
        <v>1.2</v>
      </c>
      <c r="C2" s="102" t="str">
        <f>Inventari!C9</f>
        <v>Modificacions de crèdit</v>
      </c>
    </row>
    <row r="3" spans="1:3" x14ac:dyDescent="0.2">
      <c r="A3" s="204" t="s">
        <v>32</v>
      </c>
      <c r="B3" s="204" t="str">
        <f>Inventari!C11</f>
        <v>1.2.2</v>
      </c>
      <c r="C3" s="204" t="str">
        <f>Inventari!D11</f>
        <v>Transferència de crèdit entre partides (aplicacions) de diferent grup de funció (àrea de despesa)</v>
      </c>
    </row>
    <row r="4" spans="1:3" x14ac:dyDescent="0.2">
      <c r="B4" s="24"/>
      <c r="C4" s="65"/>
    </row>
    <row r="5" spans="1:3" x14ac:dyDescent="0.2">
      <c r="A5" s="9" t="s">
        <v>62</v>
      </c>
      <c r="B5" s="25" t="str">
        <f>'1.2.1'!B5</f>
        <v>Ref. Legislativa</v>
      </c>
      <c r="C5" s="23" t="str">
        <f>'1.2.1'!C5</f>
        <v>Descripció de l'actuació objecte de control permanent</v>
      </c>
    </row>
    <row r="6" spans="1:3" ht="25.5" x14ac:dyDescent="0.2">
      <c r="A6" s="35" t="s">
        <v>67</v>
      </c>
      <c r="B6" s="33" t="str">
        <f>Inventari!E11</f>
        <v>Art. 4.1.b).2 RD 128/2018</v>
      </c>
      <c r="C6" s="126" t="str">
        <f>Inventari!F11</f>
        <v>L'exercici del control financer inclourà, en tot cas, les actuacions de control atribuïdes en l'ordenament jurídic a la intervenció, com ara: L'informe dels projectes de pressupostos i dels expedients de modificació d'aquests.</v>
      </c>
    </row>
    <row r="7" spans="1:3" x14ac:dyDescent="0.2">
      <c r="A7" s="67"/>
      <c r="B7" s="4"/>
      <c r="C7" s="68"/>
    </row>
    <row r="8" spans="1:3" s="6" customFormat="1" x14ac:dyDescent="0.2">
      <c r="A8" s="9" t="s">
        <v>34</v>
      </c>
      <c r="B8" s="9" t="str">
        <f>'1.2.1'!B8</f>
        <v>Ref. Legislativa</v>
      </c>
      <c r="C8" s="23" t="str">
        <f>'1.1.1'!C8</f>
        <v>Aspectes a revisar</v>
      </c>
    </row>
    <row r="9" spans="1:3" s="6" customFormat="1" ht="51" x14ac:dyDescent="0.2">
      <c r="A9" s="148" t="str">
        <f>'1.2.1'!A9</f>
        <v>A.1</v>
      </c>
      <c r="B9" s="139" t="s">
        <v>552</v>
      </c>
      <c r="C9" s="267" t="s">
        <v>293</v>
      </c>
    </row>
    <row r="10" spans="1:3" s="6" customFormat="1" ht="29.25" customHeight="1" x14ac:dyDescent="0.2">
      <c r="A10" s="47" t="s">
        <v>61</v>
      </c>
      <c r="B10" s="182" t="str">
        <f>'1.2.1'!B10</f>
        <v>Art. 172 i 175 RD 2568/1986</v>
      </c>
      <c r="C10" s="191" t="s">
        <v>95</v>
      </c>
    </row>
    <row r="11" spans="1:3" s="252" customFormat="1" ht="38.25" x14ac:dyDescent="0.2">
      <c r="A11" s="47" t="s">
        <v>65</v>
      </c>
      <c r="B11" s="182" t="s">
        <v>205</v>
      </c>
      <c r="C11" s="203" t="s">
        <v>639</v>
      </c>
    </row>
    <row r="12" spans="1:3" s="8" customFormat="1" ht="38.25" x14ac:dyDescent="0.2">
      <c r="A12" s="47" t="s">
        <v>66</v>
      </c>
      <c r="B12" s="182" t="s">
        <v>205</v>
      </c>
      <c r="C12" s="191" t="s">
        <v>1160</v>
      </c>
    </row>
    <row r="13" spans="1:3" x14ac:dyDescent="0.2">
      <c r="A13" s="47" t="s">
        <v>103</v>
      </c>
      <c r="B13" s="207" t="s">
        <v>315</v>
      </c>
      <c r="C13" s="112" t="s">
        <v>356</v>
      </c>
    </row>
    <row r="14" spans="1:3" ht="25.5" x14ac:dyDescent="0.2">
      <c r="A14" s="47" t="s">
        <v>109</v>
      </c>
      <c r="B14" s="182" t="s">
        <v>68</v>
      </c>
      <c r="C14" s="203" t="s">
        <v>481</v>
      </c>
    </row>
    <row r="15" spans="1:3" ht="51" x14ac:dyDescent="0.2">
      <c r="A15" s="47" t="s">
        <v>130</v>
      </c>
      <c r="B15" s="54" t="s">
        <v>149</v>
      </c>
      <c r="C15" s="55" t="s">
        <v>111</v>
      </c>
    </row>
    <row r="16" spans="1:3" ht="51" x14ac:dyDescent="0.2">
      <c r="A16" s="47" t="s">
        <v>131</v>
      </c>
      <c r="B16" s="182" t="s">
        <v>150</v>
      </c>
      <c r="C16" s="191" t="s">
        <v>110</v>
      </c>
    </row>
    <row r="17" spans="1:3" ht="51" x14ac:dyDescent="0.2">
      <c r="A17" s="47" t="s">
        <v>201</v>
      </c>
      <c r="B17" s="182" t="s">
        <v>151</v>
      </c>
      <c r="C17" s="39" t="s">
        <v>112</v>
      </c>
    </row>
    <row r="18" spans="1:3" ht="25.5" x14ac:dyDescent="0.2">
      <c r="A18" s="47" t="s">
        <v>243</v>
      </c>
      <c r="B18" s="41" t="s">
        <v>316</v>
      </c>
      <c r="C18" s="60" t="s">
        <v>317</v>
      </c>
    </row>
    <row r="19" spans="1:3" x14ac:dyDescent="0.2">
      <c r="A19" s="179" t="s">
        <v>35</v>
      </c>
      <c r="B19" s="198" t="s">
        <v>36</v>
      </c>
      <c r="C19" s="212" t="s">
        <v>483</v>
      </c>
    </row>
    <row r="20" spans="1:3" x14ac:dyDescent="0.2">
      <c r="A20" s="282" t="s">
        <v>51</v>
      </c>
      <c r="B20" s="137"/>
      <c r="C20" s="137" t="s">
        <v>484</v>
      </c>
    </row>
    <row r="21" spans="1:3" x14ac:dyDescent="0.2">
      <c r="A21" s="179" t="s">
        <v>466</v>
      </c>
      <c r="B21" s="198" t="s">
        <v>36</v>
      </c>
      <c r="C21" s="212" t="s">
        <v>467</v>
      </c>
    </row>
    <row r="22" spans="1:3" ht="38.25" x14ac:dyDescent="0.2">
      <c r="A22" s="282" t="s">
        <v>475</v>
      </c>
      <c r="B22" s="291" t="s">
        <v>638</v>
      </c>
      <c r="C22" s="978" t="s">
        <v>1115</v>
      </c>
    </row>
    <row r="23" spans="1:3" x14ac:dyDescent="0.2">
      <c r="A23" s="179" t="s">
        <v>605</v>
      </c>
      <c r="B23" s="198" t="s">
        <v>36</v>
      </c>
      <c r="C23" s="259" t="s">
        <v>593</v>
      </c>
    </row>
    <row r="24" spans="1:3" x14ac:dyDescent="0.2">
      <c r="A24" s="290" t="s">
        <v>485</v>
      </c>
      <c r="B24" s="138"/>
      <c r="C24" s="146" t="s">
        <v>484</v>
      </c>
    </row>
  </sheetData>
  <customSheetViews>
    <customSheetView guid="{15196E9F-7FF8-439E-8E5E-D7EC9B4FE2B9}" scale="115" showPageBreaks="1" fitToPage="1" printArea="1" view="pageBreakPreview">
      <selection activeCell="D7" sqref="D7"/>
      <pageMargins left="0.31496062992125984" right="0.31496062992125984" top="0.35433070866141736" bottom="0.35433070866141736" header="0.31496062992125984" footer="0.31496062992125984"/>
      <pageSetup paperSize="9" orientation="landscape" r:id="rId1"/>
    </customSheetView>
    <customSheetView guid="{938131D7-2FA4-4B6F-9B58-CE56B014F426}" scale="90" showPageBreaks="1" fitToPage="1" view="pageBreakPreview" topLeftCell="A10">
      <selection activeCell="C16" sqref="C16"/>
      <pageMargins left="0.31496062992125984" right="0.31496062992125984" top="0.35433070866141736" bottom="0.35433070866141736" header="0.31496062992125984" footer="0.31496062992125984"/>
      <pageSetup paperSize="9" scale="93" orientation="landscape" r:id="rId2"/>
    </customSheetView>
    <customSheetView guid="{CB07B519-62E8-4084-A00D-D1F8D5657738}" scale="90" showPageBreaks="1" fitToPage="1" view="pageBreakPreview">
      <selection activeCell="D17" sqref="D17"/>
      <pageMargins left="0.31496062992125984" right="0.31496062992125984" top="0.35433070866141736" bottom="0.35433070866141736" header="0.31496062992125984" footer="0.31496062992125984"/>
      <pageSetup paperSize="9" scale="74" orientation="landscape" r:id="rId3"/>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scale="74" orientation="landscape" r:id="rId4"/>
    </customSheetView>
    <customSheetView guid="{D0C00841-1E30-435B-B1C3-8C1666084E21}" scale="90" showPageBreaks="1" fitToPage="1" view="pageBreakPreview" topLeftCell="A7">
      <selection activeCell="C45" sqref="C45"/>
      <pageMargins left="0.31496062992125984" right="0.31496062992125984" top="0.35433070866141736" bottom="0.35433070866141736" header="0.31496062992125984" footer="0.31496062992125984"/>
      <pageSetup paperSize="9" orientation="landscape" r:id="rId5"/>
    </customSheetView>
    <customSheetView guid="{C05EC54D-5F4D-4DAC-8B5A-CD3242A0C8CA}" scale="90" showPageBreaks="1" fitToPage="1" view="pageBreakPreview" topLeftCell="A7">
      <selection activeCell="C45" sqref="C45"/>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4" orientation="landscape" r:id="rId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pageSetUpPr fitToPage="1"/>
  </sheetPr>
  <dimension ref="A1:D23"/>
  <sheetViews>
    <sheetView view="pageBreakPreview" zoomScaleNormal="90" zoomScaleSheetLayoutView="100" workbookViewId="0">
      <selection activeCell="C7" sqref="C7"/>
    </sheetView>
  </sheetViews>
  <sheetFormatPr defaultColWidth="8.28515625" defaultRowHeight="12.75" x14ac:dyDescent="0.2"/>
  <cols>
    <col min="1" max="1" width="9.7109375" style="3" customWidth="1"/>
    <col min="2" max="2" width="18.7109375" style="24" customWidth="1"/>
    <col min="3" max="3" width="110.7109375" style="3" customWidth="1"/>
    <col min="4" max="4" width="29.140625" style="152" customWidth="1"/>
    <col min="5" max="255" width="11.42578125" style="3" customWidth="1"/>
    <col min="256" max="16384" width="8.28515625" style="3"/>
  </cols>
  <sheetData>
    <row r="1" spans="1:4" x14ac:dyDescent="0.2">
      <c r="A1" s="99" t="s">
        <v>168</v>
      </c>
      <c r="B1" s="200" t="str">
        <f>Inventari!A1</f>
        <v>1.</v>
      </c>
      <c r="C1" s="100" t="str">
        <f>Inventari!B1</f>
        <v>Control permanent no planificable</v>
      </c>
      <c r="D1" s="266"/>
    </row>
    <row r="2" spans="1:4" x14ac:dyDescent="0.2">
      <c r="A2" s="101" t="s">
        <v>46</v>
      </c>
      <c r="B2" s="201" t="str">
        <f>Inventari!B9</f>
        <v>1.2</v>
      </c>
      <c r="C2" s="102" t="str">
        <f>Inventari!C9</f>
        <v>Modificacions de crèdit</v>
      </c>
      <c r="D2" s="177"/>
    </row>
    <row r="3" spans="1:4" x14ac:dyDescent="0.2">
      <c r="A3" s="204" t="s">
        <v>32</v>
      </c>
      <c r="B3" s="204" t="str">
        <f>Inventari!C12</f>
        <v>1.2.3</v>
      </c>
      <c r="C3" s="204" t="str">
        <f>Inventari!D12</f>
        <v>Generació de crèdit</v>
      </c>
    </row>
    <row r="4" spans="1:4" x14ac:dyDescent="0.2">
      <c r="C4" s="65"/>
    </row>
    <row r="5" spans="1:4" x14ac:dyDescent="0.2">
      <c r="A5" s="9" t="s">
        <v>62</v>
      </c>
      <c r="B5" s="25" t="str">
        <f>'1.2.2'!B5</f>
        <v>Ref. Legislativa</v>
      </c>
      <c r="C5" s="23" t="str">
        <f>'1.2.2'!C5</f>
        <v>Descripció de l'actuació objecte de control permanent</v>
      </c>
    </row>
    <row r="6" spans="1:4" ht="25.5" x14ac:dyDescent="0.2">
      <c r="A6" s="35" t="s">
        <v>67</v>
      </c>
      <c r="B6" s="33" t="str">
        <f>Inventari!E12</f>
        <v>Art. 4.1.b).2 RD 128/2018</v>
      </c>
      <c r="C6" s="126" t="str">
        <f>Inventari!F12</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179" t="s">
        <v>34</v>
      </c>
      <c r="B8" s="179" t="str">
        <f>'1.2.1'!B8</f>
        <v>Ref. Legislativa</v>
      </c>
      <c r="C8" s="23" t="str">
        <f>'1.1.1'!C8</f>
        <v>Aspectes a revisar</v>
      </c>
      <c r="D8" s="152"/>
    </row>
    <row r="9" spans="1:4" s="6" customFormat="1" ht="38.25" x14ac:dyDescent="0.2">
      <c r="A9" s="148" t="str">
        <f>'1.2.1'!A9</f>
        <v>A.1</v>
      </c>
      <c r="B9" s="139" t="s">
        <v>542</v>
      </c>
      <c r="C9" s="267" t="str">
        <f>'1.2.1'!C9</f>
        <v>Que l'expedient es proposa a l'òrgan competent, d'acord amb el previst a les bases d'execució del pressupost.</v>
      </c>
      <c r="D9" s="152"/>
    </row>
    <row r="10" spans="1:4" s="6" customFormat="1" ht="22.5" customHeight="1" x14ac:dyDescent="0.2">
      <c r="A10" s="328" t="s">
        <v>61</v>
      </c>
      <c r="B10" s="182" t="str">
        <f>'1.2.4'!B10</f>
        <v>Art. 172 i 175 RD 2568/1986</v>
      </c>
      <c r="C10" s="191" t="s">
        <v>95</v>
      </c>
      <c r="D10" s="152"/>
    </row>
    <row r="11" spans="1:4" s="8" customFormat="1" ht="25.5" x14ac:dyDescent="0.2">
      <c r="A11" s="328" t="s">
        <v>65</v>
      </c>
      <c r="B11" s="182" t="s">
        <v>234</v>
      </c>
      <c r="C11" s="203" t="str">
        <f>'1.2.1'!C11</f>
        <v>Que la modificació de crèdit es tramita d'acord amb la regulació establerta a les bases d'execució del pressupost.</v>
      </c>
      <c r="D11" s="153"/>
    </row>
    <row r="12" spans="1:4" ht="25.5" x14ac:dyDescent="0.2">
      <c r="A12" s="47" t="s">
        <v>66</v>
      </c>
      <c r="B12" s="182" t="s">
        <v>152</v>
      </c>
      <c r="C12" s="39" t="s">
        <v>153</v>
      </c>
    </row>
    <row r="13" spans="1:4" ht="25.5" x14ac:dyDescent="0.2">
      <c r="A13" s="47" t="s">
        <v>103</v>
      </c>
      <c r="B13" s="182" t="s">
        <v>69</v>
      </c>
      <c r="C13" s="39" t="s">
        <v>403</v>
      </c>
      <c r="D13" s="260"/>
    </row>
    <row r="14" spans="1:4" ht="25.5" x14ac:dyDescent="0.2">
      <c r="A14" s="47" t="s">
        <v>109</v>
      </c>
      <c r="B14" s="182" t="s">
        <v>70</v>
      </c>
      <c r="C14" s="112" t="s">
        <v>352</v>
      </c>
    </row>
    <row r="15" spans="1:4" ht="25.5" x14ac:dyDescent="0.2">
      <c r="A15" s="47" t="s">
        <v>130</v>
      </c>
      <c r="B15" s="182" t="s">
        <v>71</v>
      </c>
      <c r="C15" s="39" t="s">
        <v>353</v>
      </c>
    </row>
    <row r="16" spans="1:4" ht="25.5" x14ac:dyDescent="0.2">
      <c r="A16" s="47" t="s">
        <v>131</v>
      </c>
      <c r="B16" s="182" t="s">
        <v>72</v>
      </c>
      <c r="C16" s="39" t="s">
        <v>73</v>
      </c>
    </row>
    <row r="17" spans="1:4" ht="25.5" x14ac:dyDescent="0.2">
      <c r="A17" s="47" t="s">
        <v>201</v>
      </c>
      <c r="B17" s="41" t="s">
        <v>74</v>
      </c>
      <c r="C17" s="42" t="s">
        <v>404</v>
      </c>
      <c r="D17" s="295"/>
    </row>
    <row r="18" spans="1:4" x14ac:dyDescent="0.2">
      <c r="A18" s="179" t="s">
        <v>35</v>
      </c>
      <c r="B18" s="198" t="s">
        <v>36</v>
      </c>
      <c r="C18" s="212" t="s">
        <v>483</v>
      </c>
    </row>
    <row r="19" spans="1:4" x14ac:dyDescent="0.2">
      <c r="A19" s="282" t="s">
        <v>51</v>
      </c>
      <c r="B19" s="137"/>
      <c r="C19" s="137" t="s">
        <v>484</v>
      </c>
    </row>
    <row r="20" spans="1:4" x14ac:dyDescent="0.2">
      <c r="A20" s="179" t="s">
        <v>466</v>
      </c>
      <c r="B20" s="198" t="s">
        <v>36</v>
      </c>
      <c r="C20" s="212" t="s">
        <v>467</v>
      </c>
    </row>
    <row r="21" spans="1:4" x14ac:dyDescent="0.2">
      <c r="A21" s="282" t="s">
        <v>475</v>
      </c>
      <c r="B21" s="182"/>
      <c r="C21" s="137" t="s">
        <v>484</v>
      </c>
    </row>
    <row r="22" spans="1:4" x14ac:dyDescent="0.2">
      <c r="A22" s="179" t="s">
        <v>605</v>
      </c>
      <c r="B22" s="198" t="s">
        <v>36</v>
      </c>
      <c r="C22" s="259" t="s">
        <v>593</v>
      </c>
    </row>
    <row r="23" spans="1:4" x14ac:dyDescent="0.2">
      <c r="A23" s="290" t="s">
        <v>485</v>
      </c>
      <c r="B23" s="138"/>
      <c r="C23" s="146" t="s">
        <v>484</v>
      </c>
    </row>
  </sheetData>
  <customSheetViews>
    <customSheetView guid="{15196E9F-7FF8-439E-8E5E-D7EC9B4FE2B9}"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1"/>
    </customSheetView>
    <customSheetView guid="{938131D7-2FA4-4B6F-9B58-CE56B014F426}" showPageBreaks="1" fitToPage="1" printArea="1" view="pageBreakPreview" topLeftCell="A13">
      <selection activeCell="C17" sqref="C17"/>
      <pageMargins left="0.31496062992125984" right="0.31496062992125984" top="0.35433070866141736" bottom="0.35433070866141736" header="0.31496062992125984" footer="0.31496062992125984"/>
      <pageSetup paperSize="9" scale="87" orientation="landscape" r:id="rId2"/>
    </customSheetView>
    <customSheetView guid="{CB07B519-62E8-4084-A00D-D1F8D5657738}"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3"/>
    </customSheetView>
    <customSheetView guid="{DE13449C-9946-4D9B-BAD6-D935553CF657}"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4"/>
    </customSheetView>
    <customSheetView guid="{D0C00841-1E30-435B-B1C3-8C1666084E21}"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5"/>
    </customSheetView>
    <customSheetView guid="{C05EC54D-5F4D-4DAC-8B5A-CD3242A0C8CA}"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tabSelected="1" view="pageBreakPreview" zoomScale="80" zoomScaleNormal="90" zoomScaleSheetLayoutView="80" workbookViewId="0">
      <selection activeCell="F13" sqref="F13"/>
    </sheetView>
  </sheetViews>
  <sheetFormatPr defaultColWidth="11.42578125" defaultRowHeight="15" x14ac:dyDescent="0.25"/>
  <cols>
    <col min="1" max="1" width="4" style="156" customWidth="1"/>
    <col min="2" max="2" width="6.7109375" style="994" customWidth="1"/>
    <col min="3" max="3" width="7.85546875" style="156" customWidth="1"/>
    <col min="4" max="4" width="58.85546875" style="157" customWidth="1"/>
    <col min="5" max="5" width="27.28515625" style="158" customWidth="1"/>
    <col min="6" max="6" width="108.7109375" style="159" customWidth="1"/>
    <col min="7" max="7" width="11.42578125" style="156" customWidth="1"/>
    <col min="8" max="8" width="20.140625" style="156" customWidth="1"/>
    <col min="9" max="16384" width="11.42578125" style="156"/>
  </cols>
  <sheetData>
    <row r="1" spans="1:7" ht="30" x14ac:dyDescent="0.25">
      <c r="A1" s="989" t="s">
        <v>1</v>
      </c>
      <c r="B1" s="1032" t="s">
        <v>595</v>
      </c>
      <c r="C1" s="1032"/>
      <c r="D1" s="1032"/>
      <c r="E1" s="990" t="s">
        <v>1137</v>
      </c>
      <c r="F1" s="990" t="s">
        <v>27</v>
      </c>
    </row>
    <row r="2" spans="1:7" s="72" customFormat="1" x14ac:dyDescent="0.25">
      <c r="A2" s="991"/>
      <c r="B2" s="86" t="s">
        <v>0</v>
      </c>
      <c r="C2" s="87" t="str">
        <f>[1]àrees!$C$13</f>
        <v>Pressupost</v>
      </c>
      <c r="D2" s="88"/>
      <c r="E2" s="85"/>
      <c r="F2" s="992"/>
    </row>
    <row r="3" spans="1:7" s="72" customFormat="1" ht="45" x14ac:dyDescent="0.25">
      <c r="B3" s="73"/>
      <c r="C3" s="74" t="s">
        <v>31</v>
      </c>
      <c r="D3" s="75" t="s">
        <v>55</v>
      </c>
      <c r="E3" s="76" t="s">
        <v>180</v>
      </c>
      <c r="F3" s="77" t="s">
        <v>1138</v>
      </c>
    </row>
    <row r="4" spans="1:7" s="72" customFormat="1" ht="30" x14ac:dyDescent="0.25">
      <c r="B4" s="73"/>
      <c r="C4" s="74" t="s">
        <v>2</v>
      </c>
      <c r="D4" s="78" t="s">
        <v>400</v>
      </c>
      <c r="E4" s="76" t="s">
        <v>45</v>
      </c>
      <c r="F4" s="84" t="s">
        <v>1139</v>
      </c>
    </row>
    <row r="5" spans="1:7" s="72" customFormat="1" ht="66.75" customHeight="1" x14ac:dyDescent="0.25">
      <c r="B5" s="73"/>
      <c r="C5" s="74" t="s">
        <v>3</v>
      </c>
      <c r="D5" s="78" t="s">
        <v>1131</v>
      </c>
      <c r="E5" s="76" t="s">
        <v>181</v>
      </c>
      <c r="F5" s="77" t="s">
        <v>1140</v>
      </c>
    </row>
    <row r="6" spans="1:7" s="72" customFormat="1" ht="66.75" customHeight="1" x14ac:dyDescent="0.25">
      <c r="B6" s="73"/>
      <c r="C6" s="74" t="s">
        <v>4</v>
      </c>
      <c r="D6" s="78" t="s">
        <v>1130</v>
      </c>
      <c r="E6" s="76" t="s">
        <v>52</v>
      </c>
      <c r="F6" s="77" t="s">
        <v>1141</v>
      </c>
      <c r="G6" s="73"/>
    </row>
    <row r="7" spans="1:7" s="72" customFormat="1" ht="75" x14ac:dyDescent="0.25">
      <c r="B7" s="73"/>
      <c r="C7" s="74" t="s">
        <v>5</v>
      </c>
      <c r="D7" s="78" t="s">
        <v>1127</v>
      </c>
      <c r="E7" s="76" t="s">
        <v>85</v>
      </c>
      <c r="F7" s="79" t="s">
        <v>1142</v>
      </c>
      <c r="G7" s="73"/>
    </row>
    <row r="8" spans="1:7" s="80" customFormat="1" ht="45" x14ac:dyDescent="0.25">
      <c r="B8" s="81"/>
      <c r="C8" s="74" t="s">
        <v>6</v>
      </c>
      <c r="D8" s="82" t="s">
        <v>56</v>
      </c>
      <c r="E8" s="83" t="s">
        <v>134</v>
      </c>
      <c r="F8" s="84" t="s">
        <v>1143</v>
      </c>
    </row>
    <row r="9" spans="1:7" s="80" customFormat="1" x14ac:dyDescent="0.25">
      <c r="A9" s="85"/>
      <c r="B9" s="86" t="s">
        <v>7</v>
      </c>
      <c r="C9" s="87" t="s">
        <v>86</v>
      </c>
      <c r="D9" s="88"/>
      <c r="E9" s="89"/>
      <c r="F9" s="90"/>
    </row>
    <row r="10" spans="1:7" s="80" customFormat="1" ht="30" x14ac:dyDescent="0.25">
      <c r="A10" s="91"/>
      <c r="B10" s="81"/>
      <c r="C10" s="74" t="s">
        <v>8</v>
      </c>
      <c r="D10" s="82" t="s">
        <v>335</v>
      </c>
      <c r="E10" s="83" t="s">
        <v>45</v>
      </c>
      <c r="F10" s="84" t="s">
        <v>1139</v>
      </c>
    </row>
    <row r="11" spans="1:7" s="80" customFormat="1" ht="30" x14ac:dyDescent="0.25">
      <c r="A11" s="91"/>
      <c r="B11" s="81"/>
      <c r="C11" s="74" t="s">
        <v>9</v>
      </c>
      <c r="D11" s="82" t="s">
        <v>336</v>
      </c>
      <c r="E11" s="83" t="s">
        <v>45</v>
      </c>
      <c r="F11" s="84" t="str">
        <f>F10</f>
        <v>L'exercici del control financer inclourà, en tot cas, les actuacions de control atribuïdes en l'ordenament jurídic a la intervenció, com ara: L'informe dels projectes de pressupostos i dels expedients de modificació d'aquests.</v>
      </c>
    </row>
    <row r="12" spans="1:7" s="80" customFormat="1" ht="30" x14ac:dyDescent="0.25">
      <c r="A12" s="91"/>
      <c r="B12" s="81"/>
      <c r="C12" s="74" t="s">
        <v>10</v>
      </c>
      <c r="D12" s="82" t="s">
        <v>183</v>
      </c>
      <c r="E12" s="83" t="s">
        <v>45</v>
      </c>
      <c r="F12" s="84" t="str">
        <f>F10</f>
        <v>L'exercici del control financer inclourà, en tot cas, les actuacions de control atribuïdes en l'ordenament jurídic a la intervenció, com ara: L'informe dels projectes de pressupostos i dels expedients de modificació d'aquests.</v>
      </c>
    </row>
    <row r="13" spans="1:7" s="80" customFormat="1" ht="30" x14ac:dyDescent="0.25">
      <c r="A13" s="91"/>
      <c r="B13" s="81"/>
      <c r="C13" s="74" t="s">
        <v>11</v>
      </c>
      <c r="D13" s="82" t="s">
        <v>184</v>
      </c>
      <c r="E13" s="83" t="s">
        <v>45</v>
      </c>
      <c r="F13" s="84" t="str">
        <f>F10</f>
        <v>L'exercici del control financer inclourà, en tot cas, les actuacions de control atribuïdes en l'ordenament jurídic a la intervenció, com ara: L'informe dels projectes de pressupostos i dels expedients de modificació d'aquests.</v>
      </c>
    </row>
    <row r="14" spans="1:7" s="80" customFormat="1" ht="45" x14ac:dyDescent="0.25">
      <c r="A14" s="91"/>
      <c r="B14" s="81"/>
      <c r="C14" s="74" t="s">
        <v>12</v>
      </c>
      <c r="D14" s="82" t="s">
        <v>405</v>
      </c>
      <c r="E14" s="83" t="s">
        <v>310</v>
      </c>
      <c r="F14" s="84" t="s">
        <v>1144</v>
      </c>
    </row>
    <row r="15" spans="1:7" s="80" customFormat="1" ht="45" x14ac:dyDescent="0.25">
      <c r="A15" s="91"/>
      <c r="B15" s="81"/>
      <c r="C15" s="74" t="s">
        <v>28</v>
      </c>
      <c r="D15" s="82" t="s">
        <v>406</v>
      </c>
      <c r="E15" s="83" t="s">
        <v>310</v>
      </c>
      <c r="F15" s="84" t="s">
        <v>1144</v>
      </c>
    </row>
    <row r="16" spans="1:7" s="80" customFormat="1" ht="30" x14ac:dyDescent="0.25">
      <c r="A16" s="91"/>
      <c r="B16" s="81"/>
      <c r="C16" s="74" t="s">
        <v>29</v>
      </c>
      <c r="D16" s="82" t="s">
        <v>185</v>
      </c>
      <c r="E16" s="83" t="s">
        <v>45</v>
      </c>
      <c r="F16" s="84" t="str">
        <f>F11</f>
        <v>L'exercici del control financer inclourà, en tot cas, les actuacions de control atribuïdes en l'ordenament jurídic a la intervenció, com ara: L'informe dels projectes de pressupostos i dels expedients de modificació d'aquests.</v>
      </c>
    </row>
    <row r="17" spans="1:6" s="80" customFormat="1" ht="30" x14ac:dyDescent="0.25">
      <c r="A17" s="91"/>
      <c r="B17" s="81"/>
      <c r="C17" s="74" t="s">
        <v>30</v>
      </c>
      <c r="D17" s="82" t="s">
        <v>186</v>
      </c>
      <c r="E17" s="83" t="s">
        <v>45</v>
      </c>
      <c r="F17" s="84" t="str">
        <f>F16</f>
        <v>L'exercici del control financer inclourà, en tot cas, les actuacions de control atribuïdes en l'ordenament jurídic a la intervenció, com ara: L'informe dels projectes de pressupostos i dels expedients de modificació d'aquests.</v>
      </c>
    </row>
    <row r="18" spans="1:6" s="80" customFormat="1" x14ac:dyDescent="0.25">
      <c r="A18" s="85"/>
      <c r="B18" s="86" t="s">
        <v>13</v>
      </c>
      <c r="C18" s="87" t="s">
        <v>87</v>
      </c>
      <c r="D18" s="88"/>
      <c r="E18" s="89"/>
      <c r="F18" s="90"/>
    </row>
    <row r="19" spans="1:6" s="80" customFormat="1" ht="45" x14ac:dyDescent="0.25">
      <c r="B19" s="81"/>
      <c r="C19" s="92" t="s">
        <v>24</v>
      </c>
      <c r="D19" s="93" t="s">
        <v>57</v>
      </c>
      <c r="E19" s="83" t="s">
        <v>135</v>
      </c>
      <c r="F19" s="94" t="s">
        <v>1145</v>
      </c>
    </row>
    <row r="20" spans="1:6" s="80" customFormat="1" ht="45" x14ac:dyDescent="0.25">
      <c r="B20" s="81"/>
      <c r="C20" s="92" t="s">
        <v>37</v>
      </c>
      <c r="D20" s="82" t="s">
        <v>63</v>
      </c>
      <c r="E20" s="83" t="s">
        <v>136</v>
      </c>
      <c r="F20" s="94" t="s">
        <v>1146</v>
      </c>
    </row>
    <row r="21" spans="1:6" s="80" customFormat="1" ht="60" x14ac:dyDescent="0.25">
      <c r="B21" s="81"/>
      <c r="C21" s="74" t="s">
        <v>38</v>
      </c>
      <c r="D21" s="82" t="s">
        <v>1129</v>
      </c>
      <c r="E21" s="83" t="s">
        <v>1128</v>
      </c>
      <c r="F21" s="79" t="s">
        <v>1147</v>
      </c>
    </row>
    <row r="22" spans="1:6" s="80" customFormat="1" ht="60" x14ac:dyDescent="0.25">
      <c r="A22" s="91"/>
      <c r="B22" s="81"/>
      <c r="C22" s="74" t="s">
        <v>39</v>
      </c>
      <c r="D22" s="82" t="s">
        <v>288</v>
      </c>
      <c r="E22" s="83" t="s">
        <v>44</v>
      </c>
      <c r="F22" s="84" t="s">
        <v>1148</v>
      </c>
    </row>
    <row r="23" spans="1:6" s="80" customFormat="1" ht="75" x14ac:dyDescent="0.25">
      <c r="B23" s="81"/>
      <c r="C23" s="74" t="s">
        <v>40</v>
      </c>
      <c r="D23" s="93" t="s">
        <v>64</v>
      </c>
      <c r="E23" s="83" t="s">
        <v>137</v>
      </c>
      <c r="F23" s="94" t="s">
        <v>1149</v>
      </c>
    </row>
    <row r="24" spans="1:6" s="80" customFormat="1" x14ac:dyDescent="0.25">
      <c r="A24" s="85"/>
      <c r="B24" s="86" t="s">
        <v>14</v>
      </c>
      <c r="C24" s="87" t="s">
        <v>88</v>
      </c>
      <c r="D24" s="88"/>
      <c r="E24" s="89"/>
      <c r="F24" s="90"/>
    </row>
    <row r="25" spans="1:6" s="80" customFormat="1" ht="45" x14ac:dyDescent="0.25">
      <c r="B25" s="81"/>
      <c r="C25" s="74" t="s">
        <v>15</v>
      </c>
      <c r="D25" s="93" t="s">
        <v>213</v>
      </c>
      <c r="E25" s="83" t="s">
        <v>523</v>
      </c>
      <c r="F25" s="94" t="s">
        <v>1150</v>
      </c>
    </row>
    <row r="26" spans="1:6" s="80" customFormat="1" ht="45" x14ac:dyDescent="0.25">
      <c r="B26" s="81"/>
      <c r="C26" s="74" t="s">
        <v>25</v>
      </c>
      <c r="D26" s="93" t="s">
        <v>212</v>
      </c>
      <c r="E26" s="83" t="s">
        <v>523</v>
      </c>
      <c r="F26" s="94" t="s">
        <v>1150</v>
      </c>
    </row>
    <row r="27" spans="1:6" s="80" customFormat="1" ht="45" x14ac:dyDescent="0.25">
      <c r="B27" s="81"/>
      <c r="C27" s="92" t="s">
        <v>211</v>
      </c>
      <c r="D27" s="93" t="s">
        <v>671</v>
      </c>
      <c r="E27" s="83" t="s">
        <v>138</v>
      </c>
      <c r="F27" s="84" t="s">
        <v>1151</v>
      </c>
    </row>
    <row r="28" spans="1:6" s="80" customFormat="1" ht="45" x14ac:dyDescent="0.25">
      <c r="B28" s="81"/>
      <c r="C28" s="92" t="s">
        <v>210</v>
      </c>
      <c r="D28" s="82" t="s">
        <v>437</v>
      </c>
      <c r="E28" s="83" t="s">
        <v>438</v>
      </c>
      <c r="F28" s="84" t="s">
        <v>1152</v>
      </c>
    </row>
    <row r="29" spans="1:6" s="80" customFormat="1" ht="45" x14ac:dyDescent="0.25">
      <c r="B29" s="81"/>
      <c r="C29" s="92" t="s">
        <v>256</v>
      </c>
      <c r="D29" s="82" t="s">
        <v>305</v>
      </c>
      <c r="E29" s="83" t="s">
        <v>438</v>
      </c>
      <c r="F29" s="84" t="s">
        <v>1152</v>
      </c>
    </row>
    <row r="30" spans="1:6" s="80" customFormat="1" ht="45" x14ac:dyDescent="0.25">
      <c r="B30" s="81"/>
      <c r="C30" s="92" t="s">
        <v>304</v>
      </c>
      <c r="D30" s="82" t="s">
        <v>318</v>
      </c>
      <c r="E30" s="83" t="s">
        <v>311</v>
      </c>
      <c r="F30" s="84" t="s">
        <v>1162</v>
      </c>
    </row>
    <row r="31" spans="1:6" s="80" customFormat="1" ht="45" x14ac:dyDescent="0.25">
      <c r="B31" s="81"/>
      <c r="C31" s="92" t="s">
        <v>308</v>
      </c>
      <c r="D31" s="82" t="s">
        <v>440</v>
      </c>
      <c r="E31" s="83" t="s">
        <v>309</v>
      </c>
      <c r="F31" s="84" t="s">
        <v>1153</v>
      </c>
    </row>
    <row r="32" spans="1:6" s="80" customFormat="1" x14ac:dyDescent="0.25">
      <c r="A32" s="85"/>
      <c r="B32" s="86" t="s">
        <v>16</v>
      </c>
      <c r="C32" s="87" t="s">
        <v>89</v>
      </c>
      <c r="D32" s="88"/>
      <c r="E32" s="89"/>
      <c r="F32" s="90"/>
    </row>
    <row r="33" spans="1:6" s="80" customFormat="1" ht="82.5" customHeight="1" x14ac:dyDescent="0.25">
      <c r="B33" s="81"/>
      <c r="C33" s="74" t="s">
        <v>26</v>
      </c>
      <c r="D33" s="82" t="s">
        <v>202</v>
      </c>
      <c r="E33" s="83" t="s">
        <v>586</v>
      </c>
      <c r="F33" s="84" t="s">
        <v>1195</v>
      </c>
    </row>
    <row r="34" spans="1:6" s="80" customFormat="1" ht="45" x14ac:dyDescent="0.25">
      <c r="B34" s="81"/>
      <c r="C34" s="92" t="s">
        <v>41</v>
      </c>
      <c r="D34" s="93" t="s">
        <v>187</v>
      </c>
      <c r="E34" s="83" t="s">
        <v>49</v>
      </c>
      <c r="F34" s="84" t="s">
        <v>1154</v>
      </c>
    </row>
    <row r="35" spans="1:6" s="80" customFormat="1" ht="60" x14ac:dyDescent="0.25">
      <c r="B35" s="81"/>
      <c r="C35" s="92" t="s">
        <v>42</v>
      </c>
      <c r="D35" s="93" t="s">
        <v>232</v>
      </c>
      <c r="E35" s="83" t="s">
        <v>48</v>
      </c>
      <c r="F35" s="84" t="s">
        <v>1161</v>
      </c>
    </row>
    <row r="36" spans="1:6" s="80" customFormat="1" ht="45" x14ac:dyDescent="0.25">
      <c r="B36" s="81"/>
      <c r="C36" s="92" t="s">
        <v>43</v>
      </c>
      <c r="D36" s="93" t="s">
        <v>203</v>
      </c>
      <c r="E36" s="83" t="s">
        <v>47</v>
      </c>
      <c r="F36" s="84" t="s">
        <v>1155</v>
      </c>
    </row>
    <row r="37" spans="1:6" s="80" customFormat="1" ht="60" x14ac:dyDescent="0.25">
      <c r="B37" s="81"/>
      <c r="C37" s="92" t="s">
        <v>204</v>
      </c>
      <c r="D37" s="93" t="s">
        <v>346</v>
      </c>
      <c r="E37" s="83" t="s">
        <v>517</v>
      </c>
      <c r="F37" s="84" t="s">
        <v>1156</v>
      </c>
    </row>
    <row r="38" spans="1:6" s="993" customFormat="1" ht="60" x14ac:dyDescent="0.25">
      <c r="A38" s="80"/>
      <c r="B38" s="81"/>
      <c r="C38" s="92" t="s">
        <v>348</v>
      </c>
      <c r="D38" s="93" t="s">
        <v>447</v>
      </c>
      <c r="E38" s="83" t="s">
        <v>544</v>
      </c>
      <c r="F38" s="84" t="s">
        <v>1156</v>
      </c>
    </row>
    <row r="39" spans="1:6" s="80" customFormat="1" x14ac:dyDescent="0.25">
      <c r="A39" s="85"/>
      <c r="B39" s="86" t="s">
        <v>17</v>
      </c>
      <c r="C39" s="87" t="s">
        <v>267</v>
      </c>
      <c r="D39" s="88"/>
      <c r="E39" s="89"/>
      <c r="F39" s="90"/>
    </row>
    <row r="40" spans="1:6" s="80" customFormat="1" ht="45" x14ac:dyDescent="0.25">
      <c r="B40" s="81"/>
      <c r="C40" s="74" t="s">
        <v>18</v>
      </c>
      <c r="D40" s="93" t="s">
        <v>90</v>
      </c>
      <c r="E40" s="83" t="s">
        <v>91</v>
      </c>
      <c r="F40" s="84" t="s">
        <v>524</v>
      </c>
    </row>
    <row r="41" spans="1:6" s="80" customFormat="1" ht="30" x14ac:dyDescent="0.25">
      <c r="B41" s="81"/>
      <c r="C41" s="74" t="s">
        <v>19</v>
      </c>
      <c r="D41" s="82" t="s">
        <v>58</v>
      </c>
      <c r="E41" s="83" t="s">
        <v>477</v>
      </c>
      <c r="F41" s="94" t="s">
        <v>1196</v>
      </c>
    </row>
    <row r="42" spans="1:6" s="80" customFormat="1" ht="45" x14ac:dyDescent="0.25">
      <c r="B42" s="81"/>
      <c r="C42" s="74" t="s">
        <v>241</v>
      </c>
      <c r="D42" s="82" t="s">
        <v>1201</v>
      </c>
      <c r="E42" s="83" t="s">
        <v>1181</v>
      </c>
      <c r="F42" s="84" t="s">
        <v>524</v>
      </c>
    </row>
    <row r="43" spans="1:6" s="80" customFormat="1" ht="45" x14ac:dyDescent="0.25">
      <c r="B43" s="81"/>
      <c r="C43" s="74" t="s">
        <v>242</v>
      </c>
      <c r="D43" s="93" t="s">
        <v>271</v>
      </c>
      <c r="E43" s="83" t="s">
        <v>1181</v>
      </c>
      <c r="F43" s="84" t="s">
        <v>524</v>
      </c>
    </row>
    <row r="44" spans="1:6" s="80" customFormat="1" ht="45" x14ac:dyDescent="0.25">
      <c r="B44" s="81"/>
      <c r="C44" s="74" t="s">
        <v>266</v>
      </c>
      <c r="D44" s="93" t="s">
        <v>283</v>
      </c>
      <c r="E44" s="83" t="s">
        <v>1181</v>
      </c>
      <c r="F44" s="84" t="s">
        <v>524</v>
      </c>
    </row>
    <row r="45" spans="1:6" s="80" customFormat="1" x14ac:dyDescent="0.25">
      <c r="A45" s="85"/>
      <c r="B45" s="86" t="s">
        <v>20</v>
      </c>
      <c r="C45" s="87" t="s">
        <v>92</v>
      </c>
      <c r="D45" s="88"/>
      <c r="E45" s="89"/>
      <c r="F45" s="90"/>
    </row>
    <row r="46" spans="1:6" s="80" customFormat="1" ht="30" x14ac:dyDescent="0.25">
      <c r="B46" s="81"/>
      <c r="C46" s="92" t="s">
        <v>21</v>
      </c>
      <c r="D46" s="93" t="s">
        <v>472</v>
      </c>
      <c r="E46" s="83" t="s">
        <v>473</v>
      </c>
      <c r="F46" s="94" t="s">
        <v>480</v>
      </c>
    </row>
    <row r="47" spans="1:6" s="993" customFormat="1" x14ac:dyDescent="0.25">
      <c r="A47" s="85"/>
      <c r="B47" s="86" t="s">
        <v>22</v>
      </c>
      <c r="C47" s="87" t="s">
        <v>93</v>
      </c>
      <c r="D47" s="88"/>
      <c r="E47" s="89"/>
      <c r="F47" s="90"/>
    </row>
    <row r="48" spans="1:6" s="993" customFormat="1" ht="45" x14ac:dyDescent="0.25">
      <c r="A48" s="91"/>
      <c r="B48" s="326"/>
      <c r="C48" s="325" t="s">
        <v>23</v>
      </c>
      <c r="D48" s="82" t="s">
        <v>174</v>
      </c>
      <c r="E48" s="83" t="s">
        <v>584</v>
      </c>
      <c r="F48" s="84" t="s">
        <v>592</v>
      </c>
    </row>
    <row r="49" spans="1:6" s="993" customFormat="1" ht="75" customHeight="1" x14ac:dyDescent="0.25">
      <c r="A49" s="91"/>
      <c r="B49" s="326"/>
      <c r="C49" s="325" t="s">
        <v>33</v>
      </c>
      <c r="D49" s="82" t="s">
        <v>1197</v>
      </c>
      <c r="E49" s="83" t="s">
        <v>585</v>
      </c>
      <c r="F49" s="84" t="s">
        <v>592</v>
      </c>
    </row>
    <row r="50" spans="1:6" s="993" customFormat="1" ht="45" x14ac:dyDescent="0.25">
      <c r="A50" s="91"/>
      <c r="B50" s="326"/>
      <c r="C50" s="325" t="s">
        <v>349</v>
      </c>
      <c r="D50" s="82" t="s">
        <v>198</v>
      </c>
      <c r="E50" s="83" t="s">
        <v>478</v>
      </c>
      <c r="F50" s="84" t="s">
        <v>592</v>
      </c>
    </row>
    <row r="51" spans="1:6" s="993" customFormat="1" ht="45" x14ac:dyDescent="0.25">
      <c r="A51" s="91"/>
      <c r="B51" s="326"/>
      <c r="C51" s="325" t="s">
        <v>350</v>
      </c>
      <c r="D51" s="82" t="s">
        <v>287</v>
      </c>
      <c r="E51" s="83" t="s">
        <v>587</v>
      </c>
      <c r="F51" s="84" t="s">
        <v>592</v>
      </c>
    </row>
    <row r="52" spans="1:6" s="80" customFormat="1" ht="30" x14ac:dyDescent="0.25">
      <c r="A52" s="91"/>
      <c r="B52" s="81"/>
      <c r="C52" s="325" t="s">
        <v>351</v>
      </c>
      <c r="D52" s="78" t="s">
        <v>59</v>
      </c>
      <c r="E52" s="83" t="s">
        <v>179</v>
      </c>
      <c r="F52" s="84" t="s">
        <v>1157</v>
      </c>
    </row>
  </sheetData>
  <mergeCells count="1">
    <mergeCell ref="B1:D1"/>
  </mergeCells>
  <printOptions gridLines="1"/>
  <pageMargins left="0.31496062992125984" right="0.31496062992125984" top="0.35433070866141736" bottom="0.35433070866141736" header="0.31496062992125984" footer="0.31496062992125984"/>
  <pageSetup paperSize="9" scale="66" fitToHeight="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0">
    <pageSetUpPr fitToPage="1"/>
  </sheetPr>
  <dimension ref="A1:D21"/>
  <sheetViews>
    <sheetView view="pageBreakPreview" zoomScaleNormal="90" zoomScaleSheetLayoutView="100" workbookViewId="0">
      <selection activeCell="C6" sqref="C6"/>
    </sheetView>
  </sheetViews>
  <sheetFormatPr defaultColWidth="8.28515625" defaultRowHeight="12.75" x14ac:dyDescent="0.2"/>
  <cols>
    <col min="1" max="1" width="9.7109375" style="3" customWidth="1"/>
    <col min="2" max="2" width="18.7109375" style="3" customWidth="1"/>
    <col min="3" max="3" width="110.7109375" style="3" customWidth="1"/>
    <col min="4" max="4" width="26.7109375" style="3" customWidth="1"/>
    <col min="5" max="255" width="11.42578125" style="3" customWidth="1"/>
    <col min="256" max="16384" width="8.28515625" style="3"/>
  </cols>
  <sheetData>
    <row r="1" spans="1:4" x14ac:dyDescent="0.2">
      <c r="A1" s="99" t="s">
        <v>168</v>
      </c>
      <c r="B1" s="200" t="str">
        <f>Inventari!A1</f>
        <v>1.</v>
      </c>
      <c r="C1" s="100" t="str">
        <f>Inventari!B1</f>
        <v>Control permanent no planificable</v>
      </c>
      <c r="D1" s="266"/>
    </row>
    <row r="2" spans="1:4" x14ac:dyDescent="0.2">
      <c r="A2" s="101" t="s">
        <v>46</v>
      </c>
      <c r="B2" s="201" t="str">
        <f>Inventari!B9</f>
        <v>1.2</v>
      </c>
      <c r="C2" s="102" t="str">
        <f>Inventari!C9</f>
        <v>Modificacions de crèdit</v>
      </c>
      <c r="D2" s="177"/>
    </row>
    <row r="3" spans="1:4" x14ac:dyDescent="0.2">
      <c r="A3" s="204" t="s">
        <v>32</v>
      </c>
      <c r="B3" s="204" t="str">
        <f>Inventari!C13</f>
        <v>1.2.4</v>
      </c>
      <c r="C3" s="204" t="str">
        <f>Inventari!D13</f>
        <v>Ampliació de crèdit</v>
      </c>
    </row>
    <row r="4" spans="1:4" x14ac:dyDescent="0.2">
      <c r="B4" s="24"/>
      <c r="C4" s="65"/>
    </row>
    <row r="5" spans="1:4" x14ac:dyDescent="0.2">
      <c r="A5" s="9" t="s">
        <v>62</v>
      </c>
      <c r="B5" s="25" t="str">
        <f>'1.2.2'!B5</f>
        <v>Ref. Legislativa</v>
      </c>
      <c r="C5" s="23" t="str">
        <f>'1.2.2'!C5</f>
        <v>Descripció de l'actuació objecte de control permanent</v>
      </c>
    </row>
    <row r="6" spans="1:4" ht="25.5" x14ac:dyDescent="0.2">
      <c r="A6" s="127" t="s">
        <v>67</v>
      </c>
      <c r="B6" s="33" t="str">
        <f>Inventari!E13</f>
        <v>Art. 4.1.b).2 RD 128/2018</v>
      </c>
      <c r="C6" s="126" t="str">
        <f>Inventari!F13</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179" t="s">
        <v>34</v>
      </c>
      <c r="B8" s="179" t="str">
        <f>'1.2.1'!B8</f>
        <v>Ref. Legislativa</v>
      </c>
      <c r="C8" s="179" t="str">
        <f>'1.1.1'!C8</f>
        <v>Aspectes a revisar</v>
      </c>
    </row>
    <row r="9" spans="1:4" s="6" customFormat="1" ht="38.25" x14ac:dyDescent="0.2">
      <c r="A9" s="148" t="str">
        <f>'1.2.1'!A9</f>
        <v>A.1</v>
      </c>
      <c r="B9" s="139" t="s">
        <v>541</v>
      </c>
      <c r="C9" s="267" t="str">
        <f>'1.2.3'!C9</f>
        <v>Que l'expedient es proposa a l'òrgan competent, d'acord amb el previst a les bases d'execució del pressupost.</v>
      </c>
    </row>
    <row r="10" spans="1:4" s="6" customFormat="1" ht="22.5" customHeight="1" x14ac:dyDescent="0.2">
      <c r="A10" s="47" t="s">
        <v>61</v>
      </c>
      <c r="B10" s="182" t="s">
        <v>528</v>
      </c>
      <c r="C10" s="191" t="s">
        <v>95</v>
      </c>
    </row>
    <row r="11" spans="1:4" s="6" customFormat="1" ht="25.5" x14ac:dyDescent="0.2">
      <c r="A11" s="47" t="s">
        <v>65</v>
      </c>
      <c r="B11" s="182" t="s">
        <v>235</v>
      </c>
      <c r="C11" s="203" t="str">
        <f>'1.2.1'!C11</f>
        <v>Que la modificació de crèdit es tramita d'acord amb la regulació establerta a les bases d'execució del pressupost.</v>
      </c>
    </row>
    <row r="12" spans="1:4" s="6" customFormat="1" ht="25.5" x14ac:dyDescent="0.2">
      <c r="A12" s="47" t="s">
        <v>66</v>
      </c>
      <c r="B12" s="182" t="s">
        <v>154</v>
      </c>
      <c r="C12" s="44" t="s">
        <v>76</v>
      </c>
    </row>
    <row r="13" spans="1:4" s="6" customFormat="1" ht="25.5" x14ac:dyDescent="0.2">
      <c r="A13" s="47" t="s">
        <v>103</v>
      </c>
      <c r="B13" s="182" t="s">
        <v>155</v>
      </c>
      <c r="C13" s="39" t="s">
        <v>77</v>
      </c>
    </row>
    <row r="14" spans="1:4" s="6" customFormat="1" ht="25.5" x14ac:dyDescent="0.2">
      <c r="A14" s="47" t="s">
        <v>109</v>
      </c>
      <c r="B14" s="182" t="s">
        <v>75</v>
      </c>
      <c r="C14" s="207" t="s">
        <v>113</v>
      </c>
    </row>
    <row r="15" spans="1:4" s="6" customFormat="1" ht="21" customHeight="1" x14ac:dyDescent="0.2">
      <c r="A15" s="47" t="s">
        <v>130</v>
      </c>
      <c r="B15" s="41" t="s">
        <v>78</v>
      </c>
      <c r="C15" s="42" t="s">
        <v>79</v>
      </c>
    </row>
    <row r="16" spans="1:4" x14ac:dyDescent="0.2">
      <c r="A16" s="179" t="s">
        <v>35</v>
      </c>
      <c r="B16" s="198" t="s">
        <v>36</v>
      </c>
      <c r="C16" s="212" t="s">
        <v>483</v>
      </c>
    </row>
    <row r="17" spans="1:3" x14ac:dyDescent="0.2">
      <c r="A17" s="282" t="s">
        <v>51</v>
      </c>
      <c r="B17" s="137"/>
      <c r="C17" s="137" t="s">
        <v>484</v>
      </c>
    </row>
    <row r="18" spans="1:3" x14ac:dyDescent="0.2">
      <c r="A18" s="179" t="s">
        <v>466</v>
      </c>
      <c r="B18" s="198" t="s">
        <v>36</v>
      </c>
      <c r="C18" s="212" t="s">
        <v>467</v>
      </c>
    </row>
    <row r="19" spans="1:3" x14ac:dyDescent="0.2">
      <c r="A19" s="282" t="s">
        <v>475</v>
      </c>
      <c r="B19" s="182"/>
      <c r="C19" s="137" t="s">
        <v>484</v>
      </c>
    </row>
    <row r="20" spans="1:3" x14ac:dyDescent="0.2">
      <c r="A20" s="179" t="s">
        <v>605</v>
      </c>
      <c r="B20" s="198" t="s">
        <v>36</v>
      </c>
      <c r="C20" s="259" t="s">
        <v>593</v>
      </c>
    </row>
    <row r="21" spans="1:3" x14ac:dyDescent="0.2">
      <c r="A21" s="290" t="s">
        <v>485</v>
      </c>
      <c r="B21" s="138"/>
      <c r="C21" s="146" t="s">
        <v>484</v>
      </c>
    </row>
  </sheetData>
  <customSheetViews>
    <customSheetView guid="{15196E9F-7FF8-439E-8E5E-D7EC9B4FE2B9}"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1"/>
    </customSheetView>
    <customSheetView guid="{938131D7-2FA4-4B6F-9B58-CE56B014F426}" showPageBreaks="1" fitToPage="1" printArea="1" view="pageBreakPreview" topLeftCell="A4">
      <selection activeCell="C10" sqref="C10"/>
      <pageMargins left="0.31496062992125984" right="0.31496062992125984" top="0.35433070866141736" bottom="0.35433070866141736" header="0.31496062992125984" footer="0.31496062992125984"/>
      <pageSetup paperSize="9" orientation="landscape" r:id="rId2"/>
    </customSheetView>
    <customSheetView guid="{CB07B519-62E8-4084-A00D-D1F8D5657738}"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3"/>
    </customSheetView>
    <customSheetView guid="{DE13449C-9946-4D9B-BAD6-D935553CF657}" showPageBreaks="1" fitToPage="1" printArea="1" view="pageBreakPreview">
      <selection activeCell="C16" sqref="C16"/>
      <pageMargins left="0.31496062992125984" right="0.31496062992125984" top="0.35433070866141736" bottom="0.35433070866141736" header="0.31496062992125984" footer="0.31496062992125984"/>
      <pageSetup paperSize="9" orientation="landscape" r:id="rId4"/>
    </customSheetView>
    <customSheetView guid="{D0C00841-1E30-435B-B1C3-8C1666084E21}"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5"/>
    </customSheetView>
    <customSheetView guid="{C05EC54D-5F4D-4DAC-8B5A-CD3242A0C8CA}"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1">
    <pageSetUpPr fitToPage="1"/>
  </sheetPr>
  <dimension ref="A1:D35"/>
  <sheetViews>
    <sheetView view="pageBreakPreview" topLeftCell="A15" zoomScaleNormal="90" zoomScaleSheetLayoutView="100" workbookViewId="0">
      <selection activeCell="C13" sqref="C13"/>
    </sheetView>
  </sheetViews>
  <sheetFormatPr defaultColWidth="8.28515625" defaultRowHeight="12.75" x14ac:dyDescent="0.2"/>
  <cols>
    <col min="1" max="1" width="9.7109375" style="3" customWidth="1"/>
    <col min="2" max="2" width="18.7109375" style="3" customWidth="1"/>
    <col min="3" max="3" width="110.7109375" style="24" customWidth="1"/>
    <col min="4" max="4" width="20.85546875" style="3" bestFit="1" customWidth="1"/>
    <col min="5" max="249" width="11.42578125" style="3" customWidth="1"/>
    <col min="250" max="16384" width="8.28515625" style="3"/>
  </cols>
  <sheetData>
    <row r="1" spans="1:4" ht="18.75" customHeight="1" x14ac:dyDescent="0.2">
      <c r="A1" s="233" t="s">
        <v>168</v>
      </c>
      <c r="B1" s="238" t="str">
        <f>Inventari!A1</f>
        <v>1.</v>
      </c>
      <c r="C1" s="240" t="str">
        <f>Inventari!B1</f>
        <v>Control permanent no planificable</v>
      </c>
      <c r="D1" s="266"/>
    </row>
    <row r="2" spans="1:4" ht="18.75" customHeight="1" x14ac:dyDescent="0.2">
      <c r="A2" s="236" t="s">
        <v>46</v>
      </c>
      <c r="B2" s="201" t="str">
        <f>Inventari!B9</f>
        <v>1.2</v>
      </c>
      <c r="C2" s="241" t="str">
        <f>Inventari!C9</f>
        <v>Modificacions de crèdit</v>
      </c>
      <c r="D2" s="177"/>
    </row>
    <row r="3" spans="1:4" x14ac:dyDescent="0.2">
      <c r="A3" s="227" t="s">
        <v>32</v>
      </c>
      <c r="B3" s="204" t="str">
        <f>Inventari!C14</f>
        <v>1.2.5</v>
      </c>
      <c r="C3" s="249" t="str">
        <f>Inventari!D14</f>
        <v>Suplement de crèdit</v>
      </c>
    </row>
    <row r="4" spans="1:4" x14ac:dyDescent="0.2">
      <c r="A4" s="221"/>
      <c r="B4" s="24"/>
      <c r="C4" s="242"/>
    </row>
    <row r="5" spans="1:4" ht="18.95" customHeight="1" x14ac:dyDescent="0.2">
      <c r="A5" s="179" t="s">
        <v>62</v>
      </c>
      <c r="B5" s="25" t="str">
        <f>'1.2.2'!B5</f>
        <v>Ref. Legislativa</v>
      </c>
      <c r="C5" s="23" t="str">
        <f>'1.2.2'!C5</f>
        <v>Descripció de l'actuació objecte de control permanent</v>
      </c>
    </row>
    <row r="6" spans="1:4" s="176" customFormat="1" ht="63.75" x14ac:dyDescent="0.2">
      <c r="A6" s="37" t="s">
        <v>67</v>
      </c>
      <c r="B6" s="139" t="str">
        <f>Inventari!E14</f>
        <v>Art. 177.2 RDLeg 2/2004
Art. 4.1.b).2 RD 128/2018
Art. 37.3 RD 500/1990</v>
      </c>
      <c r="C6" s="307" t="str">
        <f>Inventari!F14</f>
        <v>L'expedient, que haurà de ser prèviament informat per la intervenció, es sotmetrà a l'aprovació del ple de la corporació, amb subjecció als mateixos tràmits i requisits que els pressupostos.</v>
      </c>
    </row>
    <row r="7" spans="1:4" x14ac:dyDescent="0.2">
      <c r="A7" s="192"/>
      <c r="B7" s="57"/>
      <c r="C7" s="194"/>
    </row>
    <row r="8" spans="1:4" s="6" customFormat="1" ht="15" customHeight="1" x14ac:dyDescent="0.2">
      <c r="A8" s="179" t="str">
        <f>'1.2.1'!A8</f>
        <v>A.</v>
      </c>
      <c r="B8" s="179" t="str">
        <f>'1.2.1'!B8</f>
        <v>Ref. Legislativa</v>
      </c>
      <c r="C8" s="23" t="str">
        <f>'1.1.1'!C8</f>
        <v>Aspectes a revisar</v>
      </c>
    </row>
    <row r="9" spans="1:4" s="6" customFormat="1" ht="51" x14ac:dyDescent="0.2">
      <c r="A9" s="268" t="str">
        <f>'1.2.1'!A9</f>
        <v>A.1</v>
      </c>
      <c r="B9" s="269" t="s">
        <v>553</v>
      </c>
      <c r="C9" s="269" t="s">
        <v>240</v>
      </c>
    </row>
    <row r="10" spans="1:4" s="6" customFormat="1" ht="29.25" customHeight="1" x14ac:dyDescent="0.2">
      <c r="A10" s="272" t="s">
        <v>61</v>
      </c>
      <c r="B10" s="182" t="str">
        <f>'1.2.1'!B10</f>
        <v>Art. 172 i 175 RD 2568/1986</v>
      </c>
      <c r="C10" s="191" t="s">
        <v>95</v>
      </c>
      <c r="D10" s="260"/>
    </row>
    <row r="11" spans="1:4" s="177" customFormat="1" ht="102" x14ac:dyDescent="0.2">
      <c r="A11" s="272" t="s">
        <v>65</v>
      </c>
      <c r="B11" s="182" t="s">
        <v>428</v>
      </c>
      <c r="C11" s="243" t="s">
        <v>507</v>
      </c>
      <c r="D11" s="260"/>
    </row>
    <row r="12" spans="1:4" s="6" customFormat="1" ht="38.25" x14ac:dyDescent="0.2">
      <c r="A12" s="272" t="s">
        <v>66</v>
      </c>
      <c r="B12" s="182" t="s">
        <v>295</v>
      </c>
      <c r="C12" s="191" t="s">
        <v>374</v>
      </c>
      <c r="D12" s="177"/>
    </row>
    <row r="13" spans="1:4" s="177" customFormat="1" ht="38.25" x14ac:dyDescent="0.2">
      <c r="A13" s="272" t="s">
        <v>103</v>
      </c>
      <c r="B13" s="182" t="s">
        <v>298</v>
      </c>
      <c r="C13" s="191" t="s">
        <v>407</v>
      </c>
    </row>
    <row r="14" spans="1:4" s="6" customFormat="1" ht="25.5" x14ac:dyDescent="0.2">
      <c r="A14" s="272" t="s">
        <v>109</v>
      </c>
      <c r="B14" s="182" t="s">
        <v>296</v>
      </c>
      <c r="C14" s="203" t="s">
        <v>1160</v>
      </c>
      <c r="D14" s="177"/>
    </row>
    <row r="15" spans="1:4" s="6" customFormat="1" ht="58.5" customHeight="1" x14ac:dyDescent="0.2">
      <c r="A15" s="272" t="s">
        <v>130</v>
      </c>
      <c r="B15" s="182" t="s">
        <v>259</v>
      </c>
      <c r="C15" s="191" t="s">
        <v>260</v>
      </c>
    </row>
    <row r="16" spans="1:4" s="177" customFormat="1" ht="37.5" customHeight="1" x14ac:dyDescent="0.2">
      <c r="A16" s="272" t="s">
        <v>131</v>
      </c>
      <c r="B16" s="182" t="s">
        <v>315</v>
      </c>
      <c r="C16" s="191" t="s">
        <v>354</v>
      </c>
      <c r="D16" s="263"/>
    </row>
    <row r="17" spans="1:4" s="6" customFormat="1" ht="51" x14ac:dyDescent="0.2">
      <c r="A17" s="272" t="s">
        <v>201</v>
      </c>
      <c r="B17" s="182" t="s">
        <v>297</v>
      </c>
      <c r="C17" s="191" t="s">
        <v>408</v>
      </c>
      <c r="D17" s="296"/>
    </row>
    <row r="18" spans="1:4" s="6" customFormat="1" ht="25.5" x14ac:dyDescent="0.2">
      <c r="A18" s="272" t="s">
        <v>243</v>
      </c>
      <c r="B18" s="182" t="s">
        <v>80</v>
      </c>
      <c r="C18" s="191" t="s">
        <v>409</v>
      </c>
      <c r="D18" s="250"/>
    </row>
    <row r="19" spans="1:4" s="6" customFormat="1" ht="51" x14ac:dyDescent="0.2">
      <c r="A19" s="272" t="s">
        <v>244</v>
      </c>
      <c r="B19" s="182" t="s">
        <v>206</v>
      </c>
      <c r="C19" s="191" t="s">
        <v>410</v>
      </c>
      <c r="D19" s="220"/>
    </row>
    <row r="20" spans="1:4" s="6" customFormat="1" ht="51" x14ac:dyDescent="0.2">
      <c r="A20" s="272" t="s">
        <v>245</v>
      </c>
      <c r="B20" s="182" t="s">
        <v>375</v>
      </c>
      <c r="C20" s="191" t="s">
        <v>411</v>
      </c>
      <c r="D20" s="250"/>
    </row>
    <row r="21" spans="1:4" s="6" customFormat="1" ht="56.25" customHeight="1" x14ac:dyDescent="0.2">
      <c r="A21" s="272" t="s">
        <v>246</v>
      </c>
      <c r="B21" s="182" t="s">
        <v>300</v>
      </c>
      <c r="C21" s="203" t="s">
        <v>376</v>
      </c>
      <c r="D21" s="262"/>
    </row>
    <row r="22" spans="1:4" s="177" customFormat="1" ht="56.25" customHeight="1" x14ac:dyDescent="0.2">
      <c r="A22" s="272" t="s">
        <v>247</v>
      </c>
      <c r="B22" s="182" t="s">
        <v>377</v>
      </c>
      <c r="C22" s="191" t="s">
        <v>299</v>
      </c>
      <c r="D22" s="262"/>
    </row>
    <row r="23" spans="1:4" ht="38.25" x14ac:dyDescent="0.2">
      <c r="A23" s="272" t="s">
        <v>606</v>
      </c>
      <c r="B23" s="41" t="s">
        <v>301</v>
      </c>
      <c r="C23" s="60" t="s">
        <v>412</v>
      </c>
    </row>
    <row r="24" spans="1:4" x14ac:dyDescent="0.2">
      <c r="A24" s="179" t="s">
        <v>35</v>
      </c>
      <c r="B24" s="198" t="s">
        <v>36</v>
      </c>
      <c r="C24" s="212" t="s">
        <v>483</v>
      </c>
    </row>
    <row r="25" spans="1:4" x14ac:dyDescent="0.2">
      <c r="A25" s="282" t="s">
        <v>51</v>
      </c>
      <c r="B25" s="137"/>
      <c r="C25" s="137" t="s">
        <v>484</v>
      </c>
    </row>
    <row r="26" spans="1:4" x14ac:dyDescent="0.2">
      <c r="A26" s="179" t="s">
        <v>466</v>
      </c>
      <c r="B26" s="198" t="s">
        <v>36</v>
      </c>
      <c r="C26" s="212" t="s">
        <v>467</v>
      </c>
    </row>
    <row r="27" spans="1:4" ht="38.25" x14ac:dyDescent="0.2">
      <c r="A27" s="282" t="s">
        <v>475</v>
      </c>
      <c r="B27" s="207" t="s">
        <v>504</v>
      </c>
      <c r="C27" s="267" t="s">
        <v>482</v>
      </c>
    </row>
    <row r="28" spans="1:4" s="176" customFormat="1" ht="38.25" x14ac:dyDescent="0.2">
      <c r="A28" s="282" t="s">
        <v>602</v>
      </c>
      <c r="B28" s="291" t="s">
        <v>638</v>
      </c>
      <c r="C28" s="291" t="s">
        <v>1115</v>
      </c>
      <c r="D28" s="262"/>
    </row>
    <row r="29" spans="1:4" x14ac:dyDescent="0.2">
      <c r="A29" s="179" t="s">
        <v>605</v>
      </c>
      <c r="B29" s="198" t="s">
        <v>36</v>
      </c>
      <c r="C29" s="212" t="s">
        <v>593</v>
      </c>
    </row>
    <row r="30" spans="1:4" x14ac:dyDescent="0.2">
      <c r="A30" s="290" t="s">
        <v>485</v>
      </c>
      <c r="B30" s="138"/>
      <c r="C30" s="138" t="s">
        <v>484</v>
      </c>
    </row>
    <row r="31" spans="1:4" x14ac:dyDescent="0.2">
      <c r="B31" s="69"/>
      <c r="C31" s="5"/>
    </row>
    <row r="32" spans="1:4" x14ac:dyDescent="0.2">
      <c r="B32" s="69"/>
      <c r="C32" s="5"/>
    </row>
    <row r="33" spans="2:3" x14ac:dyDescent="0.2">
      <c r="B33" s="69"/>
      <c r="C33" s="5"/>
    </row>
    <row r="34" spans="2:3" x14ac:dyDescent="0.2">
      <c r="B34" s="69"/>
      <c r="C34" s="5"/>
    </row>
    <row r="35" spans="2:3" x14ac:dyDescent="0.2">
      <c r="B35" s="69"/>
      <c r="C35" s="5"/>
    </row>
  </sheetData>
  <customSheetViews>
    <customSheetView guid="{15196E9F-7FF8-439E-8E5E-D7EC9B4FE2B9}" scale="90" showPageBreaks="1" fitToPage="1" printArea="1" view="pageBreakPreview">
      <selection activeCell="C3" sqref="C3"/>
      <pageMargins left="0.31496062992125984" right="0.31496062992125984" top="0.35433070866141736" bottom="0.35433070866141736" header="0.31496062992125984" footer="0.31496062992125984"/>
      <pageSetup paperSize="9" fitToHeight="0" orientation="landscape" r:id="rId1"/>
    </customSheetView>
    <customSheetView guid="{938131D7-2FA4-4B6F-9B58-CE56B014F426}" scale="90" showPageBreaks="1" fitToPage="1" printArea="1" view="pageBreakPreview" topLeftCell="A22">
      <selection activeCell="C25" sqref="C25"/>
      <pageMargins left="0.31496062992125984" right="0.31496062992125984" top="0.35433070866141736" bottom="0.35433070866141736" header="0.31496062992125984" footer="0.31496062992125984"/>
      <pageSetup paperSize="9" scale="81" fitToHeight="0" orientation="landscape" r:id="rId2"/>
    </customSheetView>
    <customSheetView guid="{CB07B519-62E8-4084-A00D-D1F8D5657738}" scale="90" showPageBreaks="1" fitToPage="1" view="pageBreakPreview">
      <selection activeCell="C3" sqref="C3"/>
      <pageMargins left="0.31496062992125984" right="0.31496062992125984" top="0.35433070866141736" bottom="0.35433070866141736" header="0.31496062992125984" footer="0.31496062992125984"/>
      <pageSetup paperSize="9" fitToHeight="0" orientation="landscape" r:id="rId3"/>
    </customSheetView>
    <customSheetView guid="{DE13449C-9946-4D9B-BAD6-D935553CF657}" scale="90" showPageBreaks="1" fitToPage="1" view="pageBreakPreview" topLeftCell="A16">
      <selection activeCell="C16" sqref="C16"/>
      <pageMargins left="0.31496062992125984" right="0.31496062992125984" top="0.35433070866141736" bottom="0.35433070866141736" header="0.31496062992125984" footer="0.31496062992125984"/>
      <pageSetup paperSize="9" fitToHeight="0" orientation="landscape" r:id="rId4"/>
    </customSheetView>
    <customSheetView guid="{D0C00841-1E30-435B-B1C3-8C1666084E21}" scale="90" showPageBreaks="1" fitToPage="1" view="pageBreakPreview">
      <selection activeCell="C11" sqref="C11"/>
      <pageMargins left="0.31496062992125984" right="0.31496062992125984" top="0.35433070866141736" bottom="0.35433070866141736" header="0.31496062992125984" footer="0.31496062992125984"/>
      <pageSetup paperSize="9" scale="58" fitToHeight="0" orientation="portrait" r:id="rId5"/>
    </customSheetView>
    <customSheetView guid="{C05EC54D-5F4D-4DAC-8B5A-CD3242A0C8CA}" scale="90" showPageBreaks="1" fitToPage="1" view="pageBreakPreview">
      <selection activeCell="C11" sqref="C11"/>
      <pageMargins left="0.31496062992125984" right="0.31496062992125984" top="0.35433070866141736" bottom="0.35433070866141736" header="0.31496062992125984" footer="0.31496062992125984"/>
      <pageSetup paperSize="9" scale="58" fitToHeight="0" orientation="portrait" r:id="rId6"/>
    </customSheetView>
  </customSheetViews>
  <pageMargins left="0.39370078740157483" right="0.39370078740157483" top="0.39370078740157483" bottom="0.39370078740157483" header="0.39370078740157483" footer="0.39370078740157483"/>
  <pageSetup paperSize="9" scale="99" fitToHeight="0" orientation="landscape" r:id="rId7"/>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3">
    <pageSetUpPr fitToPage="1"/>
  </sheetPr>
  <dimension ref="A1:D30"/>
  <sheetViews>
    <sheetView view="pageBreakPreview" zoomScaleNormal="90" zoomScaleSheetLayoutView="100" workbookViewId="0">
      <selection activeCell="C6" sqref="C6"/>
    </sheetView>
  </sheetViews>
  <sheetFormatPr defaultColWidth="8.28515625" defaultRowHeight="12.75" x14ac:dyDescent="0.2"/>
  <cols>
    <col min="1" max="1" width="9.7109375" style="176" customWidth="1"/>
    <col min="2" max="2" width="18.7109375" style="176" customWidth="1"/>
    <col min="3" max="3" width="110.7109375" style="176" customWidth="1"/>
    <col min="4" max="4" width="20.85546875" style="176" bestFit="1" customWidth="1"/>
    <col min="5" max="249" width="11.42578125" style="176" customWidth="1"/>
    <col min="250" max="16384" width="8.28515625" style="176"/>
  </cols>
  <sheetData>
    <row r="1" spans="1:4" x14ac:dyDescent="0.2">
      <c r="A1" s="233" t="s">
        <v>168</v>
      </c>
      <c r="B1" s="238" t="str">
        <f>Inventari!A1</f>
        <v>1.</v>
      </c>
      <c r="C1" s="235" t="str">
        <f>Inventari!B1</f>
        <v>Control permanent no planificable</v>
      </c>
    </row>
    <row r="2" spans="1:4" x14ac:dyDescent="0.2">
      <c r="A2" s="236" t="s">
        <v>46</v>
      </c>
      <c r="B2" s="201" t="str">
        <f>Inventari!B9</f>
        <v>1.2</v>
      </c>
      <c r="C2" s="237" t="str">
        <f>Inventari!C9</f>
        <v>Modificacions de crèdit</v>
      </c>
    </row>
    <row r="3" spans="1:4" x14ac:dyDescent="0.2">
      <c r="A3" s="227" t="s">
        <v>32</v>
      </c>
      <c r="B3" s="204" t="str">
        <f>Inventari!C15</f>
        <v>1.2.6</v>
      </c>
      <c r="C3" s="249" t="str">
        <f>Inventari!D15</f>
        <v>Crèdit extraordinari</v>
      </c>
    </row>
    <row r="4" spans="1:4" x14ac:dyDescent="0.2">
      <c r="A4" s="221"/>
      <c r="B4" s="181"/>
      <c r="C4" s="239" t="s">
        <v>173</v>
      </c>
    </row>
    <row r="5" spans="1:4" ht="18.95" customHeight="1" x14ac:dyDescent="0.2">
      <c r="A5" s="179" t="s">
        <v>62</v>
      </c>
      <c r="B5" s="25" t="str">
        <f>'1.2.2'!B5</f>
        <v>Ref. Legislativa</v>
      </c>
      <c r="C5" s="23" t="str">
        <f>'1.2.2'!C5</f>
        <v>Descripció de l'actuació objecte de control permanent</v>
      </c>
    </row>
    <row r="6" spans="1:4" ht="63.75" x14ac:dyDescent="0.2">
      <c r="A6" s="37" t="s">
        <v>67</v>
      </c>
      <c r="B6" s="139" t="str">
        <f>Inventari!E15</f>
        <v>Art. 177.2 RDLeg 2/2004
Art. 4.1.b).2 RD 128/2018
Art. 37.3 RD 500/1990</v>
      </c>
      <c r="C6" s="160" t="str">
        <f>Inventari!F15</f>
        <v>L'expedient, que haurà de ser prèviament informat per la intervenció, es sotmetrà a l'aprovació del ple de la corporació, amb subjecció als mateixos tràmits i requisits que els pressupostos.</v>
      </c>
    </row>
    <row r="7" spans="1:4" x14ac:dyDescent="0.2">
      <c r="A7" s="192"/>
      <c r="B7" s="193"/>
      <c r="C7" s="194"/>
    </row>
    <row r="8" spans="1:4" x14ac:dyDescent="0.2">
      <c r="A8" s="179" t="str">
        <f>'1.2.1'!A8</f>
        <v>A.</v>
      </c>
      <c r="B8" s="179" t="str">
        <f>'1.2.1'!B8</f>
        <v>Ref. Legislativa</v>
      </c>
      <c r="C8" s="23" t="str">
        <f>'1.1.1'!C8</f>
        <v>Aspectes a revisar</v>
      </c>
    </row>
    <row r="9" spans="1:4" ht="61.5" customHeight="1" x14ac:dyDescent="0.2">
      <c r="A9" s="268" t="str">
        <f>'1.2.1'!A9</f>
        <v>A.1</v>
      </c>
      <c r="B9" s="269" t="s">
        <v>553</v>
      </c>
      <c r="C9" s="269" t="s">
        <v>240</v>
      </c>
      <c r="D9" s="177"/>
    </row>
    <row r="10" spans="1:4" s="177" customFormat="1" ht="25.5" x14ac:dyDescent="0.2">
      <c r="A10" s="270" t="s">
        <v>61</v>
      </c>
      <c r="B10" s="182" t="str">
        <f>'1.2.5'!B10</f>
        <v>Art. 172 i 175 RD 2568/1986</v>
      </c>
      <c r="C10" s="182" t="str">
        <f>'1.2.5'!C10</f>
        <v>Que existeix informe favorable del responsable de l'expedient en el que s'exposen els antecedents i disposicions legals o reglamentàries en què basa el seu criteri.</v>
      </c>
      <c r="D10" s="261"/>
    </row>
    <row r="11" spans="1:4" s="177" customFormat="1" ht="102" x14ac:dyDescent="0.2">
      <c r="A11" s="270" t="s">
        <v>65</v>
      </c>
      <c r="B11" s="182" t="str">
        <f>'1.2.5'!B11</f>
        <v>Art. 177.5 RDLeg 2/2004
Art. 36.3 RD 500/1990
Art. 47.2.l) L 7/1985
Art. 54.1 RDLeg 781/1986
Art. 3.3.c) RD 128/2018</v>
      </c>
      <c r="C11" s="182" t="str">
        <f>'1.2.5'!C11</f>
        <v>En tractar-se d'una modificació finançada excepcionalment amb operacions de crèdit per a despesa corrent, que consta l'informe de la secretaria de la corporació.</v>
      </c>
      <c r="D11" s="260"/>
    </row>
    <row r="12" spans="1:4" s="177" customFormat="1" ht="38.25" x14ac:dyDescent="0.2">
      <c r="A12" s="270" t="s">
        <v>66</v>
      </c>
      <c r="B12" s="182" t="s">
        <v>295</v>
      </c>
      <c r="C12" s="191" t="str">
        <f>'1.2.5'!C12</f>
        <v>Que la proposta d'acord preveu les normes sobre informació, reclamació, recursos i publicitat aplicables al pressupost (articles 169, 170 i 171 del RDLeg 2/2004), excepte si es tracta de calamitat pública o similar previst a l'article 177.6 del RDLeg 2/2004.</v>
      </c>
    </row>
    <row r="13" spans="1:4" s="177" customFormat="1" ht="38.25" x14ac:dyDescent="0.2">
      <c r="A13" s="270" t="s">
        <v>103</v>
      </c>
      <c r="B13" s="182" t="str">
        <f>'1.2.5'!B13</f>
        <v>Art. 177.6 RDLeg 2/2004
Art. 38.4 RD 500/1990</v>
      </c>
      <c r="C13" s="182" t="str">
        <f>'1.2.5'!C13</f>
        <v>En tractar-se d'una proposta de modificació de crèdit com a conseqüència de calamitat pública o similar previst a l'article 177.6 del RDLeg 2/2004, que es fa constar aquesta circumstància a l'expedient, i a més, l'acord serà immediatament executiu.</v>
      </c>
    </row>
    <row r="14" spans="1:4" s="177" customFormat="1" ht="25.5" x14ac:dyDescent="0.2">
      <c r="A14" s="270" t="s">
        <v>109</v>
      </c>
      <c r="B14" s="182" t="str">
        <f>'1.2.5'!B14</f>
        <v>Art. 38.1 RD 500/1990</v>
      </c>
      <c r="C14" s="207" t="str">
        <f>'1.2.5'!C14</f>
        <v>Que l'expedient es tramet a aquesta intervenció amb l'antelació suficient per a què els crèdits siguin aprovats i executius dins del mateix exercici en què s'aprovi.</v>
      </c>
    </row>
    <row r="15" spans="1:4" s="177" customFormat="1" ht="38.25" x14ac:dyDescent="0.2">
      <c r="A15" s="270" t="s">
        <v>130</v>
      </c>
      <c r="B15" s="182" t="str">
        <f>'1.2.5'!B15</f>
        <v>Art. 177.4 RDLeg 2/2004
Art. 37.2 RD 500/1990</v>
      </c>
      <c r="C15" s="182" t="s">
        <v>416</v>
      </c>
    </row>
    <row r="16" spans="1:4" s="177" customFormat="1" x14ac:dyDescent="0.2">
      <c r="A16" s="270" t="s">
        <v>131</v>
      </c>
      <c r="B16" s="182" t="s">
        <v>315</v>
      </c>
      <c r="C16" s="182" t="s">
        <v>417</v>
      </c>
    </row>
    <row r="17" spans="1:4" s="177" customFormat="1" ht="51" x14ac:dyDescent="0.2">
      <c r="A17" s="270" t="s">
        <v>201</v>
      </c>
      <c r="B17" s="182" t="s">
        <v>297</v>
      </c>
      <c r="C17" s="191" t="s">
        <v>408</v>
      </c>
    </row>
    <row r="18" spans="1:4" s="177" customFormat="1" ht="25.5" x14ac:dyDescent="0.2">
      <c r="A18" s="270" t="s">
        <v>243</v>
      </c>
      <c r="B18" s="182" t="s">
        <v>80</v>
      </c>
      <c r="C18" s="191" t="s">
        <v>413</v>
      </c>
    </row>
    <row r="19" spans="1:4" ht="51" x14ac:dyDescent="0.2">
      <c r="A19" s="270" t="s">
        <v>244</v>
      </c>
      <c r="B19" s="182" t="s">
        <v>206</v>
      </c>
      <c r="C19" s="191" t="s">
        <v>414</v>
      </c>
      <c r="D19" s="177"/>
    </row>
    <row r="20" spans="1:4" ht="51" x14ac:dyDescent="0.2">
      <c r="A20" s="270" t="s">
        <v>245</v>
      </c>
      <c r="B20" s="182" t="s">
        <v>375</v>
      </c>
      <c r="C20" s="191" t="s">
        <v>415</v>
      </c>
      <c r="D20" s="220"/>
    </row>
    <row r="21" spans="1:4" ht="51" x14ac:dyDescent="0.2">
      <c r="A21" s="270" t="s">
        <v>246</v>
      </c>
      <c r="B21" s="182" t="s">
        <v>300</v>
      </c>
      <c r="C21" s="203" t="s">
        <v>378</v>
      </c>
      <c r="D21" s="250"/>
    </row>
    <row r="22" spans="1:4" ht="38.25" x14ac:dyDescent="0.2">
      <c r="A22" s="270" t="s">
        <v>247</v>
      </c>
      <c r="B22" s="182" t="s">
        <v>377</v>
      </c>
      <c r="C22" s="191" t="s">
        <v>379</v>
      </c>
      <c r="D22" s="262"/>
    </row>
    <row r="23" spans="1:4" ht="38.25" x14ac:dyDescent="0.2">
      <c r="A23" s="270" t="s">
        <v>606</v>
      </c>
      <c r="B23" s="41" t="str">
        <f>'1.2.5'!B23</f>
        <v>Art. 177.5 RDLeg 2/2004
Art. 36.3 RD 500/1990</v>
      </c>
      <c r="C23" s="60" t="str">
        <f>'1.2.5'!C23</f>
        <v>En tractar-se d'una modificació finançada excepcionalment amb operacions de crèdit per a despesa corrent, que s'ha aprovat degudament l'operació de crèdit per finançar la despesa corrent, en els termes previstos a l'article 177.5 RDLeg 2/2004.</v>
      </c>
      <c r="D23" s="262"/>
    </row>
    <row r="24" spans="1:4" x14ac:dyDescent="0.2">
      <c r="A24" s="179" t="s">
        <v>35</v>
      </c>
      <c r="B24" s="198" t="s">
        <v>36</v>
      </c>
      <c r="C24" s="212" t="s">
        <v>483</v>
      </c>
    </row>
    <row r="25" spans="1:4" x14ac:dyDescent="0.2">
      <c r="A25" s="282" t="s">
        <v>51</v>
      </c>
      <c r="B25" s="137"/>
      <c r="C25" s="137" t="s">
        <v>484</v>
      </c>
    </row>
    <row r="26" spans="1:4" x14ac:dyDescent="0.2">
      <c r="A26" s="179" t="s">
        <v>466</v>
      </c>
      <c r="B26" s="198" t="s">
        <v>36</v>
      </c>
      <c r="C26" s="212" t="s">
        <v>467</v>
      </c>
    </row>
    <row r="27" spans="1:4" ht="38.25" x14ac:dyDescent="0.2">
      <c r="A27" s="282" t="s">
        <v>475</v>
      </c>
      <c r="B27" s="139" t="s">
        <v>504</v>
      </c>
      <c r="C27" s="267" t="s">
        <v>482</v>
      </c>
    </row>
    <row r="28" spans="1:4" ht="38.25" x14ac:dyDescent="0.2">
      <c r="A28" s="282" t="s">
        <v>602</v>
      </c>
      <c r="B28" s="291" t="s">
        <v>638</v>
      </c>
      <c r="C28" s="291" t="s">
        <v>1115</v>
      </c>
      <c r="D28" s="262"/>
    </row>
    <row r="29" spans="1:4" x14ac:dyDescent="0.2">
      <c r="A29" s="179" t="s">
        <v>605</v>
      </c>
      <c r="B29" s="198" t="s">
        <v>36</v>
      </c>
      <c r="C29" s="212" t="s">
        <v>593</v>
      </c>
    </row>
    <row r="30" spans="1:4" x14ac:dyDescent="0.2">
      <c r="A30" s="290" t="s">
        <v>485</v>
      </c>
      <c r="B30" s="138"/>
      <c r="C30" s="138" t="s">
        <v>484</v>
      </c>
    </row>
  </sheetData>
  <customSheetViews>
    <customSheetView guid="{15196E9F-7FF8-439E-8E5E-D7EC9B4FE2B9}"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1"/>
    </customSheetView>
    <customSheetView guid="{CB07B519-62E8-4084-A00D-D1F8D5657738}"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2"/>
    </customSheetView>
    <customSheetView guid="{DE13449C-9946-4D9B-BAD6-D935553CF657}" showPageBreaks="1" fitToPage="1" view="pageBreakPreview">
      <selection activeCell="C6" sqref="C6"/>
      <pageMargins left="0.31496062992125984" right="0.31496062992125984" top="0.35433070866141736" bottom="0.35433070866141736" header="0.31496062992125984" footer="0.31496062992125984"/>
      <pageSetup paperSize="9" fitToHeight="0" orientation="landscape" r:id="rId3"/>
    </customSheetView>
    <customSheetView guid="{D0C00841-1E30-435B-B1C3-8C1666084E21}" showPageBreaks="1" fitToPage="1" view="pageBreakPreview">
      <selection activeCell="B15" sqref="B15"/>
      <pageMargins left="0.31496062992125984" right="0.31496062992125984" top="0.35433070866141736" bottom="0.35433070866141736" header="0.31496062992125984" footer="0.31496062992125984"/>
      <pageSetup paperSize="9" fitToHeight="0" orientation="landscape" r:id="rId4"/>
    </customSheetView>
    <customSheetView guid="{C05EC54D-5F4D-4DAC-8B5A-CD3242A0C8CA}" showPageBreaks="1" fitToPage="1" view="pageBreakPreview">
      <selection activeCell="B15" sqref="B15"/>
      <pageMargins left="0.31496062992125984" right="0.31496062992125984" top="0.35433070866141736" bottom="0.35433070866141736" header="0.31496062992125984" footer="0.31496062992125984"/>
      <pageSetup paperSize="9" fitToHeight="0" orientation="landscape" r:id="rId5"/>
    </customSheetView>
  </customSheetViews>
  <pageMargins left="0.39370078740157483" right="0.39370078740157483" top="0.39370078740157483" bottom="0.39370078740157483" header="0.39370078740157483" footer="0.39370078740157483"/>
  <pageSetup paperSize="9" scale="99" fitToHeight="0" orientation="landscape" r:id="rId6"/>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5">
    <pageSetUpPr fitToPage="1"/>
  </sheetPr>
  <dimension ref="A1:D30"/>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24" customWidth="1"/>
    <col min="3" max="3" width="110.7109375" style="3" customWidth="1"/>
    <col min="4" max="4" width="28.28515625" style="3" customWidth="1"/>
    <col min="5" max="16384" width="11.42578125" style="3"/>
  </cols>
  <sheetData>
    <row r="1" spans="1:4" x14ac:dyDescent="0.2">
      <c r="A1" s="99" t="s">
        <v>168</v>
      </c>
      <c r="B1" s="200" t="str">
        <f>Inventari!A1</f>
        <v>1.</v>
      </c>
      <c r="C1" s="100" t="str">
        <f>Inventari!B1</f>
        <v>Control permanent no planificable</v>
      </c>
    </row>
    <row r="2" spans="1:4" x14ac:dyDescent="0.2">
      <c r="A2" s="101" t="s">
        <v>46</v>
      </c>
      <c r="B2" s="201" t="str">
        <f>Inventari!B9</f>
        <v>1.2</v>
      </c>
      <c r="C2" s="102" t="str">
        <f>Inventari!C9</f>
        <v>Modificacions de crèdit</v>
      </c>
    </row>
    <row r="3" spans="1:4" x14ac:dyDescent="0.2">
      <c r="A3" s="204" t="s">
        <v>32</v>
      </c>
      <c r="B3" s="204" t="str">
        <f>Inventari!C16</f>
        <v>1.2.7</v>
      </c>
      <c r="C3" s="204" t="str">
        <f>Inventari!D16</f>
        <v>Incorporació de romanents de crèdit</v>
      </c>
    </row>
    <row r="4" spans="1:4" x14ac:dyDescent="0.2">
      <c r="C4" s="65"/>
    </row>
    <row r="5" spans="1:4" s="6" customFormat="1" ht="22.5" customHeight="1" x14ac:dyDescent="0.2">
      <c r="A5" s="9" t="s">
        <v>62</v>
      </c>
      <c r="B5" s="25" t="str">
        <f>'1.2.2'!B5</f>
        <v>Ref. Legislativa</v>
      </c>
      <c r="C5" s="23" t="str">
        <f>'1.2.2'!C5</f>
        <v>Descripció de l'actuació objecte de control permanent</v>
      </c>
    </row>
    <row r="6" spans="1:4" s="177" customFormat="1" ht="25.5" x14ac:dyDescent="0.2">
      <c r="A6" s="127" t="s">
        <v>67</v>
      </c>
      <c r="B6" s="33" t="str">
        <f>Inventari!E16</f>
        <v>Art. 4.1.b).2 RD 128/2018</v>
      </c>
      <c r="C6" s="126" t="str">
        <f>Inventari!F16</f>
        <v>L'exercici del control financer inclourà, en tot cas, les actuacions de control atribuïdes en l'ordenament jurídic a la intervenció, com ara: L'informe dels projectes de pressupostos i dels expedients de modificació d'aquests.</v>
      </c>
    </row>
    <row r="7" spans="1:4" s="6" customFormat="1" x14ac:dyDescent="0.2">
      <c r="A7" s="70"/>
      <c r="B7" s="4"/>
      <c r="C7" s="68"/>
    </row>
    <row r="8" spans="1:4" s="6" customFormat="1" x14ac:dyDescent="0.2">
      <c r="A8" s="9" t="s">
        <v>34</v>
      </c>
      <c r="B8" s="9" t="str">
        <f>'1.2.1'!B8</f>
        <v>Ref. Legislativa</v>
      </c>
      <c r="C8" s="23" t="str">
        <f>'1.1.1'!C8</f>
        <v>Aspectes a revisar</v>
      </c>
    </row>
    <row r="9" spans="1:4" s="6" customFormat="1" ht="38.25" x14ac:dyDescent="0.2">
      <c r="A9" s="273" t="str">
        <f>'1.2.1'!A9</f>
        <v>A.1</v>
      </c>
      <c r="B9" s="139" t="s">
        <v>540</v>
      </c>
      <c r="C9" s="267" t="str">
        <f>'1.2.1'!C9</f>
        <v>Que l'expedient es proposa a l'òrgan competent, d'acord amb el previst a les bases d'execució del pressupost.</v>
      </c>
    </row>
    <row r="10" spans="1:4" s="6" customFormat="1" ht="35.25" customHeight="1" x14ac:dyDescent="0.2">
      <c r="A10" s="47" t="s">
        <v>61</v>
      </c>
      <c r="B10" s="182" t="s">
        <v>528</v>
      </c>
      <c r="C10" s="191" t="s">
        <v>95</v>
      </c>
    </row>
    <row r="11" spans="1:4" ht="27" customHeight="1" x14ac:dyDescent="0.2">
      <c r="A11" s="47" t="s">
        <v>65</v>
      </c>
      <c r="B11" s="182" t="s">
        <v>81</v>
      </c>
      <c r="C11" s="203" t="str">
        <f>'1.2.1'!C11</f>
        <v>Que la modificació de crèdit es tramita d'acord amb la regulació establerta a les bases d'execució del pressupost.</v>
      </c>
    </row>
    <row r="12" spans="1:4" ht="36.75" customHeight="1" x14ac:dyDescent="0.2">
      <c r="A12" s="47" t="s">
        <v>66</v>
      </c>
      <c r="B12" s="182" t="s">
        <v>369</v>
      </c>
      <c r="C12" s="71" t="s">
        <v>368</v>
      </c>
      <c r="D12" s="177"/>
    </row>
    <row r="13" spans="1:4" ht="25.5" x14ac:dyDescent="0.2">
      <c r="A13" s="47" t="s">
        <v>103</v>
      </c>
      <c r="B13" s="182" t="s">
        <v>117</v>
      </c>
      <c r="C13" s="71" t="s">
        <v>114</v>
      </c>
    </row>
    <row r="14" spans="1:4" ht="51" x14ac:dyDescent="0.2">
      <c r="A14" s="47" t="s">
        <v>109</v>
      </c>
      <c r="B14" s="182" t="s">
        <v>156</v>
      </c>
      <c r="C14" s="306" t="s">
        <v>115</v>
      </c>
    </row>
    <row r="15" spans="1:4" ht="51" x14ac:dyDescent="0.2">
      <c r="A15" s="47" t="s">
        <v>130</v>
      </c>
      <c r="B15" s="182" t="s">
        <v>157</v>
      </c>
      <c r="C15" s="243" t="s">
        <v>261</v>
      </c>
      <c r="D15" s="177"/>
    </row>
    <row r="16" spans="1:4" ht="51" x14ac:dyDescent="0.2">
      <c r="A16" s="47" t="s">
        <v>131</v>
      </c>
      <c r="B16" s="182" t="s">
        <v>158</v>
      </c>
      <c r="C16" s="243" t="s">
        <v>357</v>
      </c>
      <c r="D16" s="177"/>
    </row>
    <row r="17" spans="1:4" ht="51" x14ac:dyDescent="0.2">
      <c r="A17" s="47" t="s">
        <v>201</v>
      </c>
      <c r="B17" s="182" t="s">
        <v>159</v>
      </c>
      <c r="C17" s="243" t="s">
        <v>420</v>
      </c>
      <c r="D17" s="177"/>
    </row>
    <row r="18" spans="1:4" x14ac:dyDescent="0.2">
      <c r="A18" s="47" t="s">
        <v>243</v>
      </c>
      <c r="B18" s="182" t="s">
        <v>116</v>
      </c>
      <c r="C18" s="39" t="s">
        <v>370</v>
      </c>
    </row>
    <row r="19" spans="1:4" ht="38.25" x14ac:dyDescent="0.2">
      <c r="A19" s="47" t="s">
        <v>244</v>
      </c>
      <c r="B19" s="182" t="s">
        <v>372</v>
      </c>
      <c r="C19" s="71" t="s">
        <v>371</v>
      </c>
    </row>
    <row r="20" spans="1:4" ht="38.25" x14ac:dyDescent="0.2">
      <c r="A20" s="47" t="s">
        <v>245</v>
      </c>
      <c r="B20" s="182" t="s">
        <v>160</v>
      </c>
      <c r="C20" s="71" t="s">
        <v>419</v>
      </c>
      <c r="D20" s="152"/>
    </row>
    <row r="21" spans="1:4" ht="50.25" customHeight="1" x14ac:dyDescent="0.2">
      <c r="A21" s="47" t="s">
        <v>246</v>
      </c>
      <c r="B21" s="182" t="s">
        <v>373</v>
      </c>
      <c r="C21" s="39" t="s">
        <v>418</v>
      </c>
      <c r="D21" s="177"/>
    </row>
    <row r="22" spans="1:4" s="176" customFormat="1" ht="19.5" customHeight="1" x14ac:dyDescent="0.2">
      <c r="A22" s="179" t="s">
        <v>35</v>
      </c>
      <c r="B22" s="198" t="s">
        <v>36</v>
      </c>
      <c r="C22" s="212" t="s">
        <v>483</v>
      </c>
      <c r="D22" s="166"/>
    </row>
    <row r="23" spans="1:4" s="176" customFormat="1" x14ac:dyDescent="0.2">
      <c r="A23" s="282" t="s">
        <v>51</v>
      </c>
      <c r="B23" s="137"/>
      <c r="C23" s="137" t="s">
        <v>484</v>
      </c>
      <c r="D23" s="177"/>
    </row>
    <row r="24" spans="1:4" x14ac:dyDescent="0.2">
      <c r="A24" s="179" t="s">
        <v>466</v>
      </c>
      <c r="B24" s="198" t="s">
        <v>36</v>
      </c>
      <c r="C24" s="212" t="s">
        <v>467</v>
      </c>
    </row>
    <row r="25" spans="1:4" x14ac:dyDescent="0.2">
      <c r="A25" s="282" t="s">
        <v>475</v>
      </c>
      <c r="B25" s="182"/>
      <c r="C25" s="137" t="s">
        <v>484</v>
      </c>
    </row>
    <row r="26" spans="1:4" x14ac:dyDescent="0.2">
      <c r="A26" s="179" t="s">
        <v>605</v>
      </c>
      <c r="B26" s="198" t="s">
        <v>36</v>
      </c>
      <c r="C26" s="259" t="s">
        <v>593</v>
      </c>
    </row>
    <row r="27" spans="1:4" x14ac:dyDescent="0.2">
      <c r="A27" s="290" t="s">
        <v>485</v>
      </c>
      <c r="B27" s="138"/>
      <c r="C27" s="146" t="s">
        <v>484</v>
      </c>
    </row>
    <row r="28" spans="1:4" x14ac:dyDescent="0.2">
      <c r="A28" s="63"/>
      <c r="B28" s="4"/>
      <c r="C28" s="12"/>
    </row>
    <row r="29" spans="1:4" x14ac:dyDescent="0.2">
      <c r="A29" s="63"/>
      <c r="B29" s="4"/>
      <c r="C29" s="12"/>
    </row>
    <row r="30" spans="1:4" ht="15" x14ac:dyDescent="0.25">
      <c r="A30" s="2"/>
      <c r="B30" s="64"/>
    </row>
  </sheetData>
  <customSheetViews>
    <customSheetView guid="{15196E9F-7FF8-439E-8E5E-D7EC9B4FE2B9}" scale="90" showPageBreaks="1" fitToPage="1" view="pageBreakPreview">
      <selection activeCell="C15" sqref="C15"/>
      <pageMargins left="0.31496062992125984" right="0.31496062992125984" top="0.35433070866141736" bottom="0.35433070866141736" header="0.31496062992125984" footer="0.31496062992125984"/>
      <pageSetup paperSize="9" scale="70" orientation="portrait" r:id="rId1"/>
    </customSheetView>
    <customSheetView guid="{938131D7-2FA4-4B6F-9B58-CE56B014F426}" scale="90" showPageBreaks="1" fitToPage="1" printArea="1" view="pageBreakPreview" topLeftCell="A19">
      <selection activeCell="D24" sqref="D24"/>
      <pageMargins left="0.31496062992125984" right="0.31496062992125984" top="0.35433070866141736" bottom="0.35433070866141736" header="0.31496062992125984" footer="0.31496062992125984"/>
      <pageSetup paperSize="9" scale="66" orientation="portrait" r:id="rId2"/>
    </customSheetView>
    <customSheetView guid="{CB07B519-62E8-4084-A00D-D1F8D5657738}" scale="90" showPageBreaks="1" fitToPage="1" view="pageBreakPreview">
      <selection activeCell="C15" sqref="C15"/>
      <pageMargins left="0.31496062992125984" right="0.31496062992125984" top="0.35433070866141736" bottom="0.35433070866141736" header="0.31496062992125984" footer="0.31496062992125984"/>
      <pageSetup paperSize="9" scale="70" orientation="portrait" r:id="rId3"/>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scale="70" orientation="portrait" r:id="rId4"/>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70" orientation="portrait" r:id="rId5"/>
    </customSheetView>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scale="70" orientation="portrait" r:id="rId6"/>
    </customSheetView>
  </customSheetViews>
  <pageMargins left="0.39370078740157483" right="0.39370078740157483" top="0.39370078740157483" bottom="0.39370078740157483" header="0.39370078740157483" footer="0.39370078740157483"/>
  <pageSetup paperSize="9" scale="77" orientation="landscape"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6">
    <pageSetUpPr fitToPage="1"/>
  </sheetPr>
  <dimension ref="A1:D26"/>
  <sheetViews>
    <sheetView view="pageBreakPreview" zoomScaleNormal="9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4" width="32.5703125" style="3" customWidth="1"/>
    <col min="5" max="16384" width="11.42578125" style="3"/>
  </cols>
  <sheetData>
    <row r="1" spans="1:4" x14ac:dyDescent="0.2">
      <c r="A1" s="99" t="s">
        <v>168</v>
      </c>
      <c r="B1" s="200" t="str">
        <f>Inventari!A1</f>
        <v>1.</v>
      </c>
      <c r="C1" s="100" t="str">
        <f>Inventari!B1</f>
        <v>Control permanent no planificable</v>
      </c>
    </row>
    <row r="2" spans="1:4" x14ac:dyDescent="0.2">
      <c r="A2" s="101" t="s">
        <v>46</v>
      </c>
      <c r="B2" s="201" t="str">
        <f>Inventari!B9</f>
        <v>1.2</v>
      </c>
      <c r="C2" s="102" t="str">
        <f>Inventari!C9</f>
        <v>Modificacions de crèdit</v>
      </c>
    </row>
    <row r="3" spans="1:4" x14ac:dyDescent="0.2">
      <c r="A3" s="204" t="s">
        <v>32</v>
      </c>
      <c r="B3" s="204" t="str">
        <f>Inventari!C17</f>
        <v>1.2.8</v>
      </c>
      <c r="C3" s="204" t="str">
        <f>Inventari!D17</f>
        <v>Baixes per anul.lació</v>
      </c>
    </row>
    <row r="4" spans="1:4" x14ac:dyDescent="0.2">
      <c r="B4" s="24"/>
      <c r="C4" s="65"/>
    </row>
    <row r="5" spans="1:4" x14ac:dyDescent="0.2">
      <c r="A5" s="9" t="s">
        <v>62</v>
      </c>
      <c r="B5" s="25" t="str">
        <f>'1.2.2'!B5</f>
        <v>Ref. Legislativa</v>
      </c>
      <c r="C5" s="23" t="str">
        <f>'1.2.2'!C5</f>
        <v>Descripció de l'actuació objecte de control permanent</v>
      </c>
    </row>
    <row r="6" spans="1:4" s="176" customFormat="1" ht="25.5" x14ac:dyDescent="0.2">
      <c r="A6" s="127" t="s">
        <v>67</v>
      </c>
      <c r="B6" s="33" t="str">
        <f>Inventari!E17</f>
        <v>Art. 4.1.b).2 RD 128/2018</v>
      </c>
      <c r="C6" s="126" t="str">
        <f>Inventari!F17</f>
        <v>L'exercici del control financer inclourà, en tot cas, les actuacions de control atribuïdes en l'ordenament jurídic a la intervenció, com ara: L'informe dels projectes de pressupostos i dels expedients de modificació d'aquests.</v>
      </c>
    </row>
    <row r="7" spans="1:4" x14ac:dyDescent="0.2">
      <c r="A7" s="56"/>
      <c r="B7" s="57"/>
      <c r="C7" s="58"/>
    </row>
    <row r="8" spans="1:4" s="6" customFormat="1" x14ac:dyDescent="0.2">
      <c r="A8" s="9" t="s">
        <v>34</v>
      </c>
      <c r="B8" s="9" t="str">
        <f>'1.2.1'!B8</f>
        <v>Ref. Legislativa</v>
      </c>
      <c r="C8" s="23" t="str">
        <f>'1.1.1'!C8</f>
        <v>Aspectes a revisar</v>
      </c>
    </row>
    <row r="9" spans="1:4" s="6" customFormat="1" ht="25.5" x14ac:dyDescent="0.2">
      <c r="A9" s="273" t="str">
        <f>'1.2.1'!A9</f>
        <v>A.1</v>
      </c>
      <c r="B9" s="139" t="s">
        <v>539</v>
      </c>
      <c r="C9" s="267" t="s">
        <v>240</v>
      </c>
    </row>
    <row r="10" spans="1:4" s="6" customFormat="1" ht="25.5" x14ac:dyDescent="0.2">
      <c r="A10" s="47" t="s">
        <v>61</v>
      </c>
      <c r="B10" s="182" t="s">
        <v>528</v>
      </c>
      <c r="C10" s="191" t="s">
        <v>95</v>
      </c>
    </row>
    <row r="11" spans="1:4" ht="18.75" customHeight="1" x14ac:dyDescent="0.2">
      <c r="A11" s="47" t="s">
        <v>65</v>
      </c>
      <c r="B11" s="54" t="s">
        <v>82</v>
      </c>
      <c r="C11" s="39" t="s">
        <v>83</v>
      </c>
    </row>
    <row r="12" spans="1:4" x14ac:dyDescent="0.2">
      <c r="A12" s="47" t="s">
        <v>66</v>
      </c>
      <c r="B12" s="28" t="s">
        <v>82</v>
      </c>
      <c r="C12" s="39" t="s">
        <v>358</v>
      </c>
    </row>
    <row r="13" spans="1:4" ht="25.5" x14ac:dyDescent="0.2">
      <c r="A13" s="47" t="s">
        <v>103</v>
      </c>
      <c r="B13" s="41" t="s">
        <v>84</v>
      </c>
      <c r="C13" s="42" t="s">
        <v>359</v>
      </c>
    </row>
    <row r="14" spans="1:4" s="176" customFormat="1" ht="19.5" customHeight="1" x14ac:dyDescent="0.2">
      <c r="A14" s="179" t="s">
        <v>35</v>
      </c>
      <c r="B14" s="198" t="s">
        <v>36</v>
      </c>
      <c r="C14" s="212" t="s">
        <v>483</v>
      </c>
      <c r="D14" s="166"/>
    </row>
    <row r="15" spans="1:4" s="176" customFormat="1" x14ac:dyDescent="0.2">
      <c r="A15" s="282" t="s">
        <v>51</v>
      </c>
      <c r="B15" s="137"/>
      <c r="C15" s="137" t="s">
        <v>484</v>
      </c>
      <c r="D15" s="177"/>
    </row>
    <row r="16" spans="1:4" x14ac:dyDescent="0.2">
      <c r="A16" s="179" t="s">
        <v>466</v>
      </c>
      <c r="B16" s="198" t="s">
        <v>36</v>
      </c>
      <c r="C16" s="212" t="s">
        <v>467</v>
      </c>
    </row>
    <row r="17" spans="1:3" x14ac:dyDescent="0.2">
      <c r="A17" s="282" t="s">
        <v>475</v>
      </c>
      <c r="B17" s="182"/>
      <c r="C17" s="137" t="s">
        <v>484</v>
      </c>
    </row>
    <row r="18" spans="1:3" x14ac:dyDescent="0.2">
      <c r="A18" s="179" t="s">
        <v>605</v>
      </c>
      <c r="B18" s="198" t="s">
        <v>36</v>
      </c>
      <c r="C18" s="259" t="s">
        <v>593</v>
      </c>
    </row>
    <row r="19" spans="1:3" x14ac:dyDescent="0.2">
      <c r="A19" s="290" t="s">
        <v>485</v>
      </c>
      <c r="B19" s="138"/>
      <c r="C19" s="146" t="s">
        <v>484</v>
      </c>
    </row>
    <row r="20" spans="1:3" x14ac:dyDescent="0.2">
      <c r="A20" s="63"/>
      <c r="B20" s="4"/>
      <c r="C20" s="17"/>
    </row>
    <row r="21" spans="1:3" x14ac:dyDescent="0.2">
      <c r="A21" s="63"/>
      <c r="B21" s="4"/>
      <c r="C21" s="17"/>
    </row>
    <row r="22" spans="1:3" x14ac:dyDescent="0.2">
      <c r="A22" s="63"/>
      <c r="B22" s="4"/>
      <c r="C22" s="7"/>
    </row>
    <row r="23" spans="1:3" x14ac:dyDescent="0.2">
      <c r="A23" s="63"/>
      <c r="B23" s="4"/>
      <c r="C23" s="19"/>
    </row>
    <row r="24" spans="1:3" x14ac:dyDescent="0.2">
      <c r="A24" s="63"/>
      <c r="B24" s="4"/>
      <c r="C24" s="12"/>
    </row>
    <row r="25" spans="1:3" x14ac:dyDescent="0.2">
      <c r="A25" s="63"/>
      <c r="B25" s="4"/>
      <c r="C25" s="12"/>
    </row>
    <row r="26" spans="1:3" ht="15" x14ac:dyDescent="0.25">
      <c r="A26" s="2"/>
      <c r="B26" s="2"/>
    </row>
  </sheetData>
  <customSheetViews>
    <customSheetView guid="{15196E9F-7FF8-439E-8E5E-D7EC9B4FE2B9}"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1"/>
    </customSheetView>
    <customSheetView guid="{938131D7-2FA4-4B6F-9B58-CE56B014F426}"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2"/>
    </customSheetView>
    <customSheetView guid="{CB07B519-62E8-4084-A00D-D1F8D5657738}" scale="90" showPageBreaks="1" fitToPage="1" view="pageBreakPreview">
      <selection activeCell="C9" sqref="C9"/>
      <pageMargins left="0.31496062992125984" right="0.31496062992125984" top="0.35433070866141736" bottom="0.35433070866141736" header="0.31496062992125984" footer="0.31496062992125984"/>
      <pageSetup paperSize="9" orientation="landscape" r:id="rId3"/>
    </customSheetView>
    <customSheetView guid="{DE13449C-9946-4D9B-BAD6-D935553CF657}" scale="90" showPageBreaks="1" fitToPage="1" view="pageBreakPreview">
      <selection activeCell="C16" sqref="C16"/>
      <pageMargins left="0.31496062992125984" right="0.31496062992125984" top="0.35433070866141736" bottom="0.35433070866141736" header="0.31496062992125984" footer="0.31496062992125984"/>
      <pageSetup paperSize="9" orientation="landscape" r:id="rId4"/>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5"/>
    </customSheetView>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orientation="landscape" r:id="rId6"/>
    </customSheetView>
  </customSheetViews>
  <pageMargins left="0.39370078740157483" right="0.39370078740157483" top="0.39370078740157483" bottom="0.39370078740157483" header="0.39370078740157483" footer="0.39370078740157483"/>
  <pageSetup paperSize="9" scale="99" orientation="landscape"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7">
    <pageSetUpPr fitToPage="1"/>
  </sheetPr>
  <dimension ref="A1:C30"/>
  <sheetViews>
    <sheetView view="pageBreakPreview" zoomScaleNormal="100" zoomScaleSheetLayoutView="100" workbookViewId="0">
      <selection activeCell="C14" sqref="C14"/>
    </sheetView>
  </sheetViews>
  <sheetFormatPr defaultColWidth="11.42578125" defaultRowHeight="12.75" x14ac:dyDescent="0.2"/>
  <cols>
    <col min="1" max="1" width="9.7109375" style="36" customWidth="1"/>
    <col min="2" max="2" width="18.7109375" style="97" customWidth="1"/>
    <col min="3" max="3" width="110.7109375" style="97" customWidth="1"/>
    <col min="4" max="16384" width="11.42578125" style="3"/>
  </cols>
  <sheetData>
    <row r="1" spans="1:3" x14ac:dyDescent="0.2">
      <c r="A1" s="99" t="s">
        <v>168</v>
      </c>
      <c r="B1" s="200" t="str">
        <f>Inventari!A1</f>
        <v>1.</v>
      </c>
      <c r="C1" s="195" t="str">
        <f>Inventari!B1</f>
        <v>Control permanent no planificable</v>
      </c>
    </row>
    <row r="2" spans="1:3" x14ac:dyDescent="0.2">
      <c r="A2" s="101" t="s">
        <v>46</v>
      </c>
      <c r="B2" s="201" t="str">
        <f>Inventari!B18</f>
        <v>1.3</v>
      </c>
      <c r="C2" s="196" t="str">
        <f>Inventari!C18</f>
        <v>Liquidació del pressupost</v>
      </c>
    </row>
    <row r="3" spans="1:3" x14ac:dyDescent="0.2">
      <c r="A3" s="204" t="s">
        <v>32</v>
      </c>
      <c r="B3" s="202" t="str">
        <f>Inventari!C19</f>
        <v>1.3.1</v>
      </c>
      <c r="C3" s="197" t="str">
        <f>Inventari!D19</f>
        <v>Liquidació del pressupost de l'entitat local</v>
      </c>
    </row>
    <row r="4" spans="1:3" s="6" customFormat="1" x14ac:dyDescent="0.2">
      <c r="A4" s="26"/>
      <c r="B4" s="95"/>
      <c r="C4" s="95"/>
    </row>
    <row r="5" spans="1:3" x14ac:dyDescent="0.2">
      <c r="A5" s="32" t="s">
        <v>62</v>
      </c>
      <c r="B5" s="96" t="str">
        <f>'1.1.1'!B5</f>
        <v>Ref. Legislativa</v>
      </c>
      <c r="C5" s="96" t="s">
        <v>60</v>
      </c>
    </row>
    <row r="6" spans="1:3" s="176" customFormat="1" ht="63.75" x14ac:dyDescent="0.2">
      <c r="A6" s="186" t="s">
        <v>67</v>
      </c>
      <c r="B6" s="183" t="str">
        <f>Inventari!E19</f>
        <v>Art. 191.3 RDLeg 2/2004
Art. 90 RD 500/1990
Art. 4.1.b).4 RD 128/2018</v>
      </c>
      <c r="C6" s="184" t="str">
        <f>Inventari!F19</f>
        <v>Les entitats locals hauran de confeccionar la liquidació del seu pressupost abans del primer dia de març de l'exercici següent. L'aprovació de la liquidació del pressupost correspon al president de l'entitat local, previ informe de la intervenció.</v>
      </c>
    </row>
    <row r="7" spans="1:3" x14ac:dyDescent="0.2">
      <c r="A7" s="56"/>
      <c r="B7" s="57"/>
      <c r="C7" s="58"/>
    </row>
    <row r="8" spans="1:3" s="6" customFormat="1" x14ac:dyDescent="0.2">
      <c r="A8" s="32" t="s">
        <v>34</v>
      </c>
      <c r="B8" s="96" t="s">
        <v>36</v>
      </c>
      <c r="C8" s="96" t="str">
        <f>'1.1.1'!C8</f>
        <v>Aspectes a revisar</v>
      </c>
    </row>
    <row r="9" spans="1:3" s="6" customFormat="1" ht="63.75" x14ac:dyDescent="0.2">
      <c r="A9" s="52" t="s">
        <v>50</v>
      </c>
      <c r="B9" s="111" t="s">
        <v>538</v>
      </c>
      <c r="C9" s="115" t="s">
        <v>254</v>
      </c>
    </row>
    <row r="10" spans="1:3" s="6" customFormat="1" ht="25.5" x14ac:dyDescent="0.2">
      <c r="A10" s="52" t="s">
        <v>61</v>
      </c>
      <c r="B10" s="110" t="s">
        <v>161</v>
      </c>
      <c r="C10" s="112" t="s">
        <v>597</v>
      </c>
    </row>
    <row r="11" spans="1:3" s="6" customFormat="1" ht="25.5" x14ac:dyDescent="0.2">
      <c r="A11" s="52" t="s">
        <v>65</v>
      </c>
      <c r="B11" s="54" t="s">
        <v>528</v>
      </c>
      <c r="C11" s="151" t="s">
        <v>95</v>
      </c>
    </row>
    <row r="12" spans="1:3" ht="38.25" x14ac:dyDescent="0.2">
      <c r="A12" s="52" t="s">
        <v>66</v>
      </c>
      <c r="B12" s="28" t="s">
        <v>162</v>
      </c>
      <c r="C12" s="39" t="s">
        <v>94</v>
      </c>
    </row>
    <row r="13" spans="1:3" s="176" customFormat="1" ht="38.25" x14ac:dyDescent="0.2">
      <c r="A13" s="52" t="s">
        <v>103</v>
      </c>
      <c r="B13" s="207" t="s">
        <v>163</v>
      </c>
      <c r="C13" s="112" t="s">
        <v>1295</v>
      </c>
    </row>
    <row r="14" spans="1:3" ht="76.5" x14ac:dyDescent="0.2">
      <c r="A14" s="52" t="s">
        <v>109</v>
      </c>
      <c r="B14" s="110" t="s">
        <v>237</v>
      </c>
      <c r="C14" s="203" t="s">
        <v>462</v>
      </c>
    </row>
    <row r="15" spans="1:3" ht="25.5" x14ac:dyDescent="0.2">
      <c r="A15" s="52" t="s">
        <v>130</v>
      </c>
      <c r="B15" s="207" t="s">
        <v>96</v>
      </c>
      <c r="C15" s="203" t="s">
        <v>101</v>
      </c>
    </row>
    <row r="16" spans="1:3" ht="25.5" x14ac:dyDescent="0.2">
      <c r="A16" s="52" t="s">
        <v>131</v>
      </c>
      <c r="B16" s="207" t="s">
        <v>97</v>
      </c>
      <c r="C16" s="203" t="s">
        <v>1228</v>
      </c>
    </row>
    <row r="17" spans="1:3" ht="25.5" x14ac:dyDescent="0.2">
      <c r="A17" s="52" t="s">
        <v>201</v>
      </c>
      <c r="B17" s="207" t="s">
        <v>164</v>
      </c>
      <c r="C17" s="301" t="s">
        <v>463</v>
      </c>
    </row>
    <row r="18" spans="1:3" ht="76.5" x14ac:dyDescent="0.2">
      <c r="A18" s="52" t="s">
        <v>243</v>
      </c>
      <c r="B18" s="207" t="s">
        <v>238</v>
      </c>
      <c r="C18" s="112" t="s">
        <v>102</v>
      </c>
    </row>
    <row r="19" spans="1:3" x14ac:dyDescent="0.2">
      <c r="A19" s="52" t="s">
        <v>244</v>
      </c>
      <c r="B19" s="110" t="s">
        <v>105</v>
      </c>
      <c r="C19" s="112" t="s">
        <v>464</v>
      </c>
    </row>
    <row r="20" spans="1:3" ht="25.5" x14ac:dyDescent="0.2">
      <c r="A20" s="52" t="s">
        <v>245</v>
      </c>
      <c r="B20" s="110" t="s">
        <v>54</v>
      </c>
      <c r="C20" s="110" t="s">
        <v>53</v>
      </c>
    </row>
    <row r="21" spans="1:3" s="6" customFormat="1" ht="25.5" x14ac:dyDescent="0.2">
      <c r="A21" s="52" t="s">
        <v>246</v>
      </c>
      <c r="B21" s="207" t="s">
        <v>1177</v>
      </c>
      <c r="C21" s="207" t="s">
        <v>1209</v>
      </c>
    </row>
    <row r="22" spans="1:3" s="176" customFormat="1" ht="19.5" customHeight="1" x14ac:dyDescent="0.2">
      <c r="A22" s="179" t="s">
        <v>35</v>
      </c>
      <c r="B22" s="198" t="s">
        <v>36</v>
      </c>
      <c r="C22" s="212" t="s">
        <v>483</v>
      </c>
    </row>
    <row r="23" spans="1:3" s="176" customFormat="1" x14ac:dyDescent="0.2">
      <c r="A23" s="282" t="s">
        <v>51</v>
      </c>
      <c r="B23" s="137"/>
      <c r="C23" s="137" t="s">
        <v>484</v>
      </c>
    </row>
    <row r="24" spans="1:3" s="176" customFormat="1" x14ac:dyDescent="0.2">
      <c r="A24" s="179" t="s">
        <v>466</v>
      </c>
      <c r="B24" s="198" t="s">
        <v>36</v>
      </c>
      <c r="C24" s="212" t="s">
        <v>467</v>
      </c>
    </row>
    <row r="25" spans="1:3" s="176" customFormat="1" ht="38.25" x14ac:dyDescent="0.2">
      <c r="A25" s="52" t="s">
        <v>475</v>
      </c>
      <c r="B25" s="207" t="s">
        <v>165</v>
      </c>
      <c r="C25" s="203" t="s">
        <v>461</v>
      </c>
    </row>
    <row r="26" spans="1:3" s="176" customFormat="1" ht="51" x14ac:dyDescent="0.2">
      <c r="A26" s="52" t="s">
        <v>602</v>
      </c>
      <c r="B26" s="207" t="s">
        <v>633</v>
      </c>
      <c r="C26" s="203" t="s">
        <v>634</v>
      </c>
    </row>
    <row r="27" spans="1:3" s="176" customFormat="1" ht="25.5" x14ac:dyDescent="0.2">
      <c r="A27" s="52" t="s">
        <v>603</v>
      </c>
      <c r="B27" s="207" t="s">
        <v>1177</v>
      </c>
      <c r="C27" s="207" t="s">
        <v>1208</v>
      </c>
    </row>
    <row r="28" spans="1:3" s="176" customFormat="1" ht="38.25" x14ac:dyDescent="0.2">
      <c r="A28" s="52" t="s">
        <v>604</v>
      </c>
      <c r="B28" s="331" t="s">
        <v>632</v>
      </c>
      <c r="C28" s="332" t="s">
        <v>631</v>
      </c>
    </row>
    <row r="29" spans="1:3" s="176" customFormat="1" x14ac:dyDescent="0.2">
      <c r="A29" s="179" t="s">
        <v>605</v>
      </c>
      <c r="B29" s="198" t="s">
        <v>36</v>
      </c>
      <c r="C29" s="212" t="s">
        <v>593</v>
      </c>
    </row>
    <row r="30" spans="1:3" x14ac:dyDescent="0.2">
      <c r="A30" s="290" t="s">
        <v>485</v>
      </c>
      <c r="B30" s="138"/>
      <c r="C30" s="146" t="s">
        <v>484</v>
      </c>
    </row>
  </sheetData>
  <customSheetViews>
    <customSheetView guid="{15196E9F-7FF8-439E-8E5E-D7EC9B4FE2B9}" showPageBreaks="1" fitToPage="1" view="pageBreakPreview" topLeftCell="A25">
      <selection activeCell="C34" sqref="C34"/>
      <pageMargins left="0.31496062992125984" right="0.31496062992125984" top="0.35433070866141736" bottom="0.35433070866141736" header="0.31496062992125984" footer="0.31496062992125984"/>
      <pageSetup paperSize="9" scale="87" fitToHeight="2" orientation="landscape" r:id="rId1"/>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70" fitToHeight="2" orientation="portrait" r:id="rId2"/>
    </customSheetView>
    <customSheetView guid="{ADC44F08-3865-4F34-B04A-36DC3A9880D3}" fitToPage="1">
      <selection activeCell="B4" sqref="B4"/>
      <pageMargins left="0.31496062992125984" right="0.31496062992125984" top="0.35433070866141736" bottom="0.35433070866141736" header="0.31496062992125984" footer="0.31496062992125984"/>
      <pageSetup paperSize="9" scale="75" fitToHeight="2" orientation="portrait" r:id="rId3"/>
    </customSheetView>
    <customSheetView guid="{A2FA97B7-FA2E-4CF8-9E14-C904E49D925F}" fitToPage="1" topLeftCell="A10">
      <selection activeCell="C23" sqref="C23:D23"/>
      <pageMargins left="0.31496062992125984" right="0.31496062992125984" top="0.35433070866141736" bottom="0.35433070866141736" header="0.31496062992125984" footer="0.31496062992125984"/>
      <pageSetup paperSize="9" scale="75" fitToHeight="2" orientation="portrait"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CB07B519-62E8-4084-A00D-D1F8D5657738}" showPageBreaks="1" fitToPage="1" view="pageBreakPreview" topLeftCell="A28">
      <selection activeCell="C35" sqref="C35"/>
      <pageMargins left="0.31496062992125984" right="0.31496062992125984" top="0.35433070866141736" bottom="0.35433070866141736" header="0.31496062992125984" footer="0.31496062992125984"/>
      <pageSetup paperSize="9" scale="87" fitToHeight="2" orientation="landscape" r:id="rId6"/>
    </customSheetView>
    <customSheetView guid="{DE13449C-9946-4D9B-BAD6-D935553CF657}" showPageBreaks="1" fitToPage="1" printArea="1" view="pageBreakPreview">
      <selection activeCell="C38" sqref="C38"/>
      <pageMargins left="0.31496062992125984" right="0.31496062992125984" top="0.35433070866141736" bottom="0.35433070866141736" header="0.31496062992125984" footer="0.31496062992125984"/>
      <pageSetup paperSize="9" scale="95" fitToHeight="2" orientation="landscape" r:id="rId7"/>
    </customSheetView>
    <customSheetView guid="{D0C00841-1E30-435B-B1C3-8C1666084E21}" showPageBreaks="1" fitToPage="1" view="pageBreakPreview">
      <selection activeCell="C9" sqref="C9"/>
      <pageMargins left="0.78740157480314965" right="0.78740157480314965" top="0.78740157480314965" bottom="0.78740157480314965" header="0.31496062992125984" footer="0.31496062992125984"/>
      <pageSetup paperSize="9" scale="86" fitToHeight="2" orientation="landscape" r:id="rId8"/>
    </customSheetView>
    <customSheetView guid="{C05EC54D-5F4D-4DAC-8B5A-CD3242A0C8CA}" showPageBreaks="1" fitToPage="1" view="pageBreakPreview">
      <selection activeCell="C9" sqref="C9"/>
      <pageMargins left="0.78740157480314965" right="0.78740157480314965" top="0.78740157480314965" bottom="0.78740157480314965" header="0.31496062992125984" footer="0.31496062992125984"/>
      <pageSetup paperSize="9" scale="86" fitToHeight="2" orientation="landscape" r:id="rId9"/>
    </customSheetView>
  </customSheetViews>
  <pageMargins left="0.78740157480314965" right="0.78740157480314965" top="0.78740157480314965" bottom="0.78740157480314965" header="0.31496062992125984" footer="0.31496062992125984"/>
  <pageSetup paperSize="9" scale="92" fitToHeight="2" orientation="landscape"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8">
    <pageSetUpPr fitToPage="1"/>
  </sheetPr>
  <dimension ref="A1:C30"/>
  <sheetViews>
    <sheetView view="pageBreakPreview" zoomScaleNormal="100" zoomScaleSheetLayoutView="100" workbookViewId="0">
      <selection activeCell="C12" sqref="C12"/>
    </sheetView>
  </sheetViews>
  <sheetFormatPr defaultColWidth="11.42578125" defaultRowHeight="12.75" x14ac:dyDescent="0.2"/>
  <cols>
    <col min="1" max="1" width="9.7109375" style="36" customWidth="1"/>
    <col min="2" max="2" width="18.7109375" style="36" customWidth="1"/>
    <col min="3" max="3" width="110.7109375" style="36" customWidth="1"/>
    <col min="4" max="16384" width="11.42578125" style="3"/>
  </cols>
  <sheetData>
    <row r="1" spans="1:3" x14ac:dyDescent="0.2">
      <c r="A1" s="99" t="s">
        <v>168</v>
      </c>
      <c r="B1" s="99" t="str">
        <f>Inventari!A1</f>
        <v>1.</v>
      </c>
      <c r="C1" s="100" t="str">
        <f>Inventari!B1</f>
        <v>Control permanent no planificable</v>
      </c>
    </row>
    <row r="2" spans="1:3" x14ac:dyDescent="0.2">
      <c r="A2" s="101" t="s">
        <v>46</v>
      </c>
      <c r="B2" s="101" t="str">
        <f>Inventari!B18</f>
        <v>1.3</v>
      </c>
      <c r="C2" s="102" t="str">
        <f>Inventari!C18</f>
        <v>Liquidació del pressupost</v>
      </c>
    </row>
    <row r="3" spans="1:3" x14ac:dyDescent="0.2">
      <c r="A3" s="204" t="s">
        <v>32</v>
      </c>
      <c r="B3" s="204" t="str">
        <f>Inventari!C20</f>
        <v>1.3.2</v>
      </c>
      <c r="C3" s="197" t="str">
        <f>Inventari!D20</f>
        <v>Liquidació del pressupost d'organismes autònoms i consorcis adscrits</v>
      </c>
    </row>
    <row r="4" spans="1:3" s="6" customFormat="1" x14ac:dyDescent="0.2">
      <c r="A4" s="103"/>
      <c r="B4" s="104"/>
      <c r="C4" s="105"/>
    </row>
    <row r="5" spans="1:3" ht="18.95" customHeight="1" x14ac:dyDescent="0.2">
      <c r="A5" s="32" t="s">
        <v>62</v>
      </c>
      <c r="B5" s="32" t="s">
        <v>36</v>
      </c>
      <c r="C5" s="32" t="s">
        <v>60</v>
      </c>
    </row>
    <row r="6" spans="1:3" s="176" customFormat="1" ht="63.75" x14ac:dyDescent="0.2">
      <c r="A6" s="186" t="s">
        <v>67</v>
      </c>
      <c r="B6" s="183" t="str">
        <f>Inventari!E20</f>
        <v>Art. 192.2 RDLeg 2/2004
Art. 90 RD 500/1990
Art. 4.1.b).4 RD 128/2018</v>
      </c>
      <c r="C6" s="184" t="str">
        <f>Inventari!F20</f>
        <v>La liquidació dels pressupostos dels organismes autònoms, informada per la intervenció corresponent i proposada per l'òrgan competent d'aquests, serà remesa a l'entitat local per a la seva aprovació pel seu president i als efectes previstos en l'article següent.</v>
      </c>
    </row>
    <row r="7" spans="1:3" x14ac:dyDescent="0.2">
      <c r="A7" s="56"/>
      <c r="B7" s="57"/>
      <c r="C7" s="58"/>
    </row>
    <row r="8" spans="1:3" s="6" customFormat="1" x14ac:dyDescent="0.2">
      <c r="A8" s="32" t="s">
        <v>34</v>
      </c>
      <c r="B8" s="96" t="s">
        <v>36</v>
      </c>
      <c r="C8" s="96" t="str">
        <f>'1.1.1'!C8</f>
        <v>Aspectes a revisar</v>
      </c>
    </row>
    <row r="9" spans="1:3" s="6" customFormat="1" ht="38.25" x14ac:dyDescent="0.2">
      <c r="A9" s="43" t="s">
        <v>50</v>
      </c>
      <c r="B9" s="28" t="s">
        <v>537</v>
      </c>
      <c r="C9" s="115" t="s">
        <v>236</v>
      </c>
    </row>
    <row r="10" spans="1:3" s="6" customFormat="1" ht="25.5" x14ac:dyDescent="0.2">
      <c r="A10" s="190" t="s">
        <v>61</v>
      </c>
      <c r="B10" s="111" t="s">
        <v>528</v>
      </c>
      <c r="C10" s="116" t="s">
        <v>95</v>
      </c>
    </row>
    <row r="11" spans="1:3" ht="38.25" x14ac:dyDescent="0.2">
      <c r="A11" s="190" t="s">
        <v>65</v>
      </c>
      <c r="B11" s="28" t="s">
        <v>162</v>
      </c>
      <c r="C11" s="39" t="s">
        <v>94</v>
      </c>
    </row>
    <row r="12" spans="1:3" ht="38.25" x14ac:dyDescent="0.2">
      <c r="A12" s="190" t="s">
        <v>66</v>
      </c>
      <c r="B12" s="207" t="s">
        <v>163</v>
      </c>
      <c r="C12" s="112" t="s">
        <v>1295</v>
      </c>
    </row>
    <row r="13" spans="1:3" ht="63.75" x14ac:dyDescent="0.2">
      <c r="A13" s="190" t="s">
        <v>103</v>
      </c>
      <c r="B13" s="110" t="s">
        <v>165</v>
      </c>
      <c r="C13" s="98" t="s">
        <v>380</v>
      </c>
    </row>
    <row r="14" spans="1:3" ht="51" x14ac:dyDescent="0.2">
      <c r="A14" s="190" t="s">
        <v>109</v>
      </c>
      <c r="B14" s="110" t="s">
        <v>672</v>
      </c>
      <c r="C14" s="98" t="s">
        <v>107</v>
      </c>
    </row>
    <row r="15" spans="1:3" ht="76.5" x14ac:dyDescent="0.2">
      <c r="A15" s="190" t="s">
        <v>130</v>
      </c>
      <c r="B15" s="207" t="s">
        <v>237</v>
      </c>
      <c r="C15" s="112" t="s">
        <v>100</v>
      </c>
    </row>
    <row r="16" spans="1:3" ht="25.5" x14ac:dyDescent="0.2">
      <c r="A16" s="190" t="s">
        <v>131</v>
      </c>
      <c r="B16" s="207" t="s">
        <v>96</v>
      </c>
      <c r="C16" s="203" t="s">
        <v>101</v>
      </c>
    </row>
    <row r="17" spans="1:3" ht="25.5" x14ac:dyDescent="0.2">
      <c r="A17" s="190" t="s">
        <v>201</v>
      </c>
      <c r="B17" s="207" t="s">
        <v>97</v>
      </c>
      <c r="C17" s="203" t="s">
        <v>1228</v>
      </c>
    </row>
    <row r="18" spans="1:3" ht="63.75" x14ac:dyDescent="0.2">
      <c r="A18" s="190" t="s">
        <v>243</v>
      </c>
      <c r="B18" s="207" t="s">
        <v>164</v>
      </c>
      <c r="C18" s="203" t="s">
        <v>381</v>
      </c>
    </row>
    <row r="19" spans="1:3" ht="76.5" x14ac:dyDescent="0.2">
      <c r="A19" s="190" t="s">
        <v>244</v>
      </c>
      <c r="B19" s="28" t="s">
        <v>238</v>
      </c>
      <c r="C19" s="39" t="s">
        <v>102</v>
      </c>
    </row>
    <row r="20" spans="1:3" s="6" customFormat="1" ht="51" x14ac:dyDescent="0.2">
      <c r="A20" s="190" t="s">
        <v>245</v>
      </c>
      <c r="B20" s="28" t="s">
        <v>106</v>
      </c>
      <c r="C20" s="39" t="s">
        <v>104</v>
      </c>
    </row>
    <row r="21" spans="1:3" s="6" customFormat="1" ht="25.5" x14ac:dyDescent="0.2">
      <c r="A21" s="190" t="s">
        <v>246</v>
      </c>
      <c r="B21" s="28" t="s">
        <v>54</v>
      </c>
      <c r="C21" s="28" t="s">
        <v>53</v>
      </c>
    </row>
    <row r="22" spans="1:3" ht="25.5" x14ac:dyDescent="0.2">
      <c r="A22" s="190" t="s">
        <v>247</v>
      </c>
      <c r="B22" s="182" t="s">
        <v>98</v>
      </c>
      <c r="C22" s="39" t="s">
        <v>99</v>
      </c>
    </row>
    <row r="23" spans="1:3" s="6" customFormat="1" ht="25.5" x14ac:dyDescent="0.2">
      <c r="A23" s="190" t="s">
        <v>606</v>
      </c>
      <c r="B23" s="182" t="s">
        <v>1177</v>
      </c>
      <c r="C23" s="207" t="str">
        <f>'1.3.1'!C21</f>
        <v>En haver-se realitzat inversions financerament sostenibles, que en la liquidació hi consta la informació del grau de compliment dels criteris establerts a la DA16.6 del RDLeg 2/2004.</v>
      </c>
    </row>
    <row r="24" spans="1:3" s="176" customFormat="1" ht="19.5" customHeight="1" x14ac:dyDescent="0.2">
      <c r="A24" s="179" t="s">
        <v>35</v>
      </c>
      <c r="B24" s="198" t="s">
        <v>36</v>
      </c>
      <c r="C24" s="212" t="s">
        <v>483</v>
      </c>
    </row>
    <row r="25" spans="1:3" s="176" customFormat="1" x14ac:dyDescent="0.2">
      <c r="A25" s="282" t="s">
        <v>51</v>
      </c>
      <c r="B25" s="137"/>
      <c r="C25" s="137" t="s">
        <v>484</v>
      </c>
    </row>
    <row r="26" spans="1:3" x14ac:dyDescent="0.2">
      <c r="A26" s="179" t="s">
        <v>466</v>
      </c>
      <c r="B26" s="198" t="s">
        <v>36</v>
      </c>
      <c r="C26" s="212" t="s">
        <v>467</v>
      </c>
    </row>
    <row r="27" spans="1:3" ht="38.25" x14ac:dyDescent="0.2">
      <c r="A27" s="282" t="s">
        <v>602</v>
      </c>
      <c r="B27" s="207" t="s">
        <v>165</v>
      </c>
      <c r="C27" s="359" t="s">
        <v>461</v>
      </c>
    </row>
    <row r="28" spans="1:3" s="176" customFormat="1" ht="51" x14ac:dyDescent="0.2">
      <c r="A28" s="38" t="s">
        <v>603</v>
      </c>
      <c r="B28" s="207" t="s">
        <v>633</v>
      </c>
      <c r="C28" s="203" t="s">
        <v>634</v>
      </c>
    </row>
    <row r="29" spans="1:3" x14ac:dyDescent="0.2">
      <c r="A29" s="179" t="s">
        <v>605</v>
      </c>
      <c r="B29" s="198" t="s">
        <v>36</v>
      </c>
      <c r="C29" s="212" t="s">
        <v>593</v>
      </c>
    </row>
    <row r="30" spans="1:3" x14ac:dyDescent="0.2">
      <c r="A30" s="290" t="s">
        <v>485</v>
      </c>
      <c r="B30" s="138"/>
      <c r="C30" s="146" t="s">
        <v>484</v>
      </c>
    </row>
  </sheetData>
  <customSheetViews>
    <customSheetView guid="{15196E9F-7FF8-439E-8E5E-D7EC9B4FE2B9}" showPageBreaks="1" fitToPage="1" view="pageBreakPreview" topLeftCell="A22">
      <selection activeCell="A19" sqref="A19"/>
      <pageMargins left="0.31496062992125984" right="0.31496062992125984" top="0.35433070866141736" bottom="0.35433070866141736" header="0.31496062992125984" footer="0.31496062992125984"/>
      <pageSetup paperSize="9" fitToHeight="2" orientation="landscape" r:id="rId1"/>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70" fitToHeight="2" orientation="portrait" r:id="rId2"/>
    </customSheetView>
    <customSheetView guid="{ADC44F08-3865-4F34-B04A-36DC3A9880D3}" fitToPage="1">
      <selection activeCell="B4" sqref="B4"/>
      <pageMargins left="0.31496062992125984" right="0.31496062992125984" top="0.35433070866141736" bottom="0.35433070866141736" header="0.31496062992125984" footer="0.31496062992125984"/>
      <pageSetup paperSize="9" scale="75" fitToHeight="2" orientation="portrait" r:id="rId3"/>
    </customSheetView>
    <customSheetView guid="{A2FA97B7-FA2E-4CF8-9E14-C904E49D925F}" fitToPage="1" topLeftCell="A13">
      <selection activeCell="C23" sqref="C23:D23"/>
      <pageMargins left="0.31496062992125984" right="0.31496062992125984" top="0.35433070866141736" bottom="0.35433070866141736" header="0.31496062992125984" footer="0.31496062992125984"/>
      <pageSetup paperSize="9" scale="75" fitToHeight="2" orientation="portrait"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CB07B519-62E8-4084-A00D-D1F8D5657738}" showPageBreaks="1" fitToPage="1" view="pageBreakPreview">
      <selection activeCell="A19" sqref="A19"/>
      <pageMargins left="0.31496062992125984" right="0.31496062992125984" top="0.35433070866141736" bottom="0.35433070866141736" header="0.31496062992125984" footer="0.31496062992125984"/>
      <pageSetup paperSize="9" fitToHeight="2" orientation="landscape" r:id="rId6"/>
    </customSheetView>
    <customSheetView guid="{DE13449C-9946-4D9B-BAD6-D935553CF657}" showPageBreaks="1" fitToPage="1" printArea="1" view="pageBreakPreview">
      <selection activeCell="C38" sqref="C38"/>
      <pageMargins left="0.31496062992125984" right="0.31496062992125984" top="0.35433070866141736" bottom="0.35433070866141736" header="0.31496062992125984" footer="0.31496062992125984"/>
      <pageSetup paperSize="9" fitToHeight="2" orientation="landscape" r:id="rId7"/>
    </customSheetView>
    <customSheetView guid="{D0C00841-1E30-435B-B1C3-8C1666084E21}" showPageBreaks="1" fitToPage="1" view="pageBreakPreview" topLeftCell="A4">
      <selection activeCell="C9" sqref="C9"/>
      <pageMargins left="0.78740157480314965" right="0.78740157480314965" top="0.78740157480314965" bottom="0.78740157480314965" header="0.31496062992125984" footer="0.31496062992125984"/>
      <pageSetup paperSize="9" scale="91" fitToHeight="2" orientation="landscape" r:id="rId8"/>
    </customSheetView>
    <customSheetView guid="{C05EC54D-5F4D-4DAC-8B5A-CD3242A0C8CA}" showPageBreaks="1" fitToPage="1" view="pageBreakPreview" topLeftCell="A4">
      <selection activeCell="C9" sqref="C9"/>
      <pageMargins left="0.78740157480314965" right="0.78740157480314965" top="0.78740157480314965" bottom="0.78740157480314965" header="0.31496062992125984" footer="0.31496062992125984"/>
      <pageSetup paperSize="9" scale="91" fitToHeight="2" orientation="landscape" r:id="rId9"/>
    </customSheetView>
  </customSheetViews>
  <pageMargins left="0.78740157480314965" right="0.78740157480314965" top="0.78740157480314965" bottom="0.78740157480314965" header="0.31496062992125984" footer="0.31496062992125984"/>
  <pageSetup paperSize="9" scale="92" fitToHeight="2" orientation="landscape" r:id="rId1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9">
    <pageSetUpPr fitToPage="1"/>
  </sheetPr>
  <dimension ref="A1:H34"/>
  <sheetViews>
    <sheetView view="pageBreakPreview" zoomScale="90" zoomScaleNormal="100" zoomScaleSheetLayoutView="90" workbookViewId="0">
      <selection activeCell="A6" sqref="A6"/>
    </sheetView>
  </sheetViews>
  <sheetFormatPr defaultColWidth="11.42578125" defaultRowHeight="12.75" x14ac:dyDescent="0.2"/>
  <cols>
    <col min="1" max="1" width="9.7109375" style="36" customWidth="1"/>
    <col min="2" max="2" width="18.7109375" style="97" customWidth="1"/>
    <col min="3" max="3" width="110.7109375" style="97" customWidth="1"/>
    <col min="4" max="4" width="22.42578125" style="3" customWidth="1"/>
    <col min="5" max="16384" width="11.42578125" style="3"/>
  </cols>
  <sheetData>
    <row r="1" spans="1:4" ht="18.75" customHeight="1" x14ac:dyDescent="0.2">
      <c r="A1" s="99" t="s">
        <v>168</v>
      </c>
      <c r="B1" s="200" t="str">
        <f>Inventari!A1</f>
        <v>1.</v>
      </c>
      <c r="C1" s="195" t="str">
        <f>Inventari!B1</f>
        <v>Control permanent no planificable</v>
      </c>
    </row>
    <row r="2" spans="1:4" ht="18.75" customHeight="1" x14ac:dyDescent="0.2">
      <c r="A2" s="101" t="s">
        <v>46</v>
      </c>
      <c r="B2" s="201" t="str">
        <f>Inventari!B18</f>
        <v>1.3</v>
      </c>
      <c r="C2" s="196" t="str">
        <f>Inventari!C18</f>
        <v>Liquidació del pressupost</v>
      </c>
    </row>
    <row r="3" spans="1:4" ht="27.75" customHeight="1" x14ac:dyDescent="0.2">
      <c r="A3" s="204" t="s">
        <v>32</v>
      </c>
      <c r="B3" s="202" t="str">
        <f>Inventari!C21</f>
        <v>1.3.3</v>
      </c>
      <c r="C3" s="197" t="str">
        <f>Inventari!D21</f>
        <v>Avaluació de l'objectiu d'estabilitat pressupostària, de la regla de la despesa i del límit del deute en l'aprovació de la liquidació del pressupost i, si s'escau, en l'aprovació dels comptes anuals de les societats no financeres</v>
      </c>
    </row>
    <row r="4" spans="1:4" s="6" customFormat="1" x14ac:dyDescent="0.2">
      <c r="A4" s="103"/>
      <c r="B4" s="118"/>
      <c r="C4" s="105"/>
    </row>
    <row r="5" spans="1:4" ht="18.95" customHeight="1" x14ac:dyDescent="0.2">
      <c r="A5" s="32" t="s">
        <v>62</v>
      </c>
      <c r="B5" s="96" t="s">
        <v>36</v>
      </c>
      <c r="C5" s="96" t="s">
        <v>60</v>
      </c>
    </row>
    <row r="6" spans="1:4" ht="48.75" customHeight="1" x14ac:dyDescent="0.2">
      <c r="A6" s="124" t="s">
        <v>67</v>
      </c>
      <c r="B6" s="30" t="str">
        <f>Inventari!E21</f>
        <v>Art. 16.2 RD 1463/2007
Art. 15.4.e) OHAP/2105/2012
Art. 4.1.b).6 RD 128/2018</v>
      </c>
      <c r="C6" s="49" t="str">
        <f>Inventari!F21</f>
        <v xml:space="preserve">La intervenció elevarà al ple un informe sobre el compliment de l'objectiu d'estabilitat, de la regla de la despesa i del límit del deute, de la pròpia entitat local i dels seus organismes autònoms i entitats dependents. L'informe s'emetrà amb caràcter independent i s'incorporarà al previst en l'article 191.3 del RDLeg 2/2004. </v>
      </c>
    </row>
    <row r="7" spans="1:4" x14ac:dyDescent="0.2">
      <c r="A7" s="56"/>
      <c r="B7" s="57"/>
      <c r="C7" s="58"/>
    </row>
    <row r="8" spans="1:4" s="6" customFormat="1" x14ac:dyDescent="0.2">
      <c r="A8" s="187" t="s">
        <v>34</v>
      </c>
      <c r="B8" s="198" t="s">
        <v>36</v>
      </c>
      <c r="C8" s="198" t="str">
        <f>'1.1.1'!C8</f>
        <v>Aspectes a revisar</v>
      </c>
    </row>
    <row r="9" spans="1:4" ht="51" x14ac:dyDescent="0.2">
      <c r="A9" s="38" t="s">
        <v>50</v>
      </c>
      <c r="B9" s="349" t="s">
        <v>600</v>
      </c>
      <c r="C9" s="349" t="s">
        <v>1210</v>
      </c>
      <c r="D9" s="975" t="s">
        <v>1193</v>
      </c>
    </row>
    <row r="10" spans="1:4" s="176" customFormat="1" ht="38.25" x14ac:dyDescent="0.2">
      <c r="A10" s="38" t="s">
        <v>61</v>
      </c>
      <c r="B10" s="350" t="s">
        <v>1178</v>
      </c>
      <c r="C10" s="350" t="s">
        <v>598</v>
      </c>
      <c r="D10" s="975" t="s">
        <v>1193</v>
      </c>
    </row>
    <row r="11" spans="1:4" s="176" customFormat="1" ht="25.5" x14ac:dyDescent="0.2">
      <c r="A11" s="38" t="s">
        <v>65</v>
      </c>
      <c r="B11" s="348" t="s">
        <v>569</v>
      </c>
      <c r="C11" s="348" t="s">
        <v>599</v>
      </c>
      <c r="D11" s="975" t="s">
        <v>1194</v>
      </c>
    </row>
    <row r="12" spans="1:4" s="176" customFormat="1" ht="19.5" customHeight="1" x14ac:dyDescent="0.2">
      <c r="A12" s="179" t="s">
        <v>35</v>
      </c>
      <c r="B12" s="198" t="s">
        <v>36</v>
      </c>
      <c r="C12" s="212" t="s">
        <v>483</v>
      </c>
      <c r="D12" s="166"/>
    </row>
    <row r="13" spans="1:4" s="176" customFormat="1" x14ac:dyDescent="0.2">
      <c r="A13" s="282" t="s">
        <v>51</v>
      </c>
      <c r="B13" s="137"/>
      <c r="C13" s="137" t="s">
        <v>484</v>
      </c>
      <c r="D13" s="177"/>
    </row>
    <row r="14" spans="1:4" s="176" customFormat="1" x14ac:dyDescent="0.2">
      <c r="A14" s="179" t="s">
        <v>466</v>
      </c>
      <c r="B14" s="198" t="s">
        <v>36</v>
      </c>
      <c r="C14" s="212" t="s">
        <v>467</v>
      </c>
    </row>
    <row r="15" spans="1:4" s="176" customFormat="1" ht="76.5" x14ac:dyDescent="0.2">
      <c r="A15" s="37" t="s">
        <v>475</v>
      </c>
      <c r="B15" s="182" t="s">
        <v>570</v>
      </c>
      <c r="C15" s="322" t="s">
        <v>567</v>
      </c>
    </row>
    <row r="16" spans="1:4" s="176" customFormat="1" ht="51" x14ac:dyDescent="0.2">
      <c r="A16" s="38" t="s">
        <v>602</v>
      </c>
      <c r="B16" s="182" t="s">
        <v>571</v>
      </c>
      <c r="C16" s="323" t="s">
        <v>568</v>
      </c>
    </row>
    <row r="17" spans="1:8" s="176" customFormat="1" ht="38.25" x14ac:dyDescent="0.2">
      <c r="A17" s="290" t="s">
        <v>603</v>
      </c>
      <c r="B17" s="291" t="s">
        <v>656</v>
      </c>
      <c r="C17" s="291" t="s">
        <v>1116</v>
      </c>
      <c r="D17" s="979"/>
    </row>
    <row r="18" spans="1:8" s="176" customFormat="1" x14ac:dyDescent="0.2">
      <c r="A18" s="179" t="s">
        <v>605</v>
      </c>
      <c r="B18" s="198" t="s">
        <v>36</v>
      </c>
      <c r="C18" s="212" t="s">
        <v>593</v>
      </c>
    </row>
    <row r="19" spans="1:8" s="176" customFormat="1" x14ac:dyDescent="0.2">
      <c r="A19" s="290" t="s">
        <v>485</v>
      </c>
      <c r="B19" s="138"/>
      <c r="C19" s="146" t="s">
        <v>484</v>
      </c>
    </row>
    <row r="20" spans="1:8" s="176" customFormat="1" x14ac:dyDescent="0.2">
      <c r="A20" s="188"/>
      <c r="B20" s="188"/>
      <c r="C20" s="188"/>
    </row>
    <row r="31" spans="1:8" x14ac:dyDescent="0.2">
      <c r="D31" s="185"/>
      <c r="E31" s="185"/>
      <c r="F31" s="185"/>
      <c r="G31" s="185"/>
      <c r="H31" s="185"/>
    </row>
    <row r="32" spans="1:8" x14ac:dyDescent="0.2">
      <c r="D32" s="185"/>
      <c r="E32" s="185"/>
      <c r="F32" s="185"/>
      <c r="G32" s="185"/>
      <c r="H32" s="185"/>
    </row>
    <row r="33" spans="4:8" x14ac:dyDescent="0.2">
      <c r="D33" s="185"/>
      <c r="E33" s="320"/>
      <c r="F33" s="321"/>
      <c r="G33" s="320"/>
      <c r="H33" s="185"/>
    </row>
    <row r="34" spans="4:8" x14ac:dyDescent="0.2">
      <c r="D34" s="185"/>
      <c r="E34" s="185"/>
      <c r="F34" s="185"/>
      <c r="G34" s="185"/>
      <c r="H34" s="185"/>
    </row>
  </sheetData>
  <customSheetViews>
    <customSheetView guid="{15196E9F-7FF8-439E-8E5E-D7EC9B4FE2B9}" scale="90" showPageBreaks="1" fitToPage="1" view="pageBreakPreview">
      <selection activeCell="C9" sqref="C9"/>
      <pageMargins left="0.31496062992125984" right="0.31496062992125984" top="0.35433070866141736" bottom="0.35433070866141736" header="0.31496062992125984" footer="0.31496062992125984"/>
      <pageSetup paperSize="9" scale="82" orientation="landscape" cellComments="asDisplayed" r:id="rId1"/>
    </customSheetView>
    <customSheetView guid="{938131D7-2FA4-4B6F-9B58-CE56B014F426}" showPageBreaks="1" fitToPage="1">
      <selection activeCell="G17" sqref="G17"/>
      <pageMargins left="0.31496062992125984" right="0.31496062992125984" top="0.35433070866141736" bottom="0.35433070866141736" header="0.31496062992125984" footer="0.31496062992125984"/>
      <pageSetup paperSize="9" scale="57" fitToHeight="2" orientation="portrait" r:id="rId2"/>
    </customSheetView>
    <customSheetView guid="{ADC44F08-3865-4F34-B04A-36DC3A9880D3}" fitToPage="1" topLeftCell="A19">
      <selection activeCell="B4" sqref="B4"/>
      <pageMargins left="0.31496062992125984" right="0.31496062992125984" top="0.35433070866141736" bottom="0.35433070866141736" header="0.31496062992125984" footer="0.31496062992125984"/>
      <pageSetup paperSize="9" scale="75" fitToHeight="2" orientation="portrait" r:id="rId3"/>
    </customSheetView>
    <customSheetView guid="{A2FA97B7-FA2E-4CF8-9E14-C904E49D925F}" fitToPage="1" topLeftCell="A13">
      <selection activeCell="C23" sqref="C23:D23"/>
      <pageMargins left="0.31496062992125984" right="0.31496062992125984" top="0.35433070866141736" bottom="0.35433070866141736" header="0.31496062992125984" footer="0.31496062992125984"/>
      <pageSetup paperSize="9" scale="75" fitToHeight="2" orientation="portrait" r:id="rId4"/>
    </customSheetView>
    <customSheetView guid="{8DB10316-28C9-4A14-AEA2-359711156BC5}" showPageBreaks="1" fitToPage="1">
      <selection activeCell="C23" sqref="C23:D23"/>
      <pageMargins left="0.31496062992125984" right="0.31496062992125984" top="0.35433070866141736" bottom="0.35433070866141736" header="0.31496062992125984" footer="0.31496062992125984"/>
      <pageSetup paperSize="9" scale="75" fitToHeight="2" orientation="portrait" r:id="rId5"/>
    </customSheetView>
    <customSheetView guid="{CB07B519-62E8-4084-A00D-D1F8D5657738}" scale="90" showPageBreaks="1" fitToPage="1" view="pageBreakPreview">
      <selection activeCell="D16" sqref="D16"/>
      <pageMargins left="0.31496062992125984" right="0.31496062992125984" top="0.35433070866141736" bottom="0.35433070866141736" header="0.31496062992125984" footer="0.31496062992125984"/>
      <pageSetup paperSize="9" scale="82" orientation="landscape" cellComments="asDisplayed" r:id="rId6"/>
    </customSheetView>
    <customSheetView guid="{DE13449C-9946-4D9B-BAD6-D935553CF657}" scale="90" showPageBreaks="1" fitToPage="1" printArea="1" view="pageBreakPreview">
      <selection activeCell="C38" sqref="C38"/>
      <pageMargins left="0.31496062992125984" right="0.31496062992125984" top="0.35433070866141736" bottom="0.35433070866141736" header="0.31496062992125984" footer="0.31496062992125984"/>
      <pageSetup paperSize="9" orientation="landscape" cellComments="asDisplayed" r:id="rId7"/>
    </customSheetView>
    <customSheetView guid="{D0C00841-1E30-435B-B1C3-8C1666084E21}" scale="90"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8"/>
    </customSheetView>
    <customSheetView guid="{C05EC54D-5F4D-4DAC-8B5A-CD3242A0C8CA}" scale="90"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9"/>
    </customSheetView>
  </customSheetViews>
  <pageMargins left="0.78740157480314965" right="0.78740157480314965" top="0.78740157480314965" bottom="0.78740157480314965" header="0.31496062992125984" footer="0.31496062992125984"/>
  <pageSetup paperSize="9" scale="79" fitToHeight="2" orientation="landscape" r:id="rId10"/>
  <rowBreaks count="1" manualBreakCount="1">
    <brk id="1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5"/>
  <sheetViews>
    <sheetView showGridLines="0" view="pageBreakPreview" zoomScaleNormal="100" zoomScaleSheetLayoutView="100" workbookViewId="0">
      <selection activeCell="B2" sqref="B2:G2"/>
    </sheetView>
  </sheetViews>
  <sheetFormatPr defaultColWidth="11.42578125" defaultRowHeight="12.75" x14ac:dyDescent="0.25"/>
  <cols>
    <col min="1" max="1" width="3.7109375" style="580" customWidth="1"/>
    <col min="2" max="2" width="26.7109375" style="581" customWidth="1"/>
    <col min="3" max="7" width="18.85546875" style="579" customWidth="1"/>
    <col min="8" max="8" width="3.7109375" style="580" customWidth="1"/>
    <col min="9" max="10" width="16.7109375" style="580" customWidth="1"/>
    <col min="11" max="16384" width="11.42578125" style="580"/>
  </cols>
  <sheetData>
    <row r="2" spans="2:10" s="577" customFormat="1" ht="75" customHeight="1" x14ac:dyDescent="0.25">
      <c r="B2" s="1043" t="s">
        <v>1219</v>
      </c>
      <c r="C2" s="1043"/>
      <c r="D2" s="1043"/>
      <c r="E2" s="1043"/>
      <c r="F2" s="1043"/>
      <c r="G2" s="1043"/>
    </row>
    <row r="3" spans="2:10" ht="20.25" x14ac:dyDescent="0.25">
      <c r="B3" s="1044" t="s">
        <v>710</v>
      </c>
      <c r="C3" s="1044"/>
      <c r="D3" s="1044"/>
      <c r="E3" s="1044"/>
      <c r="F3" s="1044"/>
      <c r="G3" s="1044"/>
    </row>
    <row r="4" spans="2:10" ht="22.5" customHeight="1" thickBot="1" x14ac:dyDescent="0.3"/>
    <row r="5" spans="2:10" s="578" customFormat="1" ht="38.25" x14ac:dyDescent="0.25">
      <c r="B5" s="1105" t="s">
        <v>711</v>
      </c>
      <c r="C5" s="582" t="s">
        <v>712</v>
      </c>
      <c r="D5" s="582" t="s">
        <v>713</v>
      </c>
      <c r="E5" s="582" t="s">
        <v>714</v>
      </c>
      <c r="F5" s="582" t="s">
        <v>715</v>
      </c>
      <c r="G5" s="583" t="s">
        <v>716</v>
      </c>
    </row>
    <row r="6" spans="2:10" s="586" customFormat="1" ht="12" thickBot="1" x14ac:dyDescent="0.3">
      <c r="B6" s="1106"/>
      <c r="C6" s="584" t="s">
        <v>717</v>
      </c>
      <c r="D6" s="584" t="s">
        <v>718</v>
      </c>
      <c r="E6" s="584" t="s">
        <v>719</v>
      </c>
      <c r="F6" s="584" t="s">
        <v>720</v>
      </c>
      <c r="G6" s="585" t="s">
        <v>721</v>
      </c>
    </row>
    <row r="7" spans="2:10" ht="22.5" customHeight="1" x14ac:dyDescent="0.25">
      <c r="B7" s="587" t="s">
        <v>680</v>
      </c>
      <c r="C7" s="588">
        <f>+'EL - Estabilitat liquidació'!C14</f>
        <v>0</v>
      </c>
      <c r="D7" s="588">
        <f>+'EL - Estabilitat liquidació'!C23</f>
        <v>0</v>
      </c>
      <c r="E7" s="588">
        <f>+'EL - Estabilitat liquidació'!C48</f>
        <v>0</v>
      </c>
      <c r="F7" s="588">
        <f>+'EL - Estabilitat liquidació'!C52</f>
        <v>0</v>
      </c>
      <c r="G7" s="589">
        <f t="shared" ref="G7:G12" si="0">+C7-D7+E7+F7</f>
        <v>0</v>
      </c>
    </row>
    <row r="8" spans="2:10" ht="22.5" customHeight="1" x14ac:dyDescent="0.25">
      <c r="B8" s="590" t="s">
        <v>681</v>
      </c>
      <c r="C8" s="591">
        <f>+'OA - Estabilitat liquidació'!C14</f>
        <v>0</v>
      </c>
      <c r="D8" s="591">
        <f>+'OA - Estabilitat liquidació'!C23</f>
        <v>0</v>
      </c>
      <c r="E8" s="591">
        <f>+'OA - Estabilitat liquidació'!C48</f>
        <v>0</v>
      </c>
      <c r="F8" s="591">
        <f>+'OA - Estabilitat liquidació'!C52</f>
        <v>0</v>
      </c>
      <c r="G8" s="592">
        <f t="shared" si="0"/>
        <v>0</v>
      </c>
    </row>
    <row r="9" spans="2:10" ht="22.5" customHeight="1" x14ac:dyDescent="0.25">
      <c r="B9" s="590" t="s">
        <v>682</v>
      </c>
      <c r="C9" s="591">
        <f>+'CONSORCI - Estabilitat liquid'!C14</f>
        <v>0</v>
      </c>
      <c r="D9" s="591">
        <f>+'CONSORCI - Estabilitat liquid'!C23</f>
        <v>0</v>
      </c>
      <c r="E9" s="591">
        <f>+'CONSORCI - Estabilitat liquid'!C48</f>
        <v>0</v>
      </c>
      <c r="F9" s="591">
        <f>+'CONSORCI - Estabilitat liquid'!C52</f>
        <v>0</v>
      </c>
      <c r="G9" s="592">
        <f t="shared" si="0"/>
        <v>0</v>
      </c>
    </row>
    <row r="10" spans="2:10" ht="22.5" customHeight="1" x14ac:dyDescent="0.25">
      <c r="B10" s="590" t="s">
        <v>683</v>
      </c>
      <c r="C10" s="591">
        <f>+'EPE - Estabilitat liquidació'!E16</f>
        <v>0</v>
      </c>
      <c r="D10" s="591">
        <f>+'EPE - Estabilitat liquidació'!E31</f>
        <v>0</v>
      </c>
      <c r="E10" s="591">
        <v>0</v>
      </c>
      <c r="F10" s="591">
        <f>+'EPE - Estabilitat liquidació'!E35</f>
        <v>0</v>
      </c>
      <c r="G10" s="592">
        <f t="shared" si="0"/>
        <v>0</v>
      </c>
      <c r="I10" s="1107"/>
      <c r="J10" s="1107"/>
    </row>
    <row r="11" spans="2:10" ht="22.5" customHeight="1" x14ac:dyDescent="0.25">
      <c r="B11" s="590" t="s">
        <v>684</v>
      </c>
      <c r="C11" s="591">
        <f>+'SM - Estabilitat liquidació'!E16</f>
        <v>0</v>
      </c>
      <c r="D11" s="591">
        <f>+'SM - Estabilitat liquidació'!E31</f>
        <v>0</v>
      </c>
      <c r="E11" s="591">
        <v>0</v>
      </c>
      <c r="F11" s="591">
        <f>+'SM - Estabilitat liquidació'!E35</f>
        <v>0</v>
      </c>
      <c r="G11" s="592">
        <f t="shared" si="0"/>
        <v>0</v>
      </c>
      <c r="I11" s="1107"/>
      <c r="J11" s="1107"/>
    </row>
    <row r="12" spans="2:10" ht="22.5" customHeight="1" thickBot="1" x14ac:dyDescent="0.3">
      <c r="B12" s="590" t="s">
        <v>685</v>
      </c>
      <c r="C12" s="591">
        <f>+'FUNDACIÓ - Estabilitat liquid'!E16</f>
        <v>0</v>
      </c>
      <c r="D12" s="591">
        <f>+'FUNDACIÓ - Estabilitat liquid'!E31</f>
        <v>0</v>
      </c>
      <c r="E12" s="591">
        <v>0</v>
      </c>
      <c r="F12" s="591">
        <f>+'FUNDACIÓ - Estabilitat liquid'!E35</f>
        <v>0</v>
      </c>
      <c r="G12" s="592">
        <f t="shared" si="0"/>
        <v>0</v>
      </c>
      <c r="I12" s="1107"/>
      <c r="J12" s="1107"/>
    </row>
    <row r="13" spans="2:10" ht="22.5" customHeight="1" thickBot="1" x14ac:dyDescent="0.3">
      <c r="B13" s="593" t="s">
        <v>686</v>
      </c>
      <c r="C13" s="594">
        <f>SUM(C7:C12)</f>
        <v>0</v>
      </c>
      <c r="D13" s="594">
        <f>SUM(D7:D12)</f>
        <v>0</v>
      </c>
      <c r="E13" s="594">
        <f>SUM(E7:E12)</f>
        <v>0</v>
      </c>
      <c r="F13" s="594">
        <f>SUM(F7:F12)</f>
        <v>0</v>
      </c>
      <c r="G13" s="595">
        <f>SUM(G7:G12)</f>
        <v>0</v>
      </c>
    </row>
    <row r="14" spans="2:10" s="598" customFormat="1" ht="22.5" customHeight="1" thickBot="1" x14ac:dyDescent="0.3">
      <c r="B14" s="596"/>
      <c r="C14" s="597"/>
      <c r="D14" s="597"/>
      <c r="E14" s="597"/>
      <c r="F14" s="597"/>
      <c r="G14" s="597"/>
    </row>
    <row r="15" spans="2:10" s="598" customFormat="1" ht="22.5" customHeight="1" thickBot="1" x14ac:dyDescent="0.3">
      <c r="B15" s="596"/>
      <c r="C15" s="597"/>
      <c r="D15" s="597"/>
      <c r="E15" s="597"/>
      <c r="F15" s="599" t="s">
        <v>722</v>
      </c>
      <c r="G15" s="600">
        <f>+G13</f>
        <v>0</v>
      </c>
    </row>
  </sheetData>
  <mergeCells count="4">
    <mergeCell ref="B2:G2"/>
    <mergeCell ref="B5:B6"/>
    <mergeCell ref="I10:J12"/>
    <mergeCell ref="B3:G3"/>
  </mergeCells>
  <pageMargins left="0.39370078740157483" right="0.39370078740157483" top="0.39370078740157483" bottom="0.39370078740157483" header="0.51181102362204722" footer="0.51181102362204722"/>
  <pageSetup paperSize="8" firstPageNumber="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93"/>
  <sheetViews>
    <sheetView showGridLines="0" view="pageBreakPreview" zoomScale="80" zoomScaleNormal="120" zoomScaleSheetLayoutView="80" zoomScalePageLayoutView="70" workbookViewId="0">
      <selection activeCell="B4" sqref="B4:G4"/>
    </sheetView>
  </sheetViews>
  <sheetFormatPr defaultColWidth="11.42578125" defaultRowHeight="12.75" x14ac:dyDescent="0.25"/>
  <cols>
    <col min="1" max="1" width="3.140625" style="601" customWidth="1"/>
    <col min="2" max="2" width="65.7109375" style="601" customWidth="1"/>
    <col min="3" max="8" width="16.7109375" style="601" customWidth="1"/>
    <col min="9" max="9" width="5.7109375" style="602" customWidth="1"/>
    <col min="10" max="10" width="11.42578125" style="602"/>
    <col min="11" max="16384" width="11.42578125" style="601"/>
  </cols>
  <sheetData>
    <row r="1" spans="2:8" ht="14.25" customHeight="1" x14ac:dyDescent="0.25"/>
    <row r="2" spans="2:8" ht="20.25" x14ac:dyDescent="0.25">
      <c r="B2" s="1114" t="s">
        <v>710</v>
      </c>
      <c r="C2" s="1115"/>
      <c r="D2" s="1115"/>
      <c r="E2" s="1115"/>
      <c r="F2" s="1115"/>
      <c r="G2" s="1115"/>
      <c r="H2" s="603"/>
    </row>
    <row r="3" spans="2:8" ht="20.25" x14ac:dyDescent="0.25">
      <c r="B3" s="1018"/>
      <c r="C3" s="1018"/>
      <c r="D3" s="1018"/>
      <c r="E3" s="1018"/>
      <c r="F3" s="1018"/>
      <c r="G3" s="1018"/>
      <c r="H3" s="603"/>
    </row>
    <row r="4" spans="2:8" ht="20.25" x14ac:dyDescent="0.25">
      <c r="B4" s="1114" t="s">
        <v>723</v>
      </c>
      <c r="C4" s="1115"/>
      <c r="D4" s="1115"/>
      <c r="E4" s="1115"/>
      <c r="F4" s="1115"/>
      <c r="G4" s="1115"/>
      <c r="H4" s="603"/>
    </row>
    <row r="5" spans="2:8" x14ac:dyDescent="0.25">
      <c r="B5" s="604"/>
    </row>
    <row r="6" spans="2:8" ht="25.5" x14ac:dyDescent="0.25">
      <c r="B6" s="605" t="s">
        <v>724</v>
      </c>
      <c r="C6" s="606" t="s">
        <v>922</v>
      </c>
    </row>
    <row r="7" spans="2:8" x14ac:dyDescent="0.25">
      <c r="B7" s="607" t="s">
        <v>726</v>
      </c>
      <c r="C7" s="608"/>
    </row>
    <row r="8" spans="2:8" x14ac:dyDescent="0.25">
      <c r="B8" s="609" t="s">
        <v>727</v>
      </c>
      <c r="C8" s="610"/>
    </row>
    <row r="9" spans="2:8" x14ac:dyDescent="0.25">
      <c r="B9" s="609" t="s">
        <v>728</v>
      </c>
      <c r="C9" s="610"/>
    </row>
    <row r="10" spans="2:8" x14ac:dyDescent="0.25">
      <c r="B10" s="609" t="s">
        <v>729</v>
      </c>
      <c r="C10" s="610"/>
    </row>
    <row r="11" spans="2:8" x14ac:dyDescent="0.25">
      <c r="B11" s="609" t="s">
        <v>730</v>
      </c>
      <c r="C11" s="610"/>
    </row>
    <row r="12" spans="2:8" x14ac:dyDescent="0.25">
      <c r="B12" s="609" t="s">
        <v>731</v>
      </c>
      <c r="C12" s="610"/>
    </row>
    <row r="13" spans="2:8" x14ac:dyDescent="0.25">
      <c r="B13" s="611" t="s">
        <v>732</v>
      </c>
      <c r="C13" s="612"/>
    </row>
    <row r="14" spans="2:8" ht="21" customHeight="1" x14ac:dyDescent="0.25">
      <c r="B14" s="605" t="s">
        <v>733</v>
      </c>
      <c r="C14" s="613">
        <f>SUM(C7:C13)</f>
        <v>0</v>
      </c>
      <c r="D14" s="614"/>
    </row>
    <row r="15" spans="2:8" x14ac:dyDescent="0.25">
      <c r="B15" s="615"/>
      <c r="C15" s="616"/>
    </row>
    <row r="16" spans="2:8" ht="25.5" x14ac:dyDescent="0.25">
      <c r="B16" s="605" t="s">
        <v>734</v>
      </c>
      <c r="C16" s="606" t="s">
        <v>923</v>
      </c>
    </row>
    <row r="17" spans="2:4" x14ac:dyDescent="0.25">
      <c r="B17" s="607" t="s">
        <v>736</v>
      </c>
      <c r="C17" s="608"/>
    </row>
    <row r="18" spans="2:4" x14ac:dyDescent="0.25">
      <c r="B18" s="609" t="s">
        <v>737</v>
      </c>
      <c r="C18" s="610"/>
    </row>
    <row r="19" spans="2:4" x14ac:dyDescent="0.25">
      <c r="B19" s="609" t="s">
        <v>738</v>
      </c>
      <c r="C19" s="610"/>
    </row>
    <row r="20" spans="2:4" x14ac:dyDescent="0.25">
      <c r="B20" s="609" t="s">
        <v>729</v>
      </c>
      <c r="C20" s="610"/>
    </row>
    <row r="21" spans="2:4" x14ac:dyDescent="0.25">
      <c r="B21" s="609" t="s">
        <v>740</v>
      </c>
      <c r="C21" s="610"/>
    </row>
    <row r="22" spans="2:4" x14ac:dyDescent="0.25">
      <c r="B22" s="611" t="s">
        <v>732</v>
      </c>
      <c r="C22" s="612"/>
    </row>
    <row r="23" spans="2:4" ht="21" customHeight="1" x14ac:dyDescent="0.25">
      <c r="B23" s="605" t="s">
        <v>741</v>
      </c>
      <c r="C23" s="613">
        <f>SUM(C17:C22)</f>
        <v>0</v>
      </c>
      <c r="D23" s="614"/>
    </row>
    <row r="24" spans="2:4" x14ac:dyDescent="0.25">
      <c r="B24" s="615"/>
      <c r="C24" s="616"/>
    </row>
    <row r="25" spans="2:4" ht="21" customHeight="1" x14ac:dyDescent="0.25">
      <c r="B25" s="617" t="s">
        <v>742</v>
      </c>
      <c r="C25" s="618">
        <f>+C14-C23</f>
        <v>0</v>
      </c>
    </row>
    <row r="27" spans="2:4" ht="24.75" customHeight="1" x14ac:dyDescent="0.25">
      <c r="B27" s="619" t="s">
        <v>743</v>
      </c>
      <c r="C27" s="620" t="s">
        <v>708</v>
      </c>
    </row>
    <row r="28" spans="2:4" x14ac:dyDescent="0.25">
      <c r="B28" s="621" t="s">
        <v>744</v>
      </c>
      <c r="C28" s="622">
        <f>+G75</f>
        <v>0</v>
      </c>
    </row>
    <row r="29" spans="2:4" x14ac:dyDescent="0.25">
      <c r="B29" s="623" t="s">
        <v>745</v>
      </c>
      <c r="C29" s="624">
        <f>+E83</f>
        <v>0</v>
      </c>
    </row>
    <row r="30" spans="2:4" x14ac:dyDescent="0.25">
      <c r="B30" s="623" t="s">
        <v>746</v>
      </c>
      <c r="C30" s="624">
        <f>+E95</f>
        <v>0</v>
      </c>
    </row>
    <row r="31" spans="2:4" x14ac:dyDescent="0.25">
      <c r="B31" s="623" t="s">
        <v>747</v>
      </c>
      <c r="C31" s="624">
        <v>0</v>
      </c>
    </row>
    <row r="32" spans="2:4" x14ac:dyDescent="0.25">
      <c r="B32" s="623" t="s">
        <v>748</v>
      </c>
      <c r="C32" s="624">
        <f>+E103</f>
        <v>0</v>
      </c>
    </row>
    <row r="33" spans="2:3" x14ac:dyDescent="0.25">
      <c r="B33" s="623" t="s">
        <v>749</v>
      </c>
      <c r="C33" s="624">
        <f>+D108</f>
        <v>0</v>
      </c>
    </row>
    <row r="34" spans="2:3" x14ac:dyDescent="0.25">
      <c r="B34" s="623" t="s">
        <v>750</v>
      </c>
      <c r="C34" s="624">
        <f>+E113</f>
        <v>0</v>
      </c>
    </row>
    <row r="35" spans="2:3" x14ac:dyDescent="0.25">
      <c r="B35" s="623" t="s">
        <v>751</v>
      </c>
      <c r="C35" s="624">
        <f>+G119</f>
        <v>0</v>
      </c>
    </row>
    <row r="36" spans="2:3" x14ac:dyDescent="0.25">
      <c r="B36" s="623" t="s">
        <v>752</v>
      </c>
      <c r="C36" s="624">
        <f>+E124</f>
        <v>0</v>
      </c>
    </row>
    <row r="37" spans="2:3" x14ac:dyDescent="0.25">
      <c r="B37" s="625" t="s">
        <v>753</v>
      </c>
      <c r="C37" s="624">
        <f>+E135</f>
        <v>0</v>
      </c>
    </row>
    <row r="38" spans="2:3" x14ac:dyDescent="0.25">
      <c r="B38" s="625" t="s">
        <v>754</v>
      </c>
      <c r="C38" s="624">
        <f>+D140</f>
        <v>0</v>
      </c>
    </row>
    <row r="39" spans="2:3" x14ac:dyDescent="0.25">
      <c r="B39" s="626" t="s">
        <v>755</v>
      </c>
      <c r="C39" s="624">
        <f>+D145</f>
        <v>0</v>
      </c>
    </row>
    <row r="40" spans="2:3" x14ac:dyDescent="0.25">
      <c r="B40" s="627" t="s">
        <v>756</v>
      </c>
      <c r="C40" s="624">
        <f>+C151</f>
        <v>0</v>
      </c>
    </row>
    <row r="41" spans="2:3" x14ac:dyDescent="0.25">
      <c r="B41" s="625" t="s">
        <v>757</v>
      </c>
      <c r="C41" s="624">
        <v>0</v>
      </c>
    </row>
    <row r="42" spans="2:3" x14ac:dyDescent="0.25">
      <c r="B42" s="628" t="s">
        <v>758</v>
      </c>
      <c r="C42" s="624">
        <v>0</v>
      </c>
    </row>
    <row r="43" spans="2:3" x14ac:dyDescent="0.25">
      <c r="B43" s="628" t="s">
        <v>759</v>
      </c>
      <c r="C43" s="624">
        <v>0</v>
      </c>
    </row>
    <row r="44" spans="2:3" x14ac:dyDescent="0.25">
      <c r="B44" s="623" t="s">
        <v>760</v>
      </c>
      <c r="C44" s="624">
        <f>+E171</f>
        <v>0</v>
      </c>
    </row>
    <row r="45" spans="2:3" x14ac:dyDescent="0.25">
      <c r="B45" s="625" t="s">
        <v>761</v>
      </c>
      <c r="C45" s="624">
        <v>0</v>
      </c>
    </row>
    <row r="46" spans="2:3" x14ac:dyDescent="0.25">
      <c r="B46" s="629" t="s">
        <v>762</v>
      </c>
      <c r="C46" s="630">
        <f>+C181</f>
        <v>0</v>
      </c>
    </row>
    <row r="47" spans="2:3" x14ac:dyDescent="0.25">
      <c r="B47" s="631" t="s">
        <v>763</v>
      </c>
      <c r="C47" s="630">
        <f>+G186</f>
        <v>0</v>
      </c>
    </row>
    <row r="48" spans="2:3" ht="24.75" customHeight="1" x14ac:dyDescent="0.25">
      <c r="B48" s="632" t="s">
        <v>764</v>
      </c>
      <c r="C48" s="633">
        <f>SUM(C28:C47)</f>
        <v>0</v>
      </c>
    </row>
    <row r="50" spans="2:10" ht="23.25" customHeight="1" x14ac:dyDescent="0.25">
      <c r="B50" s="619" t="s">
        <v>765</v>
      </c>
      <c r="C50" s="620" t="s">
        <v>708</v>
      </c>
    </row>
    <row r="51" spans="2:10" x14ac:dyDescent="0.25">
      <c r="B51" s="621" t="s">
        <v>766</v>
      </c>
      <c r="C51" s="624">
        <f>+F193</f>
        <v>0</v>
      </c>
    </row>
    <row r="52" spans="2:10" ht="23.25" customHeight="1" x14ac:dyDescent="0.25">
      <c r="B52" s="632" t="s">
        <v>767</v>
      </c>
      <c r="C52" s="633">
        <f>SUM(C51:C51)</f>
        <v>0</v>
      </c>
    </row>
    <row r="54" spans="2:10" ht="24.75" customHeight="1" x14ac:dyDescent="0.25">
      <c r="B54" s="632" t="s">
        <v>768</v>
      </c>
      <c r="C54" s="633">
        <f>+C25+C48+C52</f>
        <v>0</v>
      </c>
    </row>
    <row r="56" spans="2:10" ht="13.5" thickBot="1" x14ac:dyDescent="0.3"/>
    <row r="57" spans="2:10" s="602" customFormat="1" ht="20.25" thickBot="1" x14ac:dyDescent="0.45">
      <c r="B57" s="1108" t="s">
        <v>769</v>
      </c>
      <c r="C57" s="1109"/>
      <c r="D57" s="1109"/>
      <c r="E57" s="1109"/>
      <c r="F57" s="1109"/>
      <c r="G57" s="1110"/>
      <c r="H57" s="634"/>
    </row>
    <row r="59" spans="2:10" s="637" customFormat="1" x14ac:dyDescent="0.25">
      <c r="B59" s="635" t="s">
        <v>770</v>
      </c>
      <c r="C59" s="636"/>
      <c r="D59" s="636"/>
      <c r="E59" s="636"/>
      <c r="F59" s="636"/>
      <c r="G59" s="636"/>
      <c r="I59" s="638"/>
      <c r="J59" s="638"/>
    </row>
    <row r="60" spans="2:10" s="637" customFormat="1" ht="24" x14ac:dyDescent="0.25">
      <c r="B60" s="639" t="s">
        <v>771</v>
      </c>
      <c r="C60" s="664" t="s">
        <v>922</v>
      </c>
      <c r="D60" s="664" t="s">
        <v>924</v>
      </c>
      <c r="E60" s="664" t="s">
        <v>925</v>
      </c>
      <c r="F60" s="664" t="s">
        <v>926</v>
      </c>
      <c r="G60" s="664" t="s">
        <v>777</v>
      </c>
      <c r="I60" s="638"/>
      <c r="J60" s="638"/>
    </row>
    <row r="61" spans="2:10" s="637" customFormat="1" ht="24.75" customHeight="1" x14ac:dyDescent="0.25">
      <c r="B61" s="641" t="s">
        <v>778</v>
      </c>
      <c r="C61" s="1001"/>
      <c r="D61" s="1001"/>
      <c r="E61" s="1001"/>
      <c r="F61" s="1001">
        <f>+D61+E61</f>
        <v>0</v>
      </c>
      <c r="G61" s="1001">
        <f>+F61-C61</f>
        <v>0</v>
      </c>
      <c r="I61" s="638"/>
      <c r="J61" s="638"/>
    </row>
    <row r="62" spans="2:10" s="637" customFormat="1" ht="12" x14ac:dyDescent="0.25">
      <c r="B62" s="644" t="s">
        <v>779</v>
      </c>
      <c r="C62" s="668">
        <f>SUM(C61:C61)</f>
        <v>0</v>
      </c>
      <c r="D62" s="668">
        <f>SUM(D61:D61)</f>
        <v>0</v>
      </c>
      <c r="E62" s="668">
        <f>SUM(E61:E61)</f>
        <v>0</v>
      </c>
      <c r="F62" s="668">
        <f>SUM(F61:F61)</f>
        <v>0</v>
      </c>
      <c r="G62" s="668">
        <f>SUM(G61:G61)</f>
        <v>0</v>
      </c>
      <c r="I62" s="638"/>
      <c r="J62" s="638"/>
    </row>
    <row r="63" spans="2:10" s="637" customFormat="1" ht="12" x14ac:dyDescent="0.25">
      <c r="B63" s="647" t="s">
        <v>780</v>
      </c>
      <c r="C63" s="719"/>
      <c r="D63" s="719"/>
      <c r="E63" s="719"/>
      <c r="F63" s="719">
        <f>+D63+E63</f>
        <v>0</v>
      </c>
      <c r="G63" s="1001">
        <f>+F63-C63</f>
        <v>0</v>
      </c>
      <c r="I63" s="638"/>
      <c r="J63" s="638"/>
    </row>
    <row r="64" spans="2:10" s="637" customFormat="1" ht="12" x14ac:dyDescent="0.25">
      <c r="B64" s="644" t="s">
        <v>781</v>
      </c>
      <c r="C64" s="668">
        <f>SUM(C63)</f>
        <v>0</v>
      </c>
      <c r="D64" s="668">
        <f>SUM(D63)</f>
        <v>0</v>
      </c>
      <c r="E64" s="668">
        <f>SUM(E63)</f>
        <v>0</v>
      </c>
      <c r="F64" s="668">
        <f>SUM(F63)</f>
        <v>0</v>
      </c>
      <c r="G64" s="668">
        <f>SUM(G63)</f>
        <v>0</v>
      </c>
      <c r="I64" s="638"/>
      <c r="J64" s="638"/>
    </row>
    <row r="65" spans="2:10" s="637" customFormat="1" ht="12" x14ac:dyDescent="0.25">
      <c r="B65" s="649" t="s">
        <v>782</v>
      </c>
      <c r="C65" s="666"/>
      <c r="D65" s="666"/>
      <c r="E65" s="666"/>
      <c r="F65" s="666">
        <f>+D65+E65</f>
        <v>0</v>
      </c>
      <c r="G65" s="666">
        <f t="shared" ref="G65:G73" si="0">+F65-C65</f>
        <v>0</v>
      </c>
      <c r="I65" s="638"/>
      <c r="J65" s="638"/>
    </row>
    <row r="66" spans="2:10" s="637" customFormat="1" ht="12" x14ac:dyDescent="0.25">
      <c r="B66" s="652" t="s">
        <v>783</v>
      </c>
      <c r="C66" s="661"/>
      <c r="D66" s="661"/>
      <c r="E66" s="661"/>
      <c r="F66" s="661">
        <f>+D66+E66</f>
        <v>0</v>
      </c>
      <c r="G66" s="661">
        <f t="shared" si="0"/>
        <v>0</v>
      </c>
      <c r="I66" s="638"/>
      <c r="J66" s="638"/>
    </row>
    <row r="67" spans="2:10" s="637" customFormat="1" ht="12" x14ac:dyDescent="0.25">
      <c r="B67" s="652" t="s">
        <v>784</v>
      </c>
      <c r="C67" s="661"/>
      <c r="D67" s="661"/>
      <c r="E67" s="661"/>
      <c r="F67" s="661">
        <f t="shared" ref="F67:F73" si="1">+D67+E67</f>
        <v>0</v>
      </c>
      <c r="G67" s="661">
        <f t="shared" si="0"/>
        <v>0</v>
      </c>
      <c r="I67" s="638"/>
      <c r="J67" s="638"/>
    </row>
    <row r="68" spans="2:10" s="637" customFormat="1" ht="12" x14ac:dyDescent="0.25">
      <c r="B68" s="652" t="s">
        <v>785</v>
      </c>
      <c r="C68" s="661"/>
      <c r="D68" s="661"/>
      <c r="E68" s="661"/>
      <c r="F68" s="661">
        <f t="shared" si="1"/>
        <v>0</v>
      </c>
      <c r="G68" s="661">
        <f t="shared" si="0"/>
        <v>0</v>
      </c>
      <c r="I68" s="638"/>
      <c r="J68" s="638"/>
    </row>
    <row r="69" spans="2:10" s="637" customFormat="1" ht="12" x14ac:dyDescent="0.25">
      <c r="B69" s="652" t="s">
        <v>786</v>
      </c>
      <c r="C69" s="661"/>
      <c r="D69" s="661"/>
      <c r="E69" s="661"/>
      <c r="F69" s="661">
        <f t="shared" si="1"/>
        <v>0</v>
      </c>
      <c r="G69" s="661">
        <f t="shared" si="0"/>
        <v>0</v>
      </c>
      <c r="I69" s="638"/>
      <c r="J69" s="638"/>
    </row>
    <row r="70" spans="2:10" s="637" customFormat="1" ht="12" x14ac:dyDescent="0.25">
      <c r="B70" s="652" t="s">
        <v>787</v>
      </c>
      <c r="C70" s="661"/>
      <c r="D70" s="661"/>
      <c r="E70" s="661"/>
      <c r="F70" s="661">
        <f t="shared" si="1"/>
        <v>0</v>
      </c>
      <c r="G70" s="661">
        <f t="shared" si="0"/>
        <v>0</v>
      </c>
      <c r="I70" s="638"/>
      <c r="J70" s="638"/>
    </row>
    <row r="71" spans="2:10" s="637" customFormat="1" ht="12" x14ac:dyDescent="0.25">
      <c r="B71" s="655" t="s">
        <v>788</v>
      </c>
      <c r="C71" s="1002"/>
      <c r="D71" s="1002"/>
      <c r="E71" s="1002"/>
      <c r="F71" s="661">
        <f t="shared" si="1"/>
        <v>0</v>
      </c>
      <c r="G71" s="1002">
        <f t="shared" si="0"/>
        <v>0</v>
      </c>
      <c r="I71" s="638"/>
      <c r="J71" s="638"/>
    </row>
    <row r="72" spans="2:10" s="637" customFormat="1" ht="12" x14ac:dyDescent="0.25">
      <c r="B72" s="655" t="s">
        <v>789</v>
      </c>
      <c r="C72" s="1002"/>
      <c r="D72" s="1002"/>
      <c r="E72" s="1002"/>
      <c r="F72" s="661">
        <f t="shared" si="1"/>
        <v>0</v>
      </c>
      <c r="G72" s="1002">
        <f t="shared" si="0"/>
        <v>0</v>
      </c>
      <c r="I72" s="638"/>
      <c r="J72" s="638"/>
    </row>
    <row r="73" spans="2:10" s="637" customFormat="1" ht="12" x14ac:dyDescent="0.25">
      <c r="B73" s="641" t="s">
        <v>790</v>
      </c>
      <c r="C73" s="1001"/>
      <c r="D73" s="1001"/>
      <c r="E73" s="1001"/>
      <c r="F73" s="661">
        <f t="shared" si="1"/>
        <v>0</v>
      </c>
      <c r="G73" s="1001">
        <f t="shared" si="0"/>
        <v>0</v>
      </c>
      <c r="I73" s="638"/>
      <c r="J73" s="638"/>
    </row>
    <row r="74" spans="2:10" s="637" customFormat="1" ht="12" x14ac:dyDescent="0.25">
      <c r="B74" s="644" t="s">
        <v>1132</v>
      </c>
      <c r="C74" s="668">
        <f>SUM(C65:C73)</f>
        <v>0</v>
      </c>
      <c r="D74" s="668">
        <f>SUM(D65:D73)</f>
        <v>0</v>
      </c>
      <c r="E74" s="668">
        <f>SUM(E65:E73)</f>
        <v>0</v>
      </c>
      <c r="F74" s="668">
        <f>SUM(F65:F73)</f>
        <v>0</v>
      </c>
      <c r="G74" s="668">
        <f>SUM(G65:G73)</f>
        <v>0</v>
      </c>
      <c r="I74" s="638"/>
      <c r="J74" s="638"/>
    </row>
    <row r="75" spans="2:10" s="637" customFormat="1" ht="12" x14ac:dyDescent="0.25">
      <c r="B75" s="644" t="s">
        <v>686</v>
      </c>
      <c r="C75" s="668">
        <f>+C62+C64+C74</f>
        <v>0</v>
      </c>
      <c r="D75" s="668">
        <f>+D62+D64+D74</f>
        <v>0</v>
      </c>
      <c r="E75" s="668">
        <f>+E62+E64+E74</f>
        <v>0</v>
      </c>
      <c r="F75" s="668">
        <f>+F62+F64+F74</f>
        <v>0</v>
      </c>
      <c r="G75" s="668">
        <f>+G62+G64+G74</f>
        <v>0</v>
      </c>
      <c r="I75" s="638"/>
      <c r="J75" s="638"/>
    </row>
    <row r="76" spans="2:10" s="637" customFormat="1" ht="12" x14ac:dyDescent="0.25">
      <c r="I76" s="638"/>
      <c r="J76" s="638"/>
    </row>
    <row r="77" spans="2:10" s="637" customFormat="1" x14ac:dyDescent="0.25">
      <c r="B77" s="635" t="s">
        <v>791</v>
      </c>
      <c r="C77" s="636"/>
      <c r="D77" s="636"/>
      <c r="E77" s="636"/>
      <c r="I77" s="638"/>
      <c r="J77" s="638"/>
    </row>
    <row r="78" spans="2:10" s="637" customFormat="1" ht="24" x14ac:dyDescent="0.25">
      <c r="B78" s="639" t="s">
        <v>679</v>
      </c>
      <c r="C78" s="639" t="s">
        <v>927</v>
      </c>
      <c r="D78" s="657" t="s">
        <v>928</v>
      </c>
      <c r="E78" s="640" t="s">
        <v>792</v>
      </c>
      <c r="I78" s="638"/>
      <c r="J78" s="638"/>
    </row>
    <row r="79" spans="2:10" s="637" customFormat="1" ht="12" x14ac:dyDescent="0.25">
      <c r="B79" s="658" t="s">
        <v>929</v>
      </c>
      <c r="C79" s="659"/>
      <c r="D79" s="659"/>
      <c r="E79" s="660">
        <f>+C79-D79</f>
        <v>0</v>
      </c>
      <c r="I79" s="638"/>
      <c r="J79" s="638"/>
    </row>
    <row r="80" spans="2:10" s="637" customFormat="1" ht="12" x14ac:dyDescent="0.25">
      <c r="B80" s="658" t="s">
        <v>930</v>
      </c>
      <c r="C80" s="659"/>
      <c r="D80" s="659"/>
      <c r="E80" s="660">
        <f>+C80-D80</f>
        <v>0</v>
      </c>
      <c r="I80" s="638"/>
      <c r="J80" s="638"/>
    </row>
    <row r="81" spans="2:10" s="637" customFormat="1" ht="12" x14ac:dyDescent="0.25">
      <c r="B81" s="658" t="s">
        <v>931</v>
      </c>
      <c r="C81" s="659"/>
      <c r="D81" s="659"/>
      <c r="E81" s="660">
        <f>+C81-D81</f>
        <v>0</v>
      </c>
      <c r="I81" s="638"/>
      <c r="J81" s="638"/>
    </row>
    <row r="82" spans="2:10" s="637" customFormat="1" ht="12" x14ac:dyDescent="0.25">
      <c r="B82" s="641" t="s">
        <v>932</v>
      </c>
      <c r="C82" s="642"/>
      <c r="D82" s="642"/>
      <c r="E82" s="643">
        <f>+C82-D82</f>
        <v>0</v>
      </c>
      <c r="I82" s="638"/>
      <c r="J82" s="638"/>
    </row>
    <row r="83" spans="2:10" s="637" customFormat="1" ht="12" x14ac:dyDescent="0.25">
      <c r="B83" s="644" t="s">
        <v>796</v>
      </c>
      <c r="C83" s="645">
        <f>SUM(C79:C82)</f>
        <v>0</v>
      </c>
      <c r="D83" s="645">
        <f>SUM(D79:D82)</f>
        <v>0</v>
      </c>
      <c r="E83" s="646">
        <f>SUM(E79:E82)</f>
        <v>0</v>
      </c>
      <c r="I83" s="638"/>
      <c r="J83" s="638"/>
    </row>
    <row r="84" spans="2:10" s="637" customFormat="1" ht="12" x14ac:dyDescent="0.25">
      <c r="I84" s="638"/>
      <c r="J84" s="638"/>
    </row>
    <row r="85" spans="2:10" s="637" customFormat="1" x14ac:dyDescent="0.25">
      <c r="B85" s="635" t="s">
        <v>797</v>
      </c>
      <c r="C85" s="636"/>
      <c r="D85" s="636"/>
      <c r="E85" s="636"/>
      <c r="I85" s="638"/>
      <c r="J85" s="638"/>
    </row>
    <row r="86" spans="2:10" s="637" customFormat="1" ht="24" x14ac:dyDescent="0.25">
      <c r="B86" s="639" t="s">
        <v>679</v>
      </c>
      <c r="C86" s="639" t="s">
        <v>923</v>
      </c>
      <c r="D86" s="639" t="s">
        <v>933</v>
      </c>
      <c r="E86" s="640" t="s">
        <v>792</v>
      </c>
      <c r="I86" s="638"/>
      <c r="J86" s="638"/>
    </row>
    <row r="87" spans="2:10" s="637" customFormat="1" ht="12" x14ac:dyDescent="0.25">
      <c r="B87" s="649" t="s">
        <v>800</v>
      </c>
      <c r="C87" s="650"/>
      <c r="D87" s="650"/>
      <c r="E87" s="654">
        <f>+C87-D87</f>
        <v>0</v>
      </c>
      <c r="I87" s="638"/>
      <c r="J87" s="638"/>
    </row>
    <row r="88" spans="2:10" s="637" customFormat="1" ht="12" x14ac:dyDescent="0.25">
      <c r="B88" s="652" t="s">
        <v>801</v>
      </c>
      <c r="C88" s="653"/>
      <c r="D88" s="661"/>
      <c r="E88" s="654">
        <f>+C88-D88</f>
        <v>0</v>
      </c>
      <c r="I88" s="638"/>
      <c r="J88" s="638"/>
    </row>
    <row r="89" spans="2:10" s="637" customFormat="1" ht="12" x14ac:dyDescent="0.25">
      <c r="B89" s="652" t="s">
        <v>802</v>
      </c>
      <c r="C89" s="653"/>
      <c r="D89" s="661"/>
      <c r="E89" s="654">
        <f t="shared" ref="E89:E94" si="2">+C89-D89</f>
        <v>0</v>
      </c>
      <c r="I89" s="638"/>
      <c r="J89" s="638"/>
    </row>
    <row r="90" spans="2:10" s="637" customFormat="1" ht="12" x14ac:dyDescent="0.25">
      <c r="B90" s="652" t="s">
        <v>803</v>
      </c>
      <c r="C90" s="653"/>
      <c r="D90" s="661"/>
      <c r="E90" s="654">
        <f t="shared" si="2"/>
        <v>0</v>
      </c>
      <c r="I90" s="638"/>
      <c r="J90" s="638"/>
    </row>
    <row r="91" spans="2:10" s="637" customFormat="1" ht="12" x14ac:dyDescent="0.25">
      <c r="B91" s="652" t="s">
        <v>804</v>
      </c>
      <c r="C91" s="653"/>
      <c r="D91" s="661"/>
      <c r="E91" s="654">
        <f t="shared" si="2"/>
        <v>0</v>
      </c>
      <c r="I91" s="638"/>
      <c r="J91" s="638"/>
    </row>
    <row r="92" spans="2:10" s="637" customFormat="1" ht="24" x14ac:dyDescent="0.25">
      <c r="B92" s="652" t="s">
        <v>805</v>
      </c>
      <c r="C92" s="653"/>
      <c r="D92" s="661"/>
      <c r="E92" s="654">
        <f t="shared" si="2"/>
        <v>0</v>
      </c>
      <c r="I92" s="638"/>
      <c r="J92" s="638"/>
    </row>
    <row r="93" spans="2:10" s="637" customFormat="1" ht="12" x14ac:dyDescent="0.25">
      <c r="B93" s="652" t="s">
        <v>806</v>
      </c>
      <c r="C93" s="653"/>
      <c r="D93" s="661"/>
      <c r="E93" s="654">
        <f t="shared" si="2"/>
        <v>0</v>
      </c>
      <c r="I93" s="638"/>
      <c r="J93" s="638"/>
    </row>
    <row r="94" spans="2:10" s="637" customFormat="1" ht="12" x14ac:dyDescent="0.25">
      <c r="B94" s="641" t="s">
        <v>807</v>
      </c>
      <c r="C94" s="642"/>
      <c r="D94" s="661"/>
      <c r="E94" s="654">
        <f t="shared" si="2"/>
        <v>0</v>
      </c>
      <c r="I94" s="638"/>
      <c r="J94" s="638"/>
    </row>
    <row r="95" spans="2:10" s="637" customFormat="1" ht="12" x14ac:dyDescent="0.25">
      <c r="B95" s="644" t="s">
        <v>796</v>
      </c>
      <c r="C95" s="645">
        <f>SUM(C87:C94)</f>
        <v>0</v>
      </c>
      <c r="D95" s="645">
        <f>SUM(D87:D94)</f>
        <v>0</v>
      </c>
      <c r="E95" s="646">
        <f>SUM(E87:E94)</f>
        <v>0</v>
      </c>
      <c r="I95" s="638"/>
      <c r="J95" s="638"/>
    </row>
    <row r="96" spans="2:10" s="637" customFormat="1" ht="12" x14ac:dyDescent="0.25">
      <c r="I96" s="638"/>
      <c r="J96" s="638"/>
    </row>
    <row r="97" spans="2:10" s="637" customFormat="1" x14ac:dyDescent="0.25">
      <c r="B97" s="635" t="s">
        <v>808</v>
      </c>
      <c r="C97" s="662"/>
      <c r="D97" s="662"/>
      <c r="E97" s="662"/>
      <c r="F97" s="662"/>
      <c r="G97" s="662"/>
      <c r="H97" s="662"/>
      <c r="I97" s="638"/>
      <c r="J97" s="638"/>
    </row>
    <row r="98" spans="2:10" s="637" customFormat="1" ht="12" x14ac:dyDescent="0.25">
      <c r="B98" s="663" t="s">
        <v>934</v>
      </c>
      <c r="C98" s="663"/>
      <c r="D98" s="663"/>
      <c r="E98" s="663"/>
      <c r="F98" s="663"/>
      <c r="G98" s="663"/>
      <c r="H98" s="663"/>
      <c r="I98" s="638"/>
      <c r="J98" s="638"/>
    </row>
    <row r="99" spans="2:10" s="637" customFormat="1" ht="12" x14ac:dyDescent="0.25">
      <c r="I99" s="638"/>
      <c r="J99" s="638"/>
    </row>
    <row r="100" spans="2:10" s="637" customFormat="1" x14ac:dyDescent="0.25">
      <c r="B100" s="635" t="s">
        <v>828</v>
      </c>
      <c r="C100" s="662"/>
      <c r="D100" s="662"/>
      <c r="E100" s="662"/>
      <c r="I100" s="638"/>
      <c r="J100" s="638"/>
    </row>
    <row r="101" spans="2:10" s="637" customFormat="1" ht="24" x14ac:dyDescent="0.25">
      <c r="B101" s="639" t="s">
        <v>679</v>
      </c>
      <c r="C101" s="639" t="s">
        <v>923</v>
      </c>
      <c r="D101" s="639" t="s">
        <v>862</v>
      </c>
      <c r="E101" s="640" t="s">
        <v>792</v>
      </c>
      <c r="I101" s="638"/>
      <c r="J101" s="638"/>
    </row>
    <row r="102" spans="2:10" s="637" customFormat="1" ht="12" x14ac:dyDescent="0.25">
      <c r="B102" s="649"/>
      <c r="C102" s="666"/>
      <c r="D102" s="650"/>
      <c r="E102" s="654">
        <f>+C102-D102</f>
        <v>0</v>
      </c>
      <c r="I102" s="638"/>
      <c r="J102" s="638"/>
    </row>
    <row r="103" spans="2:10" s="637" customFormat="1" ht="12" x14ac:dyDescent="0.25">
      <c r="B103" s="644" t="s">
        <v>796</v>
      </c>
      <c r="C103" s="645">
        <f>SUM(C102:C102)</f>
        <v>0</v>
      </c>
      <c r="D103" s="645">
        <f>SUM(D102:D102)</f>
        <v>0</v>
      </c>
      <c r="E103" s="646">
        <f>SUM(E102:E102)</f>
        <v>0</v>
      </c>
      <c r="I103" s="638"/>
      <c r="J103" s="638"/>
    </row>
    <row r="104" spans="2:10" s="637" customFormat="1" ht="12" x14ac:dyDescent="0.25">
      <c r="B104" s="663"/>
      <c r="C104" s="663"/>
      <c r="D104" s="663"/>
      <c r="E104" s="663"/>
      <c r="I104" s="638"/>
      <c r="J104" s="638"/>
    </row>
    <row r="105" spans="2:10" s="637" customFormat="1" x14ac:dyDescent="0.25">
      <c r="B105" s="635" t="s">
        <v>830</v>
      </c>
      <c r="I105" s="638"/>
      <c r="J105" s="638"/>
    </row>
    <row r="106" spans="2:10" s="637" customFormat="1" ht="24" x14ac:dyDescent="0.25">
      <c r="B106" s="664" t="s">
        <v>679</v>
      </c>
      <c r="C106" s="664" t="s">
        <v>935</v>
      </c>
      <c r="D106" s="640" t="s">
        <v>792</v>
      </c>
      <c r="I106" s="638"/>
      <c r="J106" s="638"/>
    </row>
    <row r="107" spans="2:10" s="637" customFormat="1" ht="12" x14ac:dyDescent="0.25">
      <c r="B107" s="665"/>
      <c r="C107" s="666"/>
      <c r="D107" s="651">
        <v>0</v>
      </c>
      <c r="I107" s="638"/>
      <c r="J107" s="638"/>
    </row>
    <row r="108" spans="2:10" s="637" customFormat="1" ht="12" x14ac:dyDescent="0.25">
      <c r="B108" s="667" t="s">
        <v>796</v>
      </c>
      <c r="C108" s="668"/>
      <c r="D108" s="646">
        <f>SUM(D107:D107)</f>
        <v>0</v>
      </c>
      <c r="I108" s="638"/>
      <c r="J108" s="638"/>
    </row>
    <row r="109" spans="2:10" s="637" customFormat="1" ht="12" x14ac:dyDescent="0.25">
      <c r="I109" s="638"/>
      <c r="J109" s="638"/>
    </row>
    <row r="110" spans="2:10" s="637" customFormat="1" x14ac:dyDescent="0.25">
      <c r="B110" s="635" t="s">
        <v>832</v>
      </c>
      <c r="C110" s="636"/>
      <c r="D110" s="636"/>
      <c r="E110" s="636"/>
      <c r="I110" s="638"/>
      <c r="J110" s="638"/>
    </row>
    <row r="111" spans="2:10" s="637" customFormat="1" ht="36" x14ac:dyDescent="0.25">
      <c r="B111" s="639" t="s">
        <v>679</v>
      </c>
      <c r="C111" s="639" t="s">
        <v>936</v>
      </c>
      <c r="D111" s="639" t="s">
        <v>937</v>
      </c>
      <c r="E111" s="640" t="s">
        <v>792</v>
      </c>
      <c r="I111" s="638"/>
      <c r="J111" s="638"/>
    </row>
    <row r="112" spans="2:10" s="637" customFormat="1" ht="12" x14ac:dyDescent="0.25">
      <c r="B112" s="649"/>
      <c r="C112" s="666"/>
      <c r="D112" s="650"/>
      <c r="E112" s="651">
        <f>-D112</f>
        <v>0</v>
      </c>
      <c r="I112" s="638"/>
      <c r="J112" s="638"/>
    </row>
    <row r="113" spans="2:10" s="637" customFormat="1" ht="12" x14ac:dyDescent="0.25">
      <c r="B113" s="644" t="s">
        <v>796</v>
      </c>
      <c r="C113" s="645">
        <f>SUM(C112:C112)</f>
        <v>0</v>
      </c>
      <c r="D113" s="645">
        <f>SUM(D112:D112)</f>
        <v>0</v>
      </c>
      <c r="E113" s="646">
        <f>SUM(E112:E112)</f>
        <v>0</v>
      </c>
      <c r="I113" s="638"/>
      <c r="J113" s="638"/>
    </row>
    <row r="114" spans="2:10" s="637" customFormat="1" ht="12" x14ac:dyDescent="0.25">
      <c r="I114" s="638"/>
      <c r="J114" s="638"/>
    </row>
    <row r="115" spans="2:10" s="637" customFormat="1" x14ac:dyDescent="0.25">
      <c r="B115" s="635" t="s">
        <v>835</v>
      </c>
      <c r="C115" s="636"/>
      <c r="D115" s="636"/>
      <c r="E115" s="636"/>
      <c r="I115" s="638"/>
      <c r="J115" s="638"/>
    </row>
    <row r="116" spans="2:10" s="637" customFormat="1" ht="60" x14ac:dyDescent="0.25">
      <c r="B116" s="639" t="s">
        <v>679</v>
      </c>
      <c r="C116" s="639" t="s">
        <v>938</v>
      </c>
      <c r="D116" s="639" t="s">
        <v>837</v>
      </c>
      <c r="E116" s="639" t="s">
        <v>939</v>
      </c>
      <c r="F116" s="639" t="s">
        <v>940</v>
      </c>
      <c r="G116" s="640" t="s">
        <v>792</v>
      </c>
      <c r="I116" s="638"/>
      <c r="J116" s="638"/>
    </row>
    <row r="117" spans="2:10" s="637" customFormat="1" ht="12" x14ac:dyDescent="0.25">
      <c r="B117" s="665"/>
      <c r="C117" s="650"/>
      <c r="D117" s="650"/>
      <c r="E117" s="650"/>
      <c r="F117" s="650"/>
      <c r="G117" s="651">
        <f>+E117-F117</f>
        <v>0</v>
      </c>
      <c r="I117" s="638"/>
      <c r="J117" s="638"/>
    </row>
    <row r="118" spans="2:10" s="637" customFormat="1" ht="12" x14ac:dyDescent="0.25">
      <c r="B118" s="669"/>
      <c r="C118" s="642"/>
      <c r="D118" s="642"/>
      <c r="E118" s="642"/>
      <c r="F118" s="642"/>
      <c r="G118" s="643">
        <f>+E118-F118</f>
        <v>0</v>
      </c>
      <c r="I118" s="638"/>
      <c r="J118" s="638"/>
    </row>
    <row r="119" spans="2:10" s="637" customFormat="1" ht="12" x14ac:dyDescent="0.25">
      <c r="B119" s="644" t="s">
        <v>796</v>
      </c>
      <c r="C119" s="645">
        <f>SUM(C117:C118)</f>
        <v>0</v>
      </c>
      <c r="D119" s="645"/>
      <c r="E119" s="645">
        <f>SUM(E117:E118)</f>
        <v>0</v>
      </c>
      <c r="F119" s="645">
        <f>SUM(F117:F118)</f>
        <v>0</v>
      </c>
      <c r="G119" s="646">
        <f>SUM(G117:G118)</f>
        <v>0</v>
      </c>
      <c r="I119" s="638"/>
      <c r="J119" s="638"/>
    </row>
    <row r="120" spans="2:10" s="637" customFormat="1" ht="12" x14ac:dyDescent="0.25">
      <c r="I120" s="638"/>
      <c r="J120" s="638"/>
    </row>
    <row r="121" spans="2:10" s="637" customFormat="1" x14ac:dyDescent="0.25">
      <c r="B121" s="635" t="s">
        <v>840</v>
      </c>
      <c r="C121" s="635"/>
      <c r="D121" s="635"/>
      <c r="E121" s="635"/>
      <c r="I121" s="638"/>
      <c r="J121" s="638"/>
    </row>
    <row r="122" spans="2:10" s="637" customFormat="1" ht="24" x14ac:dyDescent="0.25">
      <c r="B122" s="639" t="s">
        <v>679</v>
      </c>
      <c r="C122" s="639" t="s">
        <v>923</v>
      </c>
      <c r="D122" s="639" t="s">
        <v>922</v>
      </c>
      <c r="E122" s="640" t="s">
        <v>792</v>
      </c>
      <c r="I122" s="638"/>
      <c r="J122" s="638"/>
    </row>
    <row r="123" spans="2:10" s="637" customFormat="1" ht="12" x14ac:dyDescent="0.25">
      <c r="B123" s="649"/>
      <c r="C123" s="650"/>
      <c r="D123" s="650"/>
      <c r="E123" s="670">
        <f>+C123-D123</f>
        <v>0</v>
      </c>
      <c r="I123" s="638"/>
      <c r="J123" s="638"/>
    </row>
    <row r="124" spans="2:10" s="637" customFormat="1" ht="12" x14ac:dyDescent="0.25">
      <c r="B124" s="644" t="s">
        <v>796</v>
      </c>
      <c r="C124" s="645">
        <f>SUM(C123:C123)</f>
        <v>0</v>
      </c>
      <c r="D124" s="645">
        <f>SUM(D123:D123)</f>
        <v>0</v>
      </c>
      <c r="E124" s="646">
        <f>SUM(E123:E123)</f>
        <v>0</v>
      </c>
      <c r="I124" s="638"/>
      <c r="J124" s="638"/>
    </row>
    <row r="125" spans="2:10" s="637" customFormat="1" ht="12" x14ac:dyDescent="0.25">
      <c r="I125" s="638"/>
      <c r="J125" s="638"/>
    </row>
    <row r="126" spans="2:10" s="637" customFormat="1" x14ac:dyDescent="0.25">
      <c r="B126" s="635" t="s">
        <v>843</v>
      </c>
      <c r="C126" s="636"/>
      <c r="D126" s="636"/>
      <c r="E126" s="636"/>
      <c r="I126" s="638"/>
      <c r="J126" s="638"/>
    </row>
    <row r="127" spans="2:10" s="637" customFormat="1" ht="24" x14ac:dyDescent="0.25">
      <c r="B127" s="639" t="s">
        <v>679</v>
      </c>
      <c r="C127" s="639" t="s">
        <v>923</v>
      </c>
      <c r="D127" s="639" t="s">
        <v>941</v>
      </c>
      <c r="E127" s="640" t="s">
        <v>792</v>
      </c>
      <c r="I127" s="638"/>
      <c r="J127" s="638"/>
    </row>
    <row r="128" spans="2:10" s="637" customFormat="1" ht="12" x14ac:dyDescent="0.25">
      <c r="B128" s="647" t="s">
        <v>942</v>
      </c>
      <c r="C128" s="648"/>
      <c r="D128" s="648"/>
      <c r="E128" s="671">
        <f>-D128</f>
        <v>0</v>
      </c>
      <c r="I128" s="638"/>
      <c r="J128" s="638"/>
    </row>
    <row r="129" spans="2:10" s="637" customFormat="1" ht="12" x14ac:dyDescent="0.25">
      <c r="B129" s="644" t="s">
        <v>796</v>
      </c>
      <c r="C129" s="645">
        <f>SUM(C128:C128)</f>
        <v>0</v>
      </c>
      <c r="D129" s="645">
        <f>SUM(D128:D128)</f>
        <v>0</v>
      </c>
      <c r="E129" s="646">
        <f>SUM(E128:E128)</f>
        <v>0</v>
      </c>
      <c r="I129" s="638"/>
      <c r="J129" s="638"/>
    </row>
    <row r="130" spans="2:10" s="637" customFormat="1" ht="12" x14ac:dyDescent="0.25">
      <c r="B130" s="663"/>
      <c r="C130" s="663"/>
      <c r="D130" s="663"/>
      <c r="E130" s="672"/>
      <c r="I130" s="638"/>
      <c r="J130" s="638"/>
    </row>
    <row r="131" spans="2:10" s="637" customFormat="1" ht="12" x14ac:dyDescent="0.25">
      <c r="B131" s="639" t="s">
        <v>679</v>
      </c>
      <c r="C131" s="639" t="s">
        <v>922</v>
      </c>
      <c r="D131" s="639" t="s">
        <v>943</v>
      </c>
      <c r="E131" s="640" t="s">
        <v>792</v>
      </c>
      <c r="I131" s="638"/>
      <c r="J131" s="638"/>
    </row>
    <row r="132" spans="2:10" s="637" customFormat="1" ht="12" x14ac:dyDescent="0.25">
      <c r="B132" s="647" t="s">
        <v>944</v>
      </c>
      <c r="C132" s="648"/>
      <c r="D132" s="648"/>
      <c r="E132" s="671">
        <f>+D132</f>
        <v>0</v>
      </c>
      <c r="I132" s="638"/>
      <c r="J132" s="638"/>
    </row>
    <row r="133" spans="2:10" s="637" customFormat="1" ht="12" x14ac:dyDescent="0.25">
      <c r="B133" s="644" t="s">
        <v>796</v>
      </c>
      <c r="C133" s="645">
        <f>SUM(C132:C132)</f>
        <v>0</v>
      </c>
      <c r="D133" s="645">
        <f>SUM(D132:D132)</f>
        <v>0</v>
      </c>
      <c r="E133" s="646">
        <f>SUM(E132:E132)</f>
        <v>0</v>
      </c>
      <c r="I133" s="638"/>
      <c r="J133" s="638"/>
    </row>
    <row r="134" spans="2:10" s="637" customFormat="1" ht="12" x14ac:dyDescent="0.25">
      <c r="B134" s="663"/>
      <c r="C134" s="663"/>
      <c r="D134" s="663"/>
      <c r="E134" s="663"/>
      <c r="I134" s="638"/>
      <c r="J134" s="638"/>
    </row>
    <row r="135" spans="2:10" s="637" customFormat="1" ht="12" x14ac:dyDescent="0.25">
      <c r="B135" s="673" t="s">
        <v>846</v>
      </c>
      <c r="C135" s="673"/>
      <c r="D135" s="673"/>
      <c r="E135" s="646">
        <f>+E129+E133</f>
        <v>0</v>
      </c>
      <c r="I135" s="638"/>
      <c r="J135" s="638"/>
    </row>
    <row r="136" spans="2:10" s="637" customFormat="1" ht="12" x14ac:dyDescent="0.25">
      <c r="I136" s="638"/>
      <c r="J136" s="638"/>
    </row>
    <row r="137" spans="2:10" s="637" customFormat="1" x14ac:dyDescent="0.25">
      <c r="B137" s="635" t="s">
        <v>847</v>
      </c>
      <c r="C137" s="636"/>
      <c r="D137" s="636"/>
      <c r="I137" s="638"/>
      <c r="J137" s="638"/>
    </row>
    <row r="138" spans="2:10" s="637" customFormat="1" ht="12" x14ac:dyDescent="0.25">
      <c r="B138" s="639" t="s">
        <v>679</v>
      </c>
      <c r="C138" s="639" t="s">
        <v>945</v>
      </c>
      <c r="D138" s="640" t="s">
        <v>792</v>
      </c>
      <c r="I138" s="638"/>
      <c r="J138" s="638"/>
    </row>
    <row r="139" spans="2:10" s="637" customFormat="1" ht="12" x14ac:dyDescent="0.25">
      <c r="B139" s="649"/>
      <c r="C139" s="650"/>
      <c r="D139" s="670">
        <f>-C139</f>
        <v>0</v>
      </c>
      <c r="I139" s="638"/>
      <c r="J139" s="638"/>
    </row>
    <row r="140" spans="2:10" s="637" customFormat="1" ht="12" x14ac:dyDescent="0.25">
      <c r="B140" s="644" t="s">
        <v>796</v>
      </c>
      <c r="C140" s="645">
        <f>SUM(C139:C139)</f>
        <v>0</v>
      </c>
      <c r="D140" s="646">
        <f>SUM(D139:D139)</f>
        <v>0</v>
      </c>
      <c r="I140" s="638"/>
      <c r="J140" s="638"/>
    </row>
    <row r="141" spans="2:10" s="637" customFormat="1" ht="12" x14ac:dyDescent="0.25">
      <c r="I141" s="638"/>
      <c r="J141" s="638"/>
    </row>
    <row r="142" spans="2:10" s="637" customFormat="1" x14ac:dyDescent="0.25">
      <c r="B142" s="635" t="s">
        <v>849</v>
      </c>
      <c r="C142" s="636"/>
      <c r="D142" s="636"/>
      <c r="E142" s="636"/>
      <c r="I142" s="638"/>
      <c r="J142" s="638"/>
    </row>
    <row r="143" spans="2:10" s="637" customFormat="1" ht="24" x14ac:dyDescent="0.25">
      <c r="B143" s="639" t="s">
        <v>679</v>
      </c>
      <c r="C143" s="639" t="s">
        <v>946</v>
      </c>
      <c r="D143" s="640" t="s">
        <v>792</v>
      </c>
      <c r="I143" s="638"/>
      <c r="J143" s="638"/>
    </row>
    <row r="144" spans="2:10" s="637" customFormat="1" ht="12" x14ac:dyDescent="0.25">
      <c r="B144" s="647"/>
      <c r="C144" s="648"/>
      <c r="D144" s="671">
        <f>-C144</f>
        <v>0</v>
      </c>
      <c r="I144" s="638"/>
      <c r="J144" s="638"/>
    </row>
    <row r="145" spans="2:10" s="637" customFormat="1" ht="12" x14ac:dyDescent="0.25">
      <c r="B145" s="644" t="s">
        <v>796</v>
      </c>
      <c r="C145" s="645">
        <f>SUM(C144:C144)</f>
        <v>0</v>
      </c>
      <c r="D145" s="646">
        <f>SUM(D144:D144)</f>
        <v>0</v>
      </c>
      <c r="I145" s="638"/>
      <c r="J145" s="638"/>
    </row>
    <row r="146" spans="2:10" s="637" customFormat="1" ht="12" x14ac:dyDescent="0.25">
      <c r="I146" s="638"/>
      <c r="J146" s="638"/>
    </row>
    <row r="147" spans="2:10" s="637" customFormat="1" x14ac:dyDescent="0.25">
      <c r="B147" s="635" t="s">
        <v>851</v>
      </c>
      <c r="C147" s="636"/>
      <c r="I147" s="638"/>
      <c r="J147" s="638"/>
    </row>
    <row r="148" spans="2:10" s="637" customFormat="1" ht="12" x14ac:dyDescent="0.25">
      <c r="B148" s="639" t="s">
        <v>679</v>
      </c>
      <c r="C148" s="640" t="s">
        <v>792</v>
      </c>
      <c r="I148" s="638"/>
      <c r="J148" s="638"/>
    </row>
    <row r="149" spans="2:10" s="637" customFormat="1" ht="24" x14ac:dyDescent="0.25">
      <c r="B149" s="665" t="s">
        <v>947</v>
      </c>
      <c r="C149" s="651"/>
      <c r="I149" s="638"/>
      <c r="J149" s="638"/>
    </row>
    <row r="150" spans="2:10" s="637" customFormat="1" ht="12" x14ac:dyDescent="0.25">
      <c r="B150" s="669" t="s">
        <v>948</v>
      </c>
      <c r="C150" s="643"/>
      <c r="I150" s="638"/>
      <c r="J150" s="638"/>
    </row>
    <row r="151" spans="2:10" s="637" customFormat="1" ht="12" x14ac:dyDescent="0.25">
      <c r="B151" s="644" t="s">
        <v>796</v>
      </c>
      <c r="C151" s="646">
        <f>SUM(C149:C150)</f>
        <v>0</v>
      </c>
      <c r="I151" s="638"/>
      <c r="J151" s="638"/>
    </row>
    <row r="152" spans="2:10" s="637" customFormat="1" ht="12" x14ac:dyDescent="0.25">
      <c r="I152" s="638"/>
      <c r="J152" s="638"/>
    </row>
    <row r="153" spans="2:10" s="637" customFormat="1" x14ac:dyDescent="0.25">
      <c r="B153" s="635" t="s">
        <v>854</v>
      </c>
      <c r="C153" s="636"/>
      <c r="D153" s="636"/>
      <c r="E153" s="636"/>
      <c r="I153" s="638"/>
      <c r="J153" s="638"/>
    </row>
    <row r="154" spans="2:10" s="637" customFormat="1" ht="24" x14ac:dyDescent="0.25">
      <c r="B154" s="639" t="s">
        <v>679</v>
      </c>
      <c r="C154" s="639" t="s">
        <v>949</v>
      </c>
      <c r="D154" s="639" t="s">
        <v>950</v>
      </c>
      <c r="E154" s="640" t="s">
        <v>792</v>
      </c>
      <c r="I154" s="638"/>
      <c r="J154" s="638"/>
    </row>
    <row r="155" spans="2:10" s="637" customFormat="1" ht="12" x14ac:dyDescent="0.25">
      <c r="B155" s="649"/>
      <c r="C155" s="650"/>
      <c r="D155" s="650"/>
      <c r="E155" s="654">
        <f>+C155-D155</f>
        <v>0</v>
      </c>
      <c r="I155" s="638"/>
      <c r="J155" s="638"/>
    </row>
    <row r="156" spans="2:10" s="637" customFormat="1" ht="12" x14ac:dyDescent="0.25">
      <c r="B156" s="644" t="s">
        <v>796</v>
      </c>
      <c r="C156" s="645">
        <f>SUM(C155:C155)</f>
        <v>0</v>
      </c>
      <c r="D156" s="645">
        <f>SUM(D155:D155)</f>
        <v>0</v>
      </c>
      <c r="E156" s="646">
        <f>SUM(E155:E155)</f>
        <v>0</v>
      </c>
      <c r="I156" s="638"/>
      <c r="J156" s="638"/>
    </row>
    <row r="157" spans="2:10" s="637" customFormat="1" ht="12" x14ac:dyDescent="0.25">
      <c r="I157" s="638"/>
      <c r="J157" s="638"/>
    </row>
    <row r="158" spans="2:10" s="637" customFormat="1" x14ac:dyDescent="0.25">
      <c r="B158" s="635" t="s">
        <v>857</v>
      </c>
      <c r="C158" s="636"/>
      <c r="D158" s="636"/>
      <c r="E158" s="636"/>
      <c r="I158" s="638"/>
      <c r="J158" s="638"/>
    </row>
    <row r="159" spans="2:10" s="637" customFormat="1" ht="36" x14ac:dyDescent="0.25">
      <c r="B159" s="639" t="s">
        <v>679</v>
      </c>
      <c r="C159" s="639" t="s">
        <v>951</v>
      </c>
      <c r="D159" s="639" t="s">
        <v>859</v>
      </c>
      <c r="E159" s="640" t="s">
        <v>792</v>
      </c>
      <c r="I159" s="638"/>
      <c r="J159" s="638"/>
    </row>
    <row r="160" spans="2:10" s="637" customFormat="1" ht="12" x14ac:dyDescent="0.25">
      <c r="B160" s="649"/>
      <c r="C160" s="650"/>
      <c r="D160" s="650"/>
      <c r="E160" s="654">
        <f>+C160-D160</f>
        <v>0</v>
      </c>
      <c r="I160" s="638"/>
      <c r="J160" s="638"/>
    </row>
    <row r="161" spans="2:10" s="637" customFormat="1" ht="12" x14ac:dyDescent="0.25">
      <c r="B161" s="644" t="s">
        <v>796</v>
      </c>
      <c r="C161" s="645">
        <f>SUM(C160:C160)</f>
        <v>0</v>
      </c>
      <c r="D161" s="645">
        <f>SUM(D160:D160)</f>
        <v>0</v>
      </c>
      <c r="E161" s="646">
        <f>SUM(E160:E160)</f>
        <v>0</v>
      </c>
      <c r="I161" s="638"/>
      <c r="J161" s="638"/>
    </row>
    <row r="162" spans="2:10" s="637" customFormat="1" ht="12" x14ac:dyDescent="0.25">
      <c r="I162" s="638"/>
      <c r="J162" s="638"/>
    </row>
    <row r="163" spans="2:10" s="637" customFormat="1" x14ac:dyDescent="0.25">
      <c r="B163" s="635" t="s">
        <v>860</v>
      </c>
      <c r="C163" s="636"/>
      <c r="D163" s="636"/>
      <c r="E163" s="636"/>
      <c r="I163" s="638"/>
      <c r="J163" s="638"/>
    </row>
    <row r="164" spans="2:10" s="637" customFormat="1" ht="24" x14ac:dyDescent="0.25">
      <c r="B164" s="639" t="s">
        <v>679</v>
      </c>
      <c r="C164" s="639" t="s">
        <v>952</v>
      </c>
      <c r="D164" s="639" t="s">
        <v>862</v>
      </c>
      <c r="E164" s="640" t="s">
        <v>792</v>
      </c>
      <c r="I164" s="638"/>
      <c r="J164" s="638"/>
    </row>
    <row r="165" spans="2:10" s="637" customFormat="1" ht="12" x14ac:dyDescent="0.25">
      <c r="B165" s="649"/>
      <c r="C165" s="650"/>
      <c r="D165" s="650"/>
      <c r="E165" s="654">
        <f>+C165-D165</f>
        <v>0</v>
      </c>
      <c r="I165" s="638"/>
      <c r="J165" s="638"/>
    </row>
    <row r="166" spans="2:10" s="637" customFormat="1" ht="12" x14ac:dyDescent="0.25">
      <c r="B166" s="644" t="s">
        <v>796</v>
      </c>
      <c r="C166" s="645">
        <f>SUM(C165:C165)</f>
        <v>0</v>
      </c>
      <c r="D166" s="645">
        <f>SUM(D165:D165)</f>
        <v>0</v>
      </c>
      <c r="E166" s="646">
        <f>SUM(E165:E165)</f>
        <v>0</v>
      </c>
      <c r="I166" s="638"/>
      <c r="J166" s="638"/>
    </row>
    <row r="167" spans="2:10" s="637" customFormat="1" ht="12" x14ac:dyDescent="0.25">
      <c r="I167" s="638"/>
      <c r="J167" s="638"/>
    </row>
    <row r="168" spans="2:10" s="637" customFormat="1" x14ac:dyDescent="0.25">
      <c r="B168" s="635" t="s">
        <v>863</v>
      </c>
      <c r="C168" s="636"/>
      <c r="D168" s="636"/>
      <c r="E168" s="636"/>
      <c r="I168" s="638"/>
      <c r="J168" s="638"/>
    </row>
    <row r="169" spans="2:10" s="637" customFormat="1" ht="48" x14ac:dyDescent="0.25">
      <c r="B169" s="639" t="s">
        <v>679</v>
      </c>
      <c r="C169" s="639" t="s">
        <v>953</v>
      </c>
      <c r="D169" s="639" t="s">
        <v>954</v>
      </c>
      <c r="E169" s="640" t="s">
        <v>792</v>
      </c>
      <c r="I169" s="638"/>
      <c r="J169" s="638"/>
    </row>
    <row r="170" spans="2:10" s="637" customFormat="1" ht="12" x14ac:dyDescent="0.25">
      <c r="B170" s="649"/>
      <c r="C170" s="650"/>
      <c r="D170" s="650"/>
      <c r="E170" s="654">
        <f>+C170-D170</f>
        <v>0</v>
      </c>
      <c r="I170" s="638"/>
      <c r="J170" s="638"/>
    </row>
    <row r="171" spans="2:10" s="637" customFormat="1" ht="12" x14ac:dyDescent="0.25">
      <c r="B171" s="644" t="s">
        <v>796</v>
      </c>
      <c r="C171" s="645">
        <f>SUM(C170:C170)</f>
        <v>0</v>
      </c>
      <c r="D171" s="645">
        <f>SUM(D170:D170)</f>
        <v>0</v>
      </c>
      <c r="E171" s="646">
        <f>SUM(E170:E170)</f>
        <v>0</v>
      </c>
      <c r="I171" s="638"/>
      <c r="J171" s="638"/>
    </row>
    <row r="172" spans="2:10" s="637" customFormat="1" ht="12" x14ac:dyDescent="0.25">
      <c r="B172" s="663"/>
      <c r="C172" s="663"/>
      <c r="D172" s="663"/>
      <c r="E172" s="663"/>
      <c r="I172" s="638"/>
      <c r="J172" s="638"/>
    </row>
    <row r="173" spans="2:10" s="637" customFormat="1" x14ac:dyDescent="0.25">
      <c r="B173" s="635" t="s">
        <v>955</v>
      </c>
      <c r="C173" s="636"/>
      <c r="D173" s="636"/>
      <c r="E173" s="636"/>
      <c r="I173" s="638"/>
      <c r="J173" s="638"/>
    </row>
    <row r="174" spans="2:10" s="637" customFormat="1" ht="36" x14ac:dyDescent="0.25">
      <c r="B174" s="639" t="s">
        <v>679</v>
      </c>
      <c r="C174" s="639" t="s">
        <v>956</v>
      </c>
      <c r="D174" s="639" t="s">
        <v>957</v>
      </c>
      <c r="E174" s="640" t="s">
        <v>792</v>
      </c>
      <c r="I174" s="638"/>
      <c r="J174" s="638"/>
    </row>
    <row r="175" spans="2:10" s="637" customFormat="1" ht="12" x14ac:dyDescent="0.25">
      <c r="B175" s="649"/>
      <c r="C175" s="650"/>
      <c r="D175" s="650"/>
      <c r="E175" s="654">
        <f>+D175-C175</f>
        <v>0</v>
      </c>
      <c r="I175" s="638"/>
      <c r="J175" s="638"/>
    </row>
    <row r="176" spans="2:10" s="637" customFormat="1" ht="12" x14ac:dyDescent="0.25">
      <c r="B176" s="644" t="s">
        <v>796</v>
      </c>
      <c r="C176" s="645">
        <f>SUM(C175:C175)</f>
        <v>0</v>
      </c>
      <c r="D176" s="645">
        <f>SUM(D175:D175)</f>
        <v>0</v>
      </c>
      <c r="E176" s="646">
        <f>SUM(E175:E175)</f>
        <v>0</v>
      </c>
      <c r="I176" s="638"/>
      <c r="J176" s="638"/>
    </row>
    <row r="177" spans="2:10" s="637" customFormat="1" ht="12" x14ac:dyDescent="0.25">
      <c r="B177" s="663"/>
      <c r="C177" s="663"/>
      <c r="D177" s="663"/>
      <c r="E177" s="663"/>
      <c r="I177" s="638"/>
      <c r="J177" s="638"/>
    </row>
    <row r="178" spans="2:10" s="637" customFormat="1" x14ac:dyDescent="0.25">
      <c r="B178" s="635" t="s">
        <v>869</v>
      </c>
      <c r="C178" s="636"/>
      <c r="I178" s="638"/>
      <c r="J178" s="638"/>
    </row>
    <row r="179" spans="2:10" s="637" customFormat="1" ht="12" x14ac:dyDescent="0.25">
      <c r="B179" s="639" t="s">
        <v>679</v>
      </c>
      <c r="C179" s="640" t="s">
        <v>792</v>
      </c>
      <c r="I179" s="638"/>
      <c r="J179" s="638"/>
    </row>
    <row r="180" spans="2:10" s="637" customFormat="1" ht="12" x14ac:dyDescent="0.25">
      <c r="B180" s="649"/>
      <c r="C180" s="651"/>
      <c r="I180" s="638"/>
      <c r="J180" s="638"/>
    </row>
    <row r="181" spans="2:10" s="637" customFormat="1" ht="12" x14ac:dyDescent="0.25">
      <c r="B181" s="644" t="s">
        <v>796</v>
      </c>
      <c r="C181" s="646">
        <f>SUM(C180:C180)</f>
        <v>0</v>
      </c>
      <c r="I181" s="638"/>
      <c r="J181" s="638"/>
    </row>
    <row r="182" spans="2:10" s="637" customFormat="1" ht="12" x14ac:dyDescent="0.25">
      <c r="I182" s="638"/>
      <c r="J182" s="638"/>
    </row>
    <row r="183" spans="2:10" s="637" customFormat="1" x14ac:dyDescent="0.25">
      <c r="B183" s="635" t="s">
        <v>872</v>
      </c>
      <c r="C183" s="636"/>
      <c r="D183" s="636"/>
      <c r="E183" s="636"/>
      <c r="I183" s="638"/>
      <c r="J183" s="638"/>
    </row>
    <row r="184" spans="2:10" s="637" customFormat="1" ht="12" x14ac:dyDescent="0.25">
      <c r="B184" s="639" t="s">
        <v>679</v>
      </c>
      <c r="C184" s="1112" t="s">
        <v>707</v>
      </c>
      <c r="D184" s="1112"/>
      <c r="E184" s="639" t="s">
        <v>958</v>
      </c>
      <c r="F184" s="639" t="s">
        <v>959</v>
      </c>
      <c r="G184" s="640" t="s">
        <v>792</v>
      </c>
      <c r="I184" s="638"/>
      <c r="J184" s="638"/>
    </row>
    <row r="185" spans="2:10" s="637" customFormat="1" ht="23.25" customHeight="1" x14ac:dyDescent="0.25">
      <c r="B185" s="665"/>
      <c r="C185" s="1113"/>
      <c r="D185" s="1113"/>
      <c r="E185" s="666"/>
      <c r="F185" s="666"/>
      <c r="G185" s="651">
        <f>+E185-F185</f>
        <v>0</v>
      </c>
      <c r="I185" s="638"/>
      <c r="J185" s="638"/>
    </row>
    <row r="186" spans="2:10" s="637" customFormat="1" ht="12" x14ac:dyDescent="0.25">
      <c r="B186" s="644" t="s">
        <v>796</v>
      </c>
      <c r="C186" s="1111"/>
      <c r="D186" s="1111"/>
      <c r="E186" s="645">
        <f>SUM(E185:E185)</f>
        <v>0</v>
      </c>
      <c r="F186" s="645">
        <f>SUM(F185:F185)</f>
        <v>0</v>
      </c>
      <c r="G186" s="646">
        <f>SUM(G185:G185)</f>
        <v>0</v>
      </c>
      <c r="I186" s="638"/>
      <c r="J186" s="638"/>
    </row>
    <row r="187" spans="2:10" x14ac:dyDescent="0.25">
      <c r="G187" s="602"/>
      <c r="H187" s="602"/>
    </row>
    <row r="188" spans="2:10" ht="13.5" thickBot="1" x14ac:dyDescent="0.3">
      <c r="G188" s="602"/>
      <c r="H188" s="602"/>
    </row>
    <row r="189" spans="2:10" ht="20.25" thickBot="1" x14ac:dyDescent="0.45">
      <c r="B189" s="1108" t="s">
        <v>715</v>
      </c>
      <c r="C189" s="1109"/>
      <c r="D189" s="1109"/>
      <c r="E189" s="1109"/>
      <c r="F189" s="1109"/>
      <c r="G189" s="1110"/>
      <c r="H189" s="602"/>
    </row>
    <row r="190" spans="2:10" x14ac:dyDescent="0.25">
      <c r="G190" s="602"/>
    </row>
    <row r="191" spans="2:10" s="637" customFormat="1" ht="24" x14ac:dyDescent="0.25">
      <c r="B191" s="664" t="s">
        <v>679</v>
      </c>
      <c r="C191" s="664" t="s">
        <v>707</v>
      </c>
      <c r="D191" s="674" t="s">
        <v>960</v>
      </c>
      <c r="E191" s="674" t="s">
        <v>961</v>
      </c>
      <c r="F191" s="640" t="s">
        <v>877</v>
      </c>
      <c r="G191" s="675"/>
      <c r="I191" s="638"/>
      <c r="J191" s="638"/>
    </row>
    <row r="192" spans="2:10" s="637" customFormat="1" ht="12" x14ac:dyDescent="0.25">
      <c r="B192" s="676"/>
      <c r="C192" s="676"/>
      <c r="D192" s="677"/>
      <c r="E192" s="677"/>
      <c r="F192" s="678">
        <f>+D192-E192</f>
        <v>0</v>
      </c>
      <c r="G192" s="675"/>
      <c r="I192" s="638"/>
      <c r="J192" s="638"/>
    </row>
    <row r="193" spans="2:10" s="637" customFormat="1" ht="12" x14ac:dyDescent="0.25">
      <c r="B193" s="679" t="s">
        <v>686</v>
      </c>
      <c r="C193" s="680"/>
      <c r="D193" s="681">
        <f>SUM(D192:D192)</f>
        <v>0</v>
      </c>
      <c r="E193" s="681">
        <f>SUM(E192:E192)</f>
        <v>0</v>
      </c>
      <c r="F193" s="682">
        <f>SUM(F192:F192)</f>
        <v>0</v>
      </c>
      <c r="G193" s="638"/>
      <c r="I193" s="638"/>
      <c r="J193" s="638"/>
    </row>
  </sheetData>
  <mergeCells count="7">
    <mergeCell ref="B189:G189"/>
    <mergeCell ref="C186:D186"/>
    <mergeCell ref="C184:D184"/>
    <mergeCell ref="C185:D185"/>
    <mergeCell ref="B2:G2"/>
    <mergeCell ref="B4:G4"/>
    <mergeCell ref="B57:G5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pageSetUpPr fitToPage="1"/>
  </sheetPr>
  <dimension ref="A1:E47"/>
  <sheetViews>
    <sheetView view="pageBreakPreview" topLeftCell="A43" zoomScaleNormal="90" zoomScaleSheetLayoutView="100" workbookViewId="0">
      <selection activeCell="C46" sqref="C46"/>
    </sheetView>
  </sheetViews>
  <sheetFormatPr defaultColWidth="11.42578125" defaultRowHeight="12.75" x14ac:dyDescent="0.2"/>
  <cols>
    <col min="1" max="1" width="9.7109375" style="3" customWidth="1"/>
    <col min="2" max="2" width="18.7109375" style="3" customWidth="1"/>
    <col min="3" max="3" width="110.7109375" style="181" customWidth="1"/>
    <col min="4" max="4" width="17.28515625" style="970" customWidth="1"/>
    <col min="5" max="5" width="76.5703125" style="3" customWidth="1"/>
    <col min="6" max="16384" width="11.42578125" style="3"/>
  </cols>
  <sheetData>
    <row r="1" spans="1:4" x14ac:dyDescent="0.2">
      <c r="A1" s="233" t="s">
        <v>168</v>
      </c>
      <c r="B1" s="234" t="str">
        <f>Inventari!A1</f>
        <v>1.</v>
      </c>
      <c r="C1" s="292" t="str">
        <f>Inventari!B1</f>
        <v>Control permanent no planificable</v>
      </c>
    </row>
    <row r="2" spans="1:4" x14ac:dyDescent="0.2">
      <c r="A2" s="236" t="s">
        <v>46</v>
      </c>
      <c r="B2" s="232" t="str">
        <f>Inventari!B2</f>
        <v>1.1</v>
      </c>
      <c r="C2" s="293" t="str">
        <f>Inventari!C2</f>
        <v>Pressupost</v>
      </c>
    </row>
    <row r="3" spans="1:4" ht="11.25" customHeight="1" x14ac:dyDescent="0.2">
      <c r="A3" s="227" t="s">
        <v>32</v>
      </c>
      <c r="B3" s="214" t="str">
        <f>Inventari!C3</f>
        <v>1.1.1</v>
      </c>
      <c r="C3" s="249" t="str">
        <f>Inventari!D3</f>
        <v>Pressupost general</v>
      </c>
    </row>
    <row r="4" spans="1:4" s="6" customFormat="1" x14ac:dyDescent="0.2">
      <c r="A4" s="217"/>
      <c r="B4" s="180"/>
      <c r="C4" s="294"/>
      <c r="D4" s="971"/>
    </row>
    <row r="5" spans="1:4" x14ac:dyDescent="0.2">
      <c r="A5" s="179" t="s">
        <v>62</v>
      </c>
      <c r="B5" s="25" t="s">
        <v>36</v>
      </c>
      <c r="C5" s="25" t="s">
        <v>60</v>
      </c>
    </row>
    <row r="6" spans="1:4" s="176" customFormat="1" ht="63.75" x14ac:dyDescent="0.2">
      <c r="A6" s="186" t="s">
        <v>67</v>
      </c>
      <c r="B6" s="183" t="str">
        <f>Inventari!E3</f>
        <v>Art. 18.4 RD 500/1990
Art. 4.1.b).2 RD 128/2018
Art. 168.4 RDLeg 2/2004</v>
      </c>
      <c r="C6" s="279" t="str">
        <f>Inventari!F3</f>
        <v>Sobre la base dels pressupostos i estats de previsió als quals es refereixen els apartats anteriors, el president de l'entitat formarà el pressupost general i el remetrà informat per la intervenció (...), al ple de la corporació abans del dia 15 d'octubre per a la seva aprovació inicial, esmena o devolució.</v>
      </c>
      <c r="D6" s="970"/>
    </row>
    <row r="7" spans="1:4" x14ac:dyDescent="0.2">
      <c r="A7" s="164"/>
      <c r="B7" s="4"/>
      <c r="C7" s="280"/>
    </row>
    <row r="8" spans="1:4" x14ac:dyDescent="0.2">
      <c r="A8" s="179" t="s">
        <v>34</v>
      </c>
      <c r="B8" s="25" t="s">
        <v>36</v>
      </c>
      <c r="C8" s="281" t="s">
        <v>594</v>
      </c>
    </row>
    <row r="9" spans="1:4" ht="38.25" x14ac:dyDescent="0.2">
      <c r="A9" s="287" t="s">
        <v>50</v>
      </c>
      <c r="B9" s="288" t="s">
        <v>590</v>
      </c>
      <c r="C9" s="289" t="s">
        <v>240</v>
      </c>
    </row>
    <row r="10" spans="1:4" s="15" customFormat="1" ht="25.5" x14ac:dyDescent="0.2">
      <c r="A10" s="282" t="s">
        <v>61</v>
      </c>
      <c r="B10" s="283" t="s">
        <v>85</v>
      </c>
      <c r="C10" s="283" t="s">
        <v>382</v>
      </c>
      <c r="D10" s="274"/>
    </row>
    <row r="11" spans="1:4" s="14" customFormat="1" ht="38.25" x14ac:dyDescent="0.2">
      <c r="A11" s="282" t="s">
        <v>65</v>
      </c>
      <c r="B11" s="283" t="s">
        <v>139</v>
      </c>
      <c r="C11" s="283" t="s">
        <v>394</v>
      </c>
      <c r="D11" s="972"/>
    </row>
    <row r="12" spans="1:4" s="6" customFormat="1" ht="25.5" x14ac:dyDescent="0.2">
      <c r="A12" s="282" t="s">
        <v>66</v>
      </c>
      <c r="B12" s="283" t="s">
        <v>528</v>
      </c>
      <c r="C12" s="284" t="s">
        <v>95</v>
      </c>
      <c r="D12" s="971"/>
    </row>
    <row r="13" spans="1:4" s="14" customFormat="1" ht="33" customHeight="1" x14ac:dyDescent="0.2">
      <c r="A13" s="282" t="s">
        <v>103</v>
      </c>
      <c r="B13" s="283" t="s">
        <v>239</v>
      </c>
      <c r="C13" s="283" t="s">
        <v>1158</v>
      </c>
      <c r="D13" s="972"/>
    </row>
    <row r="14" spans="1:4" s="14" customFormat="1" ht="81" customHeight="1" x14ac:dyDescent="0.2">
      <c r="A14" s="282" t="s">
        <v>109</v>
      </c>
      <c r="B14" s="283" t="s">
        <v>1165</v>
      </c>
      <c r="C14" s="283" t="s">
        <v>393</v>
      </c>
      <c r="D14" s="973"/>
    </row>
    <row r="15" spans="1:4" s="15" customFormat="1" ht="25.5" x14ac:dyDescent="0.2">
      <c r="A15" s="282" t="s">
        <v>130</v>
      </c>
      <c r="B15" s="285" t="s">
        <v>148</v>
      </c>
      <c r="C15" s="285" t="s">
        <v>398</v>
      </c>
      <c r="D15" s="972"/>
    </row>
    <row r="16" spans="1:4" s="14" customFormat="1" ht="38.25" x14ac:dyDescent="0.2">
      <c r="A16" s="282" t="s">
        <v>131</v>
      </c>
      <c r="B16" s="285" t="s">
        <v>167</v>
      </c>
      <c r="C16" s="285" t="s">
        <v>399</v>
      </c>
      <c r="D16" s="972"/>
    </row>
    <row r="17" spans="1:5" s="15" customFormat="1" ht="51" x14ac:dyDescent="0.2">
      <c r="A17" s="282" t="s">
        <v>201</v>
      </c>
      <c r="B17" s="283" t="s">
        <v>1166</v>
      </c>
      <c r="C17" s="283" t="s">
        <v>384</v>
      </c>
      <c r="D17" s="974"/>
    </row>
    <row r="18" spans="1:5" s="15" customFormat="1" ht="38.25" x14ac:dyDescent="0.2">
      <c r="A18" s="282" t="s">
        <v>243</v>
      </c>
      <c r="B18" s="283" t="s">
        <v>1167</v>
      </c>
      <c r="C18" s="283" t="s">
        <v>389</v>
      </c>
      <c r="D18" s="974"/>
    </row>
    <row r="19" spans="1:5" s="14" customFormat="1" ht="36" customHeight="1" x14ac:dyDescent="0.2">
      <c r="A19" s="282" t="s">
        <v>244</v>
      </c>
      <c r="B19" s="283" t="s">
        <v>365</v>
      </c>
      <c r="C19" s="283" t="s">
        <v>596</v>
      </c>
      <c r="D19" s="277"/>
    </row>
    <row r="20" spans="1:5" s="15" customFormat="1" ht="51" x14ac:dyDescent="0.2">
      <c r="A20" s="282" t="s">
        <v>245</v>
      </c>
      <c r="B20" s="283" t="s">
        <v>1168</v>
      </c>
      <c r="C20" s="283" t="s">
        <v>385</v>
      </c>
      <c r="D20" s="974"/>
    </row>
    <row r="21" spans="1:5" s="15" customFormat="1" ht="51" x14ac:dyDescent="0.2">
      <c r="A21" s="282" t="s">
        <v>246</v>
      </c>
      <c r="B21" s="285" t="s">
        <v>142</v>
      </c>
      <c r="C21" s="285" t="s">
        <v>133</v>
      </c>
      <c r="D21" s="974"/>
    </row>
    <row r="22" spans="1:5" s="14" customFormat="1" ht="131.25" customHeight="1" x14ac:dyDescent="0.2">
      <c r="A22" s="282" t="s">
        <v>247</v>
      </c>
      <c r="B22" s="285" t="s">
        <v>132</v>
      </c>
      <c r="C22" s="285" t="s">
        <v>361</v>
      </c>
      <c r="D22" s="972"/>
    </row>
    <row r="23" spans="1:5" s="14" customFormat="1" ht="64.5" customHeight="1" x14ac:dyDescent="0.2">
      <c r="A23" s="282" t="s">
        <v>606</v>
      </c>
      <c r="B23" s="285" t="s">
        <v>268</v>
      </c>
      <c r="C23" s="284" t="s">
        <v>362</v>
      </c>
      <c r="D23" s="973"/>
    </row>
    <row r="24" spans="1:5" s="14" customFormat="1" ht="38.25" x14ac:dyDescent="0.2">
      <c r="A24" s="282" t="s">
        <v>607</v>
      </c>
      <c r="B24" s="285" t="s">
        <v>290</v>
      </c>
      <c r="C24" s="284" t="s">
        <v>363</v>
      </c>
      <c r="D24" s="973"/>
    </row>
    <row r="25" spans="1:5" s="15" customFormat="1" ht="73.5" customHeight="1" x14ac:dyDescent="0.2">
      <c r="A25" s="282" t="s">
        <v>608</v>
      </c>
      <c r="B25" s="344" t="s">
        <v>1169</v>
      </c>
      <c r="C25" s="345" t="s">
        <v>360</v>
      </c>
      <c r="D25" s="975" t="s">
        <v>1192</v>
      </c>
    </row>
    <row r="26" spans="1:5" s="16" customFormat="1" ht="76.5" x14ac:dyDescent="0.2">
      <c r="A26" s="282" t="s">
        <v>609</v>
      </c>
      <c r="B26" s="285" t="s">
        <v>263</v>
      </c>
      <c r="C26" s="286" t="s">
        <v>392</v>
      </c>
      <c r="D26" s="163"/>
    </row>
    <row r="27" spans="1:5" s="15" customFormat="1" ht="76.5" x14ac:dyDescent="0.2">
      <c r="A27" s="282" t="s">
        <v>610</v>
      </c>
      <c r="B27" s="283" t="s">
        <v>1202</v>
      </c>
      <c r="C27" s="283" t="s">
        <v>1205</v>
      </c>
      <c r="D27" s="999"/>
    </row>
    <row r="28" spans="1:5" s="14" customFormat="1" ht="63.75" x14ac:dyDescent="0.2">
      <c r="A28" s="282" t="s">
        <v>611</v>
      </c>
      <c r="B28" s="283" t="s">
        <v>1203</v>
      </c>
      <c r="C28" s="283" t="s">
        <v>1206</v>
      </c>
      <c r="D28" s="999"/>
    </row>
    <row r="29" spans="1:5" s="16" customFormat="1" ht="63.75" x14ac:dyDescent="0.2">
      <c r="A29" s="282" t="s">
        <v>612</v>
      </c>
      <c r="B29" s="283" t="s">
        <v>1204</v>
      </c>
      <c r="C29" s="283" t="s">
        <v>387</v>
      </c>
      <c r="D29" s="1008"/>
    </row>
    <row r="30" spans="1:5" s="16" customFormat="1" ht="25.5" x14ac:dyDescent="0.2">
      <c r="A30" s="282" t="s">
        <v>613</v>
      </c>
      <c r="B30" s="283" t="s">
        <v>1204</v>
      </c>
      <c r="C30" s="283" t="s">
        <v>386</v>
      </c>
      <c r="D30" s="1008"/>
    </row>
    <row r="31" spans="1:5" s="16" customFormat="1" ht="74.25" customHeight="1" x14ac:dyDescent="0.2">
      <c r="A31" s="282" t="s">
        <v>614</v>
      </c>
      <c r="B31" s="283" t="s">
        <v>146</v>
      </c>
      <c r="C31" s="315" t="s">
        <v>396</v>
      </c>
      <c r="D31" s="995"/>
      <c r="E31" s="275"/>
    </row>
    <row r="32" spans="1:5" s="14" customFormat="1" ht="51" x14ac:dyDescent="0.2">
      <c r="A32" s="282" t="s">
        <v>615</v>
      </c>
      <c r="B32" s="283" t="s">
        <v>253</v>
      </c>
      <c r="C32" s="315" t="s">
        <v>388</v>
      </c>
      <c r="D32" s="316"/>
      <c r="E32" s="276"/>
    </row>
    <row r="33" spans="1:5" s="14" customFormat="1" ht="51" x14ac:dyDescent="0.2">
      <c r="A33" s="282" t="s">
        <v>616</v>
      </c>
      <c r="B33" s="283" t="s">
        <v>253</v>
      </c>
      <c r="C33" s="315" t="s">
        <v>1114</v>
      </c>
      <c r="D33" s="316"/>
      <c r="E33" s="276"/>
    </row>
    <row r="34" spans="1:5" s="14" customFormat="1" ht="51" x14ac:dyDescent="0.2">
      <c r="A34" s="282" t="s">
        <v>617</v>
      </c>
      <c r="B34" s="283" t="s">
        <v>147</v>
      </c>
      <c r="C34" s="315" t="s">
        <v>364</v>
      </c>
      <c r="D34" s="976"/>
      <c r="E34" s="276"/>
    </row>
    <row r="35" spans="1:5" s="16" customFormat="1" ht="114.75" x14ac:dyDescent="0.2">
      <c r="A35" s="282" t="s">
        <v>618</v>
      </c>
      <c r="B35" s="283" t="s">
        <v>1170</v>
      </c>
      <c r="C35" s="315" t="s">
        <v>627</v>
      </c>
      <c r="D35" s="316"/>
    </row>
    <row r="36" spans="1:5" s="14" customFormat="1" ht="63.75" x14ac:dyDescent="0.2">
      <c r="A36" s="282" t="s">
        <v>619</v>
      </c>
      <c r="B36" s="285" t="s">
        <v>143</v>
      </c>
      <c r="C36" s="315" t="s">
        <v>391</v>
      </c>
      <c r="D36" s="977"/>
    </row>
    <row r="37" spans="1:5" s="14" customFormat="1" ht="39.75" customHeight="1" x14ac:dyDescent="0.2">
      <c r="A37" s="282" t="s">
        <v>620</v>
      </c>
      <c r="B37" s="285" t="s">
        <v>289</v>
      </c>
      <c r="C37" s="285" t="s">
        <v>390</v>
      </c>
      <c r="D37" s="278"/>
    </row>
    <row r="38" spans="1:5" s="14" customFormat="1" ht="76.5" customHeight="1" x14ac:dyDescent="0.2">
      <c r="A38" s="282" t="s">
        <v>624</v>
      </c>
      <c r="B38" s="283" t="s">
        <v>1187</v>
      </c>
      <c r="C38" s="285" t="s">
        <v>628</v>
      </c>
      <c r="D38" s="1000"/>
      <c r="E38" s="15"/>
    </row>
    <row r="39" spans="1:5" s="16" customFormat="1" ht="51" x14ac:dyDescent="0.2">
      <c r="A39" s="282" t="s">
        <v>625</v>
      </c>
      <c r="B39" s="271" t="s">
        <v>140</v>
      </c>
      <c r="C39" s="285" t="s">
        <v>397</v>
      </c>
      <c r="D39" s="973"/>
    </row>
    <row r="40" spans="1:5" s="176" customFormat="1" x14ac:dyDescent="0.2">
      <c r="A40" s="198" t="s">
        <v>35</v>
      </c>
      <c r="B40" s="198" t="s">
        <v>36</v>
      </c>
      <c r="C40" s="212" t="s">
        <v>483</v>
      </c>
      <c r="D40" s="318"/>
    </row>
    <row r="41" spans="1:5" s="176" customFormat="1" x14ac:dyDescent="0.2">
      <c r="A41" s="329" t="s">
        <v>51</v>
      </c>
      <c r="B41" s="137"/>
      <c r="C41" s="137" t="s">
        <v>484</v>
      </c>
      <c r="D41" s="152"/>
    </row>
    <row r="42" spans="1:5" s="176" customFormat="1" x14ac:dyDescent="0.2">
      <c r="A42" s="198" t="s">
        <v>466</v>
      </c>
      <c r="B42" s="198" t="s">
        <v>36</v>
      </c>
      <c r="C42" s="212" t="s">
        <v>467</v>
      </c>
      <c r="D42" s="318"/>
    </row>
    <row r="43" spans="1:5" s="176" customFormat="1" ht="38.25" x14ac:dyDescent="0.2">
      <c r="A43" s="282" t="s">
        <v>475</v>
      </c>
      <c r="B43" s="283" t="s">
        <v>476</v>
      </c>
      <c r="C43" s="283" t="s">
        <v>629</v>
      </c>
      <c r="D43" s="347"/>
    </row>
    <row r="44" spans="1:5" ht="38.25" x14ac:dyDescent="0.2">
      <c r="A44" s="282" t="s">
        <v>602</v>
      </c>
      <c r="B44" s="283" t="s">
        <v>1175</v>
      </c>
      <c r="C44" s="283" t="s">
        <v>630</v>
      </c>
      <c r="D44" s="347"/>
    </row>
    <row r="45" spans="1:5" s="176" customFormat="1" ht="38.25" x14ac:dyDescent="0.2">
      <c r="A45" s="282" t="s">
        <v>603</v>
      </c>
      <c r="B45" s="291" t="s">
        <v>638</v>
      </c>
      <c r="C45" s="978" t="s">
        <v>1294</v>
      </c>
      <c r="D45" s="347"/>
    </row>
    <row r="46" spans="1:5" s="176" customFormat="1" x14ac:dyDescent="0.2">
      <c r="A46" s="198" t="s">
        <v>605</v>
      </c>
      <c r="B46" s="198" t="s">
        <v>36</v>
      </c>
      <c r="C46" s="212" t="s">
        <v>593</v>
      </c>
      <c r="D46" s="318"/>
    </row>
    <row r="47" spans="1:5" s="176" customFormat="1" x14ac:dyDescent="0.2">
      <c r="A47" s="329" t="s">
        <v>485</v>
      </c>
      <c r="B47" s="137"/>
      <c r="C47" s="137" t="s">
        <v>484</v>
      </c>
      <c r="D47" s="152"/>
    </row>
  </sheetData>
  <customSheetViews>
    <customSheetView guid="{15196E9F-7FF8-439E-8E5E-D7EC9B4FE2B9}" scale="90" showPageBreaks="1" fitToPage="1" view="pageBreakPreview" topLeftCell="A55">
      <selection activeCell="C73" sqref="C73"/>
      <pageMargins left="0.31496062992125984" right="0.31496062992125984" top="0.35433070866141736" bottom="0.35433070866141736" header="0.31496062992125984" footer="0.31496062992125984"/>
      <pageSetup paperSize="9" scale="82" fitToHeight="6" orientation="landscape" r:id="rId1"/>
    </customSheetView>
    <customSheetView guid="{938131D7-2FA4-4B6F-9B58-CE56B014F426}" showPageBreaks="1" fitToPage="1" topLeftCell="A27">
      <selection activeCell="A72" sqref="A72"/>
      <pageMargins left="0.31496062992125984" right="0.31496062992125984" top="0.35433070866141736" bottom="0.35433070866141736" header="0.31496062992125984" footer="0.31496062992125984"/>
      <pageSetup paperSize="9" scale="47" fitToHeight="2" orientation="portrait" r:id="rId2"/>
    </customSheetView>
    <customSheetView guid="{ADC44F08-3865-4F34-B04A-36DC3A9880D3}" fitToPage="1">
      <selection activeCell="C11" sqref="C11:D11"/>
      <pageMargins left="0.31496062992125984" right="0.31496062992125984" top="0.35433070866141736" bottom="0.35433070866141736" header="0.31496062992125984" footer="0.31496062992125984"/>
      <pageSetup paperSize="9" scale="71" fitToHeight="2" orientation="portrait" r:id="rId3"/>
    </customSheetView>
    <customSheetView guid="{F414D6E4-FF9A-4C61-8209-8A1F2A078362}" scale="90" fitToPage="1" topLeftCell="A10">
      <selection activeCell="C4" sqref="C4"/>
      <pageMargins left="0.31496062992125984" right="0.31496062992125984" top="0.35433070866141736" bottom="0.35433070866141736" header="0.31496062992125984" footer="0.31496062992125984"/>
      <pageSetup paperSize="9" scale="59" orientation="portrait" r:id="rId4"/>
    </customSheetView>
    <customSheetView guid="{A2FA97B7-FA2E-4CF8-9E14-C904E49D925F}" fitToPage="1">
      <selection activeCell="C43" sqref="C43"/>
      <pageMargins left="0.31496062992125984" right="0.31496062992125984" top="0.35433070866141736" bottom="0.35433070866141736" header="0.31496062992125984" footer="0.31496062992125984"/>
      <pageSetup paperSize="9" scale="61" fitToHeight="2" orientation="portrait" r:id="rId5"/>
    </customSheetView>
    <customSheetView guid="{8DB10316-28C9-4A14-AEA2-359711156BC5}" showPageBreaks="1" fitToPage="1">
      <selection activeCell="C46" sqref="C45:C46"/>
      <pageMargins left="0.31496062992125984" right="0.31496062992125984" top="0.35433070866141736" bottom="0.35433070866141736" header="0.31496062992125984" footer="0.31496062992125984"/>
      <pageSetup paperSize="9" scale="61" fitToHeight="2" orientation="portrait" r:id="rId6"/>
    </customSheetView>
    <customSheetView guid="{CB07B519-62E8-4084-A00D-D1F8D5657738}" scale="90" showPageBreaks="1" fitToPage="1" view="pageBreakPreview" topLeftCell="A58">
      <selection activeCell="C61" sqref="C61"/>
      <pageMargins left="0.31496062992125984" right="0.31496062992125984" top="0.35433070866141736" bottom="0.35433070866141736" header="0.31496062992125984" footer="0.31496062992125984"/>
      <pageSetup paperSize="9" scale="82" fitToHeight="6" orientation="landscape" r:id="rId7"/>
    </customSheetView>
    <customSheetView guid="{DE13449C-9946-4D9B-BAD6-D935553CF657}" scale="90" showPageBreaks="1" fitToPage="1" printArea="1" view="pageBreakPreview">
      <selection activeCell="C18" sqref="C18"/>
      <pageMargins left="0.31496062992125984" right="0.31496062992125984" top="0.35433070866141736" bottom="0.35433070866141736" header="0.31496062992125984" footer="0.31496062992125984"/>
      <pageSetup paperSize="9" fitToHeight="6" orientation="landscape" r:id="rId8"/>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2" fitToHeight="6" orientation="landscape" r:id="rId9"/>
    </customSheetView>
    <customSheetView guid="{C05EC54D-5F4D-4DAC-8B5A-CD3242A0C8CA}" scale="90" showPageBreaks="1" fitToPage="1" view="pageBreakPreview" topLeftCell="A25">
      <selection activeCell="C30" sqref="C30"/>
      <pageMargins left="0.31496062992125984" right="0.31496062992125984" top="0.35433070866141736" bottom="0.35433070866141736" header="0.31496062992125984" footer="0.31496062992125984"/>
      <pageSetup paperSize="9" scale="82" fitToHeight="6" orientation="landscape" r:id="rId10"/>
    </customSheetView>
  </customSheetViews>
  <pageMargins left="0.39370078740157483" right="0.39370078740157483" top="0.39370078740157483" bottom="0.39370078740157483" header="0.39370078740157483" footer="0.39370078740157483"/>
  <pageSetup paperSize="9" scale="88" fitToHeight="6" orientation="landscape"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topLeftCell="A91" zoomScale="80" zoomScaleNormal="82" zoomScaleSheetLayoutView="80" zoomScalePageLayoutView="70" workbookViewId="0">
      <selection activeCell="G131" sqref="G131"/>
    </sheetView>
  </sheetViews>
  <sheetFormatPr defaultColWidth="11.42578125" defaultRowHeight="12.75" x14ac:dyDescent="0.25"/>
  <cols>
    <col min="1" max="1" width="3" style="601" customWidth="1"/>
    <col min="2" max="2" width="65.7109375" style="601" customWidth="1"/>
    <col min="3" max="8" width="16.7109375" style="601" customWidth="1"/>
    <col min="9" max="9" width="5.7109375" style="601" customWidth="1"/>
    <col min="10" max="16384" width="11.42578125" style="601"/>
  </cols>
  <sheetData>
    <row r="2" spans="2:10" ht="20.25" x14ac:dyDescent="0.25">
      <c r="B2" s="1114" t="s">
        <v>710</v>
      </c>
      <c r="C2" s="1115"/>
      <c r="D2" s="1115"/>
      <c r="E2" s="1115"/>
      <c r="F2" s="1115"/>
      <c r="G2" s="1115"/>
      <c r="H2" s="603"/>
      <c r="I2" s="602"/>
      <c r="J2" s="602"/>
    </row>
    <row r="3" spans="2:10" ht="20.25" x14ac:dyDescent="0.25">
      <c r="B3" s="1018"/>
      <c r="C3" s="1018"/>
      <c r="D3" s="1018"/>
      <c r="E3" s="1018"/>
      <c r="F3" s="1018"/>
      <c r="G3" s="1018"/>
      <c r="H3" s="603"/>
      <c r="I3" s="602"/>
      <c r="J3" s="602"/>
    </row>
    <row r="4" spans="2:10" ht="20.25" x14ac:dyDescent="0.25">
      <c r="B4" s="1114" t="s">
        <v>878</v>
      </c>
      <c r="C4" s="1115"/>
      <c r="D4" s="1115"/>
      <c r="E4" s="1115"/>
      <c r="F4" s="1115"/>
      <c r="G4" s="1115"/>
      <c r="H4" s="603"/>
      <c r="I4" s="602"/>
      <c r="J4" s="602"/>
    </row>
    <row r="5" spans="2:10" x14ac:dyDescent="0.25">
      <c r="B5" s="604"/>
    </row>
    <row r="6" spans="2:10" ht="25.5" x14ac:dyDescent="0.25">
      <c r="B6" s="605" t="s">
        <v>724</v>
      </c>
      <c r="C6" s="606" t="s">
        <v>922</v>
      </c>
    </row>
    <row r="7" spans="2:10" x14ac:dyDescent="0.25">
      <c r="B7" s="607" t="s">
        <v>726</v>
      </c>
      <c r="C7" s="608"/>
    </row>
    <row r="8" spans="2:10" x14ac:dyDescent="0.25">
      <c r="B8" s="609" t="s">
        <v>727</v>
      </c>
      <c r="C8" s="610"/>
    </row>
    <row r="9" spans="2:10" x14ac:dyDescent="0.25">
      <c r="B9" s="609" t="s">
        <v>728</v>
      </c>
      <c r="C9" s="610"/>
    </row>
    <row r="10" spans="2:10" x14ac:dyDescent="0.25">
      <c r="B10" s="609" t="s">
        <v>729</v>
      </c>
      <c r="C10" s="610"/>
    </row>
    <row r="11" spans="2:10" x14ac:dyDescent="0.25">
      <c r="B11" s="609" t="s">
        <v>730</v>
      </c>
      <c r="C11" s="610"/>
    </row>
    <row r="12" spans="2:10" x14ac:dyDescent="0.25">
      <c r="B12" s="609" t="s">
        <v>731</v>
      </c>
      <c r="C12" s="610"/>
    </row>
    <row r="13" spans="2:10" x14ac:dyDescent="0.25">
      <c r="B13" s="611" t="s">
        <v>732</v>
      </c>
      <c r="C13" s="612"/>
    </row>
    <row r="14" spans="2:10" ht="21" customHeight="1" x14ac:dyDescent="0.25">
      <c r="B14" s="605" t="s">
        <v>733</v>
      </c>
      <c r="C14" s="613">
        <f>SUM(C7:C13)</f>
        <v>0</v>
      </c>
      <c r="D14" s="614"/>
    </row>
    <row r="15" spans="2:10" x14ac:dyDescent="0.25">
      <c r="B15" s="615"/>
      <c r="C15" s="616"/>
    </row>
    <row r="16" spans="2:10" ht="25.5" x14ac:dyDescent="0.25">
      <c r="B16" s="605" t="s">
        <v>734</v>
      </c>
      <c r="C16" s="606" t="s">
        <v>923</v>
      </c>
    </row>
    <row r="17" spans="2:4" x14ac:dyDescent="0.25">
      <c r="B17" s="607" t="s">
        <v>736</v>
      </c>
      <c r="C17" s="608"/>
    </row>
    <row r="18" spans="2:4" x14ac:dyDescent="0.25">
      <c r="B18" s="609" t="s">
        <v>737</v>
      </c>
      <c r="C18" s="610"/>
    </row>
    <row r="19" spans="2:4" x14ac:dyDescent="0.25">
      <c r="B19" s="609" t="s">
        <v>738</v>
      </c>
      <c r="C19" s="610"/>
    </row>
    <row r="20" spans="2:4" x14ac:dyDescent="0.25">
      <c r="B20" s="609" t="s">
        <v>729</v>
      </c>
      <c r="C20" s="610"/>
    </row>
    <row r="21" spans="2:4" x14ac:dyDescent="0.25">
      <c r="B21" s="609" t="s">
        <v>740</v>
      </c>
      <c r="C21" s="610"/>
    </row>
    <row r="22" spans="2:4" x14ac:dyDescent="0.25">
      <c r="B22" s="611" t="s">
        <v>732</v>
      </c>
      <c r="C22" s="612"/>
    </row>
    <row r="23" spans="2:4" ht="21" customHeight="1" x14ac:dyDescent="0.25">
      <c r="B23" s="605" t="s">
        <v>741</v>
      </c>
      <c r="C23" s="613">
        <f>SUM(C17:C22)</f>
        <v>0</v>
      </c>
      <c r="D23" s="614"/>
    </row>
    <row r="24" spans="2:4" x14ac:dyDescent="0.25">
      <c r="B24" s="615"/>
      <c r="C24" s="616"/>
    </row>
    <row r="25" spans="2:4" ht="21" customHeight="1" x14ac:dyDescent="0.25">
      <c r="B25" s="617" t="s">
        <v>742</v>
      </c>
      <c r="C25" s="618">
        <f>+C14-C23</f>
        <v>0</v>
      </c>
    </row>
    <row r="27" spans="2:4" ht="24.75" customHeight="1" x14ac:dyDescent="0.25">
      <c r="B27" s="619" t="s">
        <v>743</v>
      </c>
      <c r="C27" s="620" t="s">
        <v>708</v>
      </c>
    </row>
    <row r="28" spans="2:4" x14ac:dyDescent="0.25">
      <c r="B28" s="621" t="s">
        <v>744</v>
      </c>
      <c r="C28" s="622">
        <f>+G75</f>
        <v>0</v>
      </c>
    </row>
    <row r="29" spans="2:4" x14ac:dyDescent="0.25">
      <c r="B29" s="623" t="s">
        <v>745</v>
      </c>
      <c r="C29" s="624">
        <f>+E80</f>
        <v>0</v>
      </c>
    </row>
    <row r="30" spans="2:4" x14ac:dyDescent="0.25">
      <c r="B30" s="623" t="s">
        <v>746</v>
      </c>
      <c r="C30" s="624">
        <f>+E92</f>
        <v>0</v>
      </c>
    </row>
    <row r="31" spans="2:4" x14ac:dyDescent="0.25">
      <c r="B31" s="623" t="s">
        <v>747</v>
      </c>
      <c r="C31" s="624">
        <v>0</v>
      </c>
    </row>
    <row r="32" spans="2:4" x14ac:dyDescent="0.25">
      <c r="B32" s="623" t="s">
        <v>962</v>
      </c>
      <c r="C32" s="624">
        <f>+E100</f>
        <v>0</v>
      </c>
    </row>
    <row r="33" spans="2:3" x14ac:dyDescent="0.25">
      <c r="B33" s="623" t="s">
        <v>749</v>
      </c>
      <c r="C33" s="624">
        <f>+D105</f>
        <v>0</v>
      </c>
    </row>
    <row r="34" spans="2:3" x14ac:dyDescent="0.25">
      <c r="B34" s="623" t="s">
        <v>750</v>
      </c>
      <c r="C34" s="624">
        <f>+E110</f>
        <v>0</v>
      </c>
    </row>
    <row r="35" spans="2:3" x14ac:dyDescent="0.25">
      <c r="B35" s="623" t="s">
        <v>751</v>
      </c>
      <c r="C35" s="624">
        <f>+G116</f>
        <v>0</v>
      </c>
    </row>
    <row r="36" spans="2:3" x14ac:dyDescent="0.25">
      <c r="B36" s="623" t="s">
        <v>752</v>
      </c>
      <c r="C36" s="624">
        <f>+E121</f>
        <v>0</v>
      </c>
    </row>
    <row r="37" spans="2:3" x14ac:dyDescent="0.25">
      <c r="B37" s="625" t="s">
        <v>753</v>
      </c>
      <c r="C37" s="624">
        <f>+E132</f>
        <v>0</v>
      </c>
    </row>
    <row r="38" spans="2:3" x14ac:dyDescent="0.25">
      <c r="B38" s="625" t="s">
        <v>754</v>
      </c>
      <c r="C38" s="624">
        <f>+D137</f>
        <v>0</v>
      </c>
    </row>
    <row r="39" spans="2:3" x14ac:dyDescent="0.25">
      <c r="B39" s="626" t="s">
        <v>755</v>
      </c>
      <c r="C39" s="624">
        <f>+D142</f>
        <v>0</v>
      </c>
    </row>
    <row r="40" spans="2:3" x14ac:dyDescent="0.25">
      <c r="B40" s="627" t="s">
        <v>756</v>
      </c>
      <c r="C40" s="624">
        <f>+C148</f>
        <v>0</v>
      </c>
    </row>
    <row r="41" spans="2:3" x14ac:dyDescent="0.25">
      <c r="B41" s="625" t="s">
        <v>757</v>
      </c>
      <c r="C41" s="624">
        <v>0</v>
      </c>
    </row>
    <row r="42" spans="2:3" x14ac:dyDescent="0.25">
      <c r="B42" s="628" t="s">
        <v>758</v>
      </c>
      <c r="C42" s="624">
        <v>0</v>
      </c>
    </row>
    <row r="43" spans="2:3" x14ac:dyDescent="0.25">
      <c r="B43" s="628" t="s">
        <v>759</v>
      </c>
      <c r="C43" s="624">
        <v>0</v>
      </c>
    </row>
    <row r="44" spans="2:3" x14ac:dyDescent="0.25">
      <c r="B44" s="623" t="s">
        <v>760</v>
      </c>
      <c r="C44" s="624">
        <f>+E168</f>
        <v>0</v>
      </c>
    </row>
    <row r="45" spans="2:3" x14ac:dyDescent="0.25">
      <c r="B45" s="625" t="s">
        <v>761</v>
      </c>
      <c r="C45" s="624">
        <v>0</v>
      </c>
    </row>
    <row r="46" spans="2:3" x14ac:dyDescent="0.25">
      <c r="B46" s="629" t="s">
        <v>762</v>
      </c>
      <c r="C46" s="630">
        <f>+C178</f>
        <v>0</v>
      </c>
    </row>
    <row r="47" spans="2:3" x14ac:dyDescent="0.25">
      <c r="B47" s="631" t="s">
        <v>763</v>
      </c>
      <c r="C47" s="630">
        <f>+G183</f>
        <v>0</v>
      </c>
    </row>
    <row r="48" spans="2:3" ht="24.75" customHeight="1" x14ac:dyDescent="0.25">
      <c r="B48" s="632" t="s">
        <v>764</v>
      </c>
      <c r="C48" s="633">
        <f>SUM(C28:C47)</f>
        <v>0</v>
      </c>
    </row>
    <row r="50" spans="2:8" ht="23.25" customHeight="1" x14ac:dyDescent="0.25">
      <c r="B50" s="619" t="s">
        <v>765</v>
      </c>
      <c r="C50" s="620" t="s">
        <v>708</v>
      </c>
    </row>
    <row r="51" spans="2:8" x14ac:dyDescent="0.25">
      <c r="B51" s="621" t="s">
        <v>766</v>
      </c>
      <c r="C51" s="624">
        <f>+F190</f>
        <v>0</v>
      </c>
    </row>
    <row r="52" spans="2:8" ht="23.25" customHeight="1" x14ac:dyDescent="0.25">
      <c r="B52" s="632" t="s">
        <v>767</v>
      </c>
      <c r="C52" s="633">
        <f>SUM(C51:C51)</f>
        <v>0</v>
      </c>
    </row>
    <row r="54" spans="2:8" ht="24.75" customHeight="1" x14ac:dyDescent="0.25">
      <c r="B54" s="632" t="s">
        <v>768</v>
      </c>
      <c r="C54" s="633">
        <f>+C25+C48+C52</f>
        <v>0</v>
      </c>
    </row>
    <row r="56" spans="2:8" ht="13.5" thickBot="1" x14ac:dyDescent="0.3"/>
    <row r="57" spans="2:8" s="602" customFormat="1" ht="20.25" thickBot="1" x14ac:dyDescent="0.45">
      <c r="B57" s="1108" t="s">
        <v>769</v>
      </c>
      <c r="C57" s="1109"/>
      <c r="D57" s="1109"/>
      <c r="E57" s="1109"/>
      <c r="F57" s="1109"/>
      <c r="G57" s="1110"/>
      <c r="H57" s="634"/>
    </row>
    <row r="59" spans="2:8" s="637" customFormat="1" x14ac:dyDescent="0.25">
      <c r="B59" s="635" t="s">
        <v>770</v>
      </c>
      <c r="C59" s="636"/>
      <c r="D59" s="636"/>
      <c r="E59" s="636"/>
      <c r="F59" s="636"/>
      <c r="G59" s="636"/>
    </row>
    <row r="60" spans="2:8" s="637" customFormat="1" ht="24" customHeight="1" x14ac:dyDescent="0.25">
      <c r="B60" s="639" t="s">
        <v>771</v>
      </c>
      <c r="C60" s="639" t="s">
        <v>922</v>
      </c>
      <c r="D60" s="639" t="s">
        <v>924</v>
      </c>
      <c r="E60" s="664" t="s">
        <v>925</v>
      </c>
      <c r="F60" s="664" t="s">
        <v>926</v>
      </c>
      <c r="G60" s="664" t="s">
        <v>777</v>
      </c>
    </row>
    <row r="61" spans="2:8" s="637" customFormat="1" ht="12" customHeight="1" x14ac:dyDescent="0.25">
      <c r="B61" s="641" t="s">
        <v>778</v>
      </c>
      <c r="C61" s="642"/>
      <c r="D61" s="642"/>
      <c r="E61" s="1001"/>
      <c r="F61" s="1001">
        <f>+D61+E61</f>
        <v>0</v>
      </c>
      <c r="G61" s="1001">
        <f>+F61-C61</f>
        <v>0</v>
      </c>
    </row>
    <row r="62" spans="2:8" s="637" customFormat="1" ht="12" customHeight="1" x14ac:dyDescent="0.25">
      <c r="B62" s="644" t="s">
        <v>779</v>
      </c>
      <c r="C62" s="645">
        <f>SUM(C61:C61)</f>
        <v>0</v>
      </c>
      <c r="D62" s="645">
        <f>SUM(D61:D61)</f>
        <v>0</v>
      </c>
      <c r="E62" s="668">
        <f>SUM(E61:E61)</f>
        <v>0</v>
      </c>
      <c r="F62" s="668">
        <f>SUM(F61:F61)</f>
        <v>0</v>
      </c>
      <c r="G62" s="668">
        <f>SUM(G61:G61)</f>
        <v>0</v>
      </c>
    </row>
    <row r="63" spans="2:8" s="637" customFormat="1" ht="12" customHeight="1" x14ac:dyDescent="0.25">
      <c r="B63" s="647" t="s">
        <v>780</v>
      </c>
      <c r="C63" s="648"/>
      <c r="D63" s="648"/>
      <c r="E63" s="719"/>
      <c r="F63" s="719">
        <f>+D63+E63</f>
        <v>0</v>
      </c>
      <c r="G63" s="1001">
        <f>+F63-C63</f>
        <v>0</v>
      </c>
    </row>
    <row r="64" spans="2:8" s="637" customFormat="1" ht="12" customHeight="1" x14ac:dyDescent="0.25">
      <c r="B64" s="644" t="s">
        <v>781</v>
      </c>
      <c r="C64" s="645">
        <f>SUM(C63)</f>
        <v>0</v>
      </c>
      <c r="D64" s="645">
        <f>SUM(D63)</f>
        <v>0</v>
      </c>
      <c r="E64" s="668">
        <f>SUM(E63)</f>
        <v>0</v>
      </c>
      <c r="F64" s="668">
        <f>SUM(F63)</f>
        <v>0</v>
      </c>
      <c r="G64" s="668">
        <f>SUM(G63)</f>
        <v>0</v>
      </c>
    </row>
    <row r="65" spans="2:7" s="637" customFormat="1" ht="12" customHeight="1" x14ac:dyDescent="0.25">
      <c r="B65" s="649" t="s">
        <v>782</v>
      </c>
      <c r="C65" s="650"/>
      <c r="D65" s="650"/>
      <c r="E65" s="666"/>
      <c r="F65" s="666">
        <f>+D65+E65</f>
        <v>0</v>
      </c>
      <c r="G65" s="666">
        <f t="shared" ref="G65:G73" si="0">+F65-C65</f>
        <v>0</v>
      </c>
    </row>
    <row r="66" spans="2:7" s="637" customFormat="1" ht="12" customHeight="1" x14ac:dyDescent="0.25">
      <c r="B66" s="652" t="s">
        <v>783</v>
      </c>
      <c r="C66" s="653"/>
      <c r="D66" s="653"/>
      <c r="E66" s="661"/>
      <c r="F66" s="661">
        <f>+D66+E66</f>
        <v>0</v>
      </c>
      <c r="G66" s="661">
        <f t="shared" si="0"/>
        <v>0</v>
      </c>
    </row>
    <row r="67" spans="2:7" s="637" customFormat="1" ht="12" customHeight="1" x14ac:dyDescent="0.25">
      <c r="B67" s="652" t="s">
        <v>784</v>
      </c>
      <c r="C67" s="653"/>
      <c r="D67" s="653"/>
      <c r="E67" s="661"/>
      <c r="F67" s="661">
        <f t="shared" ref="F67:F73" si="1">+D67+E67</f>
        <v>0</v>
      </c>
      <c r="G67" s="661">
        <f t="shared" si="0"/>
        <v>0</v>
      </c>
    </row>
    <row r="68" spans="2:7" s="637" customFormat="1" ht="12" customHeight="1" x14ac:dyDescent="0.25">
      <c r="B68" s="652" t="s">
        <v>785</v>
      </c>
      <c r="C68" s="653"/>
      <c r="D68" s="653"/>
      <c r="E68" s="661"/>
      <c r="F68" s="661">
        <f t="shared" si="1"/>
        <v>0</v>
      </c>
      <c r="G68" s="661">
        <f t="shared" si="0"/>
        <v>0</v>
      </c>
    </row>
    <row r="69" spans="2:7" s="637" customFormat="1" ht="12" customHeight="1" x14ac:dyDescent="0.25">
      <c r="B69" s="652" t="s">
        <v>786</v>
      </c>
      <c r="C69" s="653"/>
      <c r="D69" s="653"/>
      <c r="E69" s="661"/>
      <c r="F69" s="661">
        <f t="shared" si="1"/>
        <v>0</v>
      </c>
      <c r="G69" s="661">
        <f t="shared" si="0"/>
        <v>0</v>
      </c>
    </row>
    <row r="70" spans="2:7" s="637" customFormat="1" ht="12" customHeight="1" x14ac:dyDescent="0.25">
      <c r="B70" s="652" t="s">
        <v>787</v>
      </c>
      <c r="C70" s="653"/>
      <c r="D70" s="653"/>
      <c r="E70" s="661"/>
      <c r="F70" s="661">
        <f t="shared" si="1"/>
        <v>0</v>
      </c>
      <c r="G70" s="661">
        <f t="shared" si="0"/>
        <v>0</v>
      </c>
    </row>
    <row r="71" spans="2:7" s="637" customFormat="1" ht="12" customHeight="1" x14ac:dyDescent="0.25">
      <c r="B71" s="655" t="s">
        <v>788</v>
      </c>
      <c r="C71" s="656"/>
      <c r="D71" s="656"/>
      <c r="E71" s="1002"/>
      <c r="F71" s="661">
        <f t="shared" si="1"/>
        <v>0</v>
      </c>
      <c r="G71" s="1002">
        <f t="shared" si="0"/>
        <v>0</v>
      </c>
    </row>
    <row r="72" spans="2:7" s="637" customFormat="1" ht="12" customHeight="1" x14ac:dyDescent="0.25">
      <c r="B72" s="655" t="s">
        <v>789</v>
      </c>
      <c r="C72" s="656"/>
      <c r="D72" s="656"/>
      <c r="E72" s="1002"/>
      <c r="F72" s="661">
        <f t="shared" si="1"/>
        <v>0</v>
      </c>
      <c r="G72" s="1002">
        <f t="shared" si="0"/>
        <v>0</v>
      </c>
    </row>
    <row r="73" spans="2:7" s="637" customFormat="1" ht="12" customHeight="1" x14ac:dyDescent="0.25">
      <c r="B73" s="641" t="s">
        <v>790</v>
      </c>
      <c r="C73" s="642"/>
      <c r="D73" s="642"/>
      <c r="E73" s="1001"/>
      <c r="F73" s="661">
        <f t="shared" si="1"/>
        <v>0</v>
      </c>
      <c r="G73" s="1001">
        <f t="shared" si="0"/>
        <v>0</v>
      </c>
    </row>
    <row r="74" spans="2:7" s="637" customFormat="1" ht="12" customHeight="1" x14ac:dyDescent="0.25">
      <c r="B74" s="644" t="s">
        <v>1132</v>
      </c>
      <c r="C74" s="645">
        <f>SUM(C65:C73)</f>
        <v>0</v>
      </c>
      <c r="D74" s="645">
        <f>SUM(D65:D73)</f>
        <v>0</v>
      </c>
      <c r="E74" s="668">
        <f>SUM(E65:E73)</f>
        <v>0</v>
      </c>
      <c r="F74" s="668">
        <f>SUM(F65:F73)</f>
        <v>0</v>
      </c>
      <c r="G74" s="668">
        <f>SUM(G65:G73)</f>
        <v>0</v>
      </c>
    </row>
    <row r="75" spans="2:7" s="637" customFormat="1" ht="12" customHeight="1" x14ac:dyDescent="0.25">
      <c r="B75" s="644" t="s">
        <v>686</v>
      </c>
      <c r="C75" s="645">
        <f>+C62+C64+C74</f>
        <v>0</v>
      </c>
      <c r="D75" s="645">
        <f>+D62+D64+D74</f>
        <v>0</v>
      </c>
      <c r="E75" s="668">
        <f>+E62+E64+E74</f>
        <v>0</v>
      </c>
      <c r="F75" s="668">
        <f>+F62+F64+F74</f>
        <v>0</v>
      </c>
      <c r="G75" s="668">
        <f>+G62+G64+G74</f>
        <v>0</v>
      </c>
    </row>
    <row r="76" spans="2:7" s="637" customFormat="1" ht="12" x14ac:dyDescent="0.25"/>
    <row r="77" spans="2:7" s="637" customFormat="1" x14ac:dyDescent="0.25">
      <c r="B77" s="635" t="s">
        <v>791</v>
      </c>
      <c r="C77" s="636"/>
      <c r="D77" s="636"/>
      <c r="E77" s="636"/>
    </row>
    <row r="78" spans="2:7" s="637" customFormat="1" ht="24" x14ac:dyDescent="0.25">
      <c r="B78" s="639" t="s">
        <v>679</v>
      </c>
      <c r="C78" s="639" t="s">
        <v>927</v>
      </c>
      <c r="D78" s="657" t="s">
        <v>963</v>
      </c>
      <c r="E78" s="640" t="s">
        <v>792</v>
      </c>
    </row>
    <row r="79" spans="2:7" s="637" customFormat="1" ht="12" x14ac:dyDescent="0.25">
      <c r="B79" s="658"/>
      <c r="C79" s="659"/>
      <c r="D79" s="659"/>
      <c r="E79" s="660">
        <f>+C79-D79</f>
        <v>0</v>
      </c>
    </row>
    <row r="80" spans="2:7" s="637" customFormat="1" ht="12" x14ac:dyDescent="0.25">
      <c r="B80" s="644" t="s">
        <v>796</v>
      </c>
      <c r="C80" s="645">
        <f>SUM(C79:C79)</f>
        <v>0</v>
      </c>
      <c r="D80" s="645">
        <f>SUM(D79:D79)</f>
        <v>0</v>
      </c>
      <c r="E80" s="646">
        <f>SUM(E79:E79)</f>
        <v>0</v>
      </c>
    </row>
    <row r="81" spans="2:8" s="637" customFormat="1" ht="12" x14ac:dyDescent="0.25"/>
    <row r="82" spans="2:8" s="637" customFormat="1" x14ac:dyDescent="0.25">
      <c r="B82" s="635" t="s">
        <v>797</v>
      </c>
      <c r="C82" s="636"/>
      <c r="D82" s="636"/>
      <c r="E82" s="636"/>
    </row>
    <row r="83" spans="2:8" s="637" customFormat="1" ht="24" x14ac:dyDescent="0.25">
      <c r="B83" s="639" t="s">
        <v>679</v>
      </c>
      <c r="C83" s="639" t="s">
        <v>923</v>
      </c>
      <c r="D83" s="639" t="s">
        <v>933</v>
      </c>
      <c r="E83" s="640" t="s">
        <v>792</v>
      </c>
    </row>
    <row r="84" spans="2:8" s="637" customFormat="1" ht="12" x14ac:dyDescent="0.25">
      <c r="B84" s="649" t="s">
        <v>800</v>
      </c>
      <c r="C84" s="650"/>
      <c r="D84" s="650"/>
      <c r="E84" s="654">
        <f>+C84-D84</f>
        <v>0</v>
      </c>
    </row>
    <row r="85" spans="2:8" s="637" customFormat="1" ht="12" x14ac:dyDescent="0.25">
      <c r="B85" s="652" t="s">
        <v>801</v>
      </c>
      <c r="C85" s="653"/>
      <c r="D85" s="661"/>
      <c r="E85" s="654">
        <f>+C85-D85</f>
        <v>0</v>
      </c>
    </row>
    <row r="86" spans="2:8" s="637" customFormat="1" ht="12" x14ac:dyDescent="0.25">
      <c r="B86" s="652" t="s">
        <v>802</v>
      </c>
      <c r="C86" s="653"/>
      <c r="D86" s="661"/>
      <c r="E86" s="654">
        <f t="shared" ref="E86:E91" si="2">+C86-D86</f>
        <v>0</v>
      </c>
    </row>
    <row r="87" spans="2:8" s="637" customFormat="1" ht="12" x14ac:dyDescent="0.25">
      <c r="B87" s="652" t="s">
        <v>803</v>
      </c>
      <c r="C87" s="653"/>
      <c r="D87" s="661"/>
      <c r="E87" s="654">
        <f t="shared" si="2"/>
        <v>0</v>
      </c>
    </row>
    <row r="88" spans="2:8" s="637" customFormat="1" ht="12" x14ac:dyDescent="0.25">
      <c r="B88" s="652" t="s">
        <v>804</v>
      </c>
      <c r="C88" s="653"/>
      <c r="D88" s="661"/>
      <c r="E88" s="654">
        <f t="shared" si="2"/>
        <v>0</v>
      </c>
    </row>
    <row r="89" spans="2:8" s="637" customFormat="1" ht="24" x14ac:dyDescent="0.25">
      <c r="B89" s="652" t="s">
        <v>805</v>
      </c>
      <c r="C89" s="653"/>
      <c r="D89" s="661"/>
      <c r="E89" s="654">
        <f t="shared" si="2"/>
        <v>0</v>
      </c>
    </row>
    <row r="90" spans="2:8" s="637" customFormat="1" ht="12" x14ac:dyDescent="0.25">
      <c r="B90" s="652" t="s">
        <v>806</v>
      </c>
      <c r="C90" s="653"/>
      <c r="D90" s="661"/>
      <c r="E90" s="654">
        <f t="shared" si="2"/>
        <v>0</v>
      </c>
    </row>
    <row r="91" spans="2:8" s="637" customFormat="1" ht="12" x14ac:dyDescent="0.25">
      <c r="B91" s="641" t="s">
        <v>807</v>
      </c>
      <c r="C91" s="642"/>
      <c r="D91" s="661"/>
      <c r="E91" s="654">
        <f t="shared" si="2"/>
        <v>0</v>
      </c>
    </row>
    <row r="92" spans="2:8" s="637" customFormat="1" ht="12" x14ac:dyDescent="0.25">
      <c r="B92" s="644" t="s">
        <v>796</v>
      </c>
      <c r="C92" s="645">
        <f>SUM(C84:C91)</f>
        <v>0</v>
      </c>
      <c r="D92" s="645">
        <f>SUM(D84:D91)</f>
        <v>0</v>
      </c>
      <c r="E92" s="646">
        <f>SUM(E84:E91)</f>
        <v>0</v>
      </c>
    </row>
    <row r="93" spans="2:8" s="637" customFormat="1" ht="12" x14ac:dyDescent="0.25"/>
    <row r="94" spans="2:8" s="637" customFormat="1" x14ac:dyDescent="0.25">
      <c r="B94" s="635" t="s">
        <v>808</v>
      </c>
      <c r="C94" s="662"/>
      <c r="D94" s="662"/>
      <c r="E94" s="662"/>
      <c r="F94" s="662"/>
      <c r="G94" s="662"/>
      <c r="H94" s="662"/>
    </row>
    <row r="95" spans="2:8" s="637" customFormat="1" ht="12" x14ac:dyDescent="0.25">
      <c r="B95" s="663" t="s">
        <v>934</v>
      </c>
      <c r="C95" s="663"/>
      <c r="D95" s="663"/>
      <c r="E95" s="663"/>
      <c r="F95" s="663"/>
      <c r="G95" s="663"/>
      <c r="H95" s="663"/>
    </row>
    <row r="96" spans="2:8" s="637" customFormat="1" ht="12" x14ac:dyDescent="0.25"/>
    <row r="97" spans="2:5" s="637" customFormat="1" x14ac:dyDescent="0.25">
      <c r="B97" s="635" t="s">
        <v>879</v>
      </c>
      <c r="C97" s="662"/>
      <c r="D97" s="662"/>
      <c r="E97" s="662"/>
    </row>
    <row r="98" spans="2:5" s="637" customFormat="1" ht="24" x14ac:dyDescent="0.25">
      <c r="B98" s="639" t="s">
        <v>679</v>
      </c>
      <c r="C98" s="639" t="s">
        <v>923</v>
      </c>
      <c r="D98" s="639" t="s">
        <v>862</v>
      </c>
      <c r="E98" s="640" t="s">
        <v>792</v>
      </c>
    </row>
    <row r="99" spans="2:5" s="637" customFormat="1" ht="12" x14ac:dyDescent="0.25">
      <c r="B99" s="649"/>
      <c r="C99" s="666"/>
      <c r="D99" s="650"/>
      <c r="E99" s="654">
        <f>+C99-D99</f>
        <v>0</v>
      </c>
    </row>
    <row r="100" spans="2:5" s="637" customFormat="1" ht="12" x14ac:dyDescent="0.25">
      <c r="B100" s="644" t="s">
        <v>796</v>
      </c>
      <c r="C100" s="645">
        <f>SUM(C99:C99)</f>
        <v>0</v>
      </c>
      <c r="D100" s="645">
        <f>SUM(D99:D99)</f>
        <v>0</v>
      </c>
      <c r="E100" s="646">
        <f>SUM(E99:E99)</f>
        <v>0</v>
      </c>
    </row>
    <row r="101" spans="2:5" s="637" customFormat="1" ht="12" x14ac:dyDescent="0.25">
      <c r="B101" s="663"/>
      <c r="C101" s="663"/>
      <c r="D101" s="663"/>
      <c r="E101" s="663"/>
    </row>
    <row r="102" spans="2:5" s="637" customFormat="1" x14ac:dyDescent="0.25">
      <c r="B102" s="635" t="s">
        <v>830</v>
      </c>
    </row>
    <row r="103" spans="2:5" s="637" customFormat="1" ht="24" x14ac:dyDescent="0.25">
      <c r="B103" s="664" t="s">
        <v>679</v>
      </c>
      <c r="C103" s="664" t="s">
        <v>935</v>
      </c>
      <c r="D103" s="640" t="s">
        <v>792</v>
      </c>
    </row>
    <row r="104" spans="2:5" s="637" customFormat="1" ht="12" x14ac:dyDescent="0.25">
      <c r="B104" s="665"/>
      <c r="C104" s="666"/>
      <c r="D104" s="651">
        <v>0</v>
      </c>
    </row>
    <row r="105" spans="2:5" s="637" customFormat="1" ht="12" x14ac:dyDescent="0.25">
      <c r="B105" s="667" t="s">
        <v>796</v>
      </c>
      <c r="C105" s="668"/>
      <c r="D105" s="646">
        <f>SUM(D104:D104)</f>
        <v>0</v>
      </c>
    </row>
    <row r="106" spans="2:5" s="637" customFormat="1" ht="12" x14ac:dyDescent="0.25"/>
    <row r="107" spans="2:5" s="637" customFormat="1" x14ac:dyDescent="0.25">
      <c r="B107" s="635" t="s">
        <v>832</v>
      </c>
      <c r="C107" s="636"/>
      <c r="D107" s="636"/>
      <c r="E107" s="636"/>
    </row>
    <row r="108" spans="2:5" s="637" customFormat="1" ht="36" x14ac:dyDescent="0.25">
      <c r="B108" s="639" t="s">
        <v>679</v>
      </c>
      <c r="C108" s="639" t="s">
        <v>936</v>
      </c>
      <c r="D108" s="639" t="s">
        <v>937</v>
      </c>
      <c r="E108" s="640" t="s">
        <v>792</v>
      </c>
    </row>
    <row r="109" spans="2:5" s="637" customFormat="1" ht="12" x14ac:dyDescent="0.25">
      <c r="B109" s="649"/>
      <c r="C109" s="666"/>
      <c r="D109" s="650"/>
      <c r="E109" s="651">
        <f>-D109</f>
        <v>0</v>
      </c>
    </row>
    <row r="110" spans="2:5" s="637" customFormat="1" ht="12" x14ac:dyDescent="0.25">
      <c r="B110" s="644" t="s">
        <v>796</v>
      </c>
      <c r="C110" s="645">
        <f>SUM(C109:C109)</f>
        <v>0</v>
      </c>
      <c r="D110" s="645">
        <f>SUM(D109:D109)</f>
        <v>0</v>
      </c>
      <c r="E110" s="646">
        <f>SUM(E109:E109)</f>
        <v>0</v>
      </c>
    </row>
    <row r="111" spans="2:5" s="637" customFormat="1" ht="12" x14ac:dyDescent="0.25"/>
    <row r="112" spans="2:5" s="637" customFormat="1" x14ac:dyDescent="0.25">
      <c r="B112" s="635" t="s">
        <v>835</v>
      </c>
      <c r="C112" s="636"/>
      <c r="D112" s="636"/>
      <c r="E112" s="636"/>
    </row>
    <row r="113" spans="2:7" s="637" customFormat="1" ht="60" x14ac:dyDescent="0.25">
      <c r="B113" s="639" t="s">
        <v>679</v>
      </c>
      <c r="C113" s="639" t="s">
        <v>938</v>
      </c>
      <c r="D113" s="639" t="s">
        <v>837</v>
      </c>
      <c r="E113" s="639" t="s">
        <v>939</v>
      </c>
      <c r="F113" s="639" t="s">
        <v>940</v>
      </c>
      <c r="G113" s="640" t="s">
        <v>792</v>
      </c>
    </row>
    <row r="114" spans="2:7" s="637" customFormat="1" ht="12" x14ac:dyDescent="0.25">
      <c r="B114" s="665"/>
      <c r="C114" s="650"/>
      <c r="D114" s="650"/>
      <c r="E114" s="650"/>
      <c r="F114" s="650"/>
      <c r="G114" s="651">
        <f>+E114-F114</f>
        <v>0</v>
      </c>
    </row>
    <row r="115" spans="2:7" s="637" customFormat="1" ht="12" x14ac:dyDescent="0.25">
      <c r="B115" s="669"/>
      <c r="C115" s="642"/>
      <c r="D115" s="642"/>
      <c r="E115" s="642"/>
      <c r="F115" s="642"/>
      <c r="G115" s="643">
        <f>+E115-F115</f>
        <v>0</v>
      </c>
    </row>
    <row r="116" spans="2:7" s="637" customFormat="1" ht="12" x14ac:dyDescent="0.25">
      <c r="B116" s="644" t="s">
        <v>796</v>
      </c>
      <c r="C116" s="645">
        <f>SUM(C114:C115)</f>
        <v>0</v>
      </c>
      <c r="D116" s="645"/>
      <c r="E116" s="645">
        <f>SUM(E114:E115)</f>
        <v>0</v>
      </c>
      <c r="F116" s="645">
        <f>SUM(F114:F115)</f>
        <v>0</v>
      </c>
      <c r="G116" s="646">
        <f>SUM(G114:G115)</f>
        <v>0</v>
      </c>
    </row>
    <row r="117" spans="2:7" s="637" customFormat="1" ht="12" x14ac:dyDescent="0.25"/>
    <row r="118" spans="2:7" s="637" customFormat="1" x14ac:dyDescent="0.25">
      <c r="B118" s="635" t="s">
        <v>840</v>
      </c>
      <c r="C118" s="635"/>
      <c r="D118" s="635"/>
      <c r="E118" s="635"/>
    </row>
    <row r="119" spans="2:7" s="637" customFormat="1" ht="24" x14ac:dyDescent="0.25">
      <c r="B119" s="639" t="s">
        <v>679</v>
      </c>
      <c r="C119" s="639" t="s">
        <v>923</v>
      </c>
      <c r="D119" s="639" t="s">
        <v>922</v>
      </c>
      <c r="E119" s="640" t="s">
        <v>792</v>
      </c>
    </row>
    <row r="120" spans="2:7" s="637" customFormat="1" ht="12" x14ac:dyDescent="0.25">
      <c r="B120" s="649"/>
      <c r="C120" s="650"/>
      <c r="D120" s="650"/>
      <c r="E120" s="670">
        <f>+C120-D120</f>
        <v>0</v>
      </c>
    </row>
    <row r="121" spans="2:7" s="637" customFormat="1" ht="12" x14ac:dyDescent="0.25">
      <c r="B121" s="644" t="s">
        <v>796</v>
      </c>
      <c r="C121" s="645">
        <f>SUM(C120:C120)</f>
        <v>0</v>
      </c>
      <c r="D121" s="645">
        <f>SUM(D120:D120)</f>
        <v>0</v>
      </c>
      <c r="E121" s="646">
        <f>SUM(E120:E120)</f>
        <v>0</v>
      </c>
    </row>
    <row r="122" spans="2:7" s="637" customFormat="1" ht="12" x14ac:dyDescent="0.25"/>
    <row r="123" spans="2:7" s="637" customFormat="1" x14ac:dyDescent="0.25">
      <c r="B123" s="635" t="s">
        <v>843</v>
      </c>
      <c r="C123" s="636"/>
      <c r="D123" s="636"/>
      <c r="E123" s="636"/>
    </row>
    <row r="124" spans="2:7" s="637" customFormat="1" ht="24" x14ac:dyDescent="0.25">
      <c r="B124" s="639" t="s">
        <v>679</v>
      </c>
      <c r="C124" s="639" t="s">
        <v>923</v>
      </c>
      <c r="D124" s="639" t="s">
        <v>941</v>
      </c>
      <c r="E124" s="640" t="s">
        <v>792</v>
      </c>
    </row>
    <row r="125" spans="2:7" s="637" customFormat="1" ht="12" x14ac:dyDescent="0.25">
      <c r="B125" s="647" t="s">
        <v>942</v>
      </c>
      <c r="C125" s="648"/>
      <c r="D125" s="648"/>
      <c r="E125" s="671">
        <f>-D125</f>
        <v>0</v>
      </c>
    </row>
    <row r="126" spans="2:7" s="637" customFormat="1" ht="12" x14ac:dyDescent="0.25">
      <c r="B126" s="644" t="s">
        <v>796</v>
      </c>
      <c r="C126" s="645">
        <f>SUM(C125:C125)</f>
        <v>0</v>
      </c>
      <c r="D126" s="645">
        <f>SUM(D125:D125)</f>
        <v>0</v>
      </c>
      <c r="E126" s="646">
        <f>SUM(E125:E125)</f>
        <v>0</v>
      </c>
    </row>
    <row r="127" spans="2:7" s="637" customFormat="1" ht="12" x14ac:dyDescent="0.25">
      <c r="B127" s="663"/>
      <c r="C127" s="663"/>
      <c r="D127" s="663"/>
      <c r="E127" s="672"/>
    </row>
    <row r="128" spans="2:7" s="637" customFormat="1" ht="12" x14ac:dyDescent="0.25">
      <c r="B128" s="639" t="s">
        <v>679</v>
      </c>
      <c r="C128" s="639" t="s">
        <v>922</v>
      </c>
      <c r="D128" s="639" t="s">
        <v>943</v>
      </c>
      <c r="E128" s="640" t="s">
        <v>792</v>
      </c>
    </row>
    <row r="129" spans="2:5" s="637" customFormat="1" ht="12" x14ac:dyDescent="0.25">
      <c r="B129" s="647" t="s">
        <v>944</v>
      </c>
      <c r="C129" s="648"/>
      <c r="D129" s="648"/>
      <c r="E129" s="671">
        <f>+D129</f>
        <v>0</v>
      </c>
    </row>
    <row r="130" spans="2:5" s="637" customFormat="1" ht="12" x14ac:dyDescent="0.25">
      <c r="B130" s="644" t="s">
        <v>796</v>
      </c>
      <c r="C130" s="645">
        <f>SUM(C129:C129)</f>
        <v>0</v>
      </c>
      <c r="D130" s="645">
        <f>SUM(D129:D129)</f>
        <v>0</v>
      </c>
      <c r="E130" s="646">
        <f>SUM(E129:E129)</f>
        <v>0</v>
      </c>
    </row>
    <row r="131" spans="2:5" s="637" customFormat="1" ht="12" x14ac:dyDescent="0.25">
      <c r="B131" s="663"/>
      <c r="C131" s="663"/>
      <c r="D131" s="663"/>
      <c r="E131" s="663"/>
    </row>
    <row r="132" spans="2:5" s="637" customFormat="1" ht="12" x14ac:dyDescent="0.25">
      <c r="B132" s="673" t="s">
        <v>846</v>
      </c>
      <c r="C132" s="673"/>
      <c r="D132" s="679"/>
      <c r="E132" s="646">
        <f>+E126+E130</f>
        <v>0</v>
      </c>
    </row>
    <row r="133" spans="2:5" s="637" customFormat="1" ht="12" x14ac:dyDescent="0.25"/>
    <row r="134" spans="2:5" s="637" customFormat="1" x14ac:dyDescent="0.25">
      <c r="B134" s="635" t="s">
        <v>847</v>
      </c>
      <c r="C134" s="636"/>
      <c r="D134" s="636"/>
    </row>
    <row r="135" spans="2:5" s="637" customFormat="1" ht="12" x14ac:dyDescent="0.25">
      <c r="B135" s="639" t="s">
        <v>679</v>
      </c>
      <c r="C135" s="639" t="s">
        <v>945</v>
      </c>
      <c r="D135" s="640" t="s">
        <v>792</v>
      </c>
    </row>
    <row r="136" spans="2:5" s="637" customFormat="1" ht="12" x14ac:dyDescent="0.25">
      <c r="B136" s="649"/>
      <c r="C136" s="650"/>
      <c r="D136" s="670">
        <f>-C136</f>
        <v>0</v>
      </c>
    </row>
    <row r="137" spans="2:5" s="637" customFormat="1" ht="12" x14ac:dyDescent="0.25">
      <c r="B137" s="644" t="s">
        <v>796</v>
      </c>
      <c r="C137" s="645">
        <f>SUM(C136:C136)</f>
        <v>0</v>
      </c>
      <c r="D137" s="646">
        <f>SUM(D136:D136)</f>
        <v>0</v>
      </c>
    </row>
    <row r="138" spans="2:5" s="637" customFormat="1" ht="12" x14ac:dyDescent="0.25"/>
    <row r="139" spans="2:5" s="637" customFormat="1" x14ac:dyDescent="0.25">
      <c r="B139" s="635" t="s">
        <v>849</v>
      </c>
      <c r="C139" s="636"/>
      <c r="D139" s="636"/>
      <c r="E139" s="636"/>
    </row>
    <row r="140" spans="2:5" s="637" customFormat="1" ht="24" x14ac:dyDescent="0.25">
      <c r="B140" s="639" t="s">
        <v>679</v>
      </c>
      <c r="C140" s="639" t="s">
        <v>946</v>
      </c>
      <c r="D140" s="640" t="s">
        <v>792</v>
      </c>
    </row>
    <row r="141" spans="2:5" s="637" customFormat="1" ht="12" x14ac:dyDescent="0.25">
      <c r="B141" s="647"/>
      <c r="C141" s="648"/>
      <c r="D141" s="671">
        <f>-C141</f>
        <v>0</v>
      </c>
    </row>
    <row r="142" spans="2:5" s="637" customFormat="1" ht="12" x14ac:dyDescent="0.25">
      <c r="B142" s="644" t="s">
        <v>796</v>
      </c>
      <c r="C142" s="645">
        <f>SUM(C141:C141)</f>
        <v>0</v>
      </c>
      <c r="D142" s="646">
        <f>SUM(D141:D141)</f>
        <v>0</v>
      </c>
    </row>
    <row r="143" spans="2:5" s="637" customFormat="1" ht="12" x14ac:dyDescent="0.25"/>
    <row r="144" spans="2:5" s="637" customFormat="1" x14ac:dyDescent="0.25">
      <c r="B144" s="635" t="s">
        <v>851</v>
      </c>
      <c r="C144" s="636"/>
    </row>
    <row r="145" spans="2:5" s="637" customFormat="1" ht="12" x14ac:dyDescent="0.25">
      <c r="B145" s="639" t="s">
        <v>679</v>
      </c>
      <c r="C145" s="640" t="s">
        <v>792</v>
      </c>
    </row>
    <row r="146" spans="2:5" s="637" customFormat="1" ht="24" x14ac:dyDescent="0.25">
      <c r="B146" s="665" t="s">
        <v>947</v>
      </c>
      <c r="C146" s="651"/>
    </row>
    <row r="147" spans="2:5" s="637" customFormat="1" ht="12" x14ac:dyDescent="0.25">
      <c r="B147" s="669" t="s">
        <v>948</v>
      </c>
      <c r="C147" s="643"/>
    </row>
    <row r="148" spans="2:5" s="637" customFormat="1" ht="12" x14ac:dyDescent="0.25">
      <c r="B148" s="644" t="s">
        <v>796</v>
      </c>
      <c r="C148" s="646">
        <f>SUM(C146:C147)</f>
        <v>0</v>
      </c>
    </row>
    <row r="149" spans="2:5" s="637" customFormat="1" ht="12" x14ac:dyDescent="0.25"/>
    <row r="150" spans="2:5" s="637" customFormat="1" x14ac:dyDescent="0.25">
      <c r="B150" s="635" t="s">
        <v>854</v>
      </c>
      <c r="C150" s="636"/>
      <c r="D150" s="636"/>
      <c r="E150" s="636"/>
    </row>
    <row r="151" spans="2:5" s="637" customFormat="1" ht="24" x14ac:dyDescent="0.25">
      <c r="B151" s="639" t="s">
        <v>679</v>
      </c>
      <c r="C151" s="639" t="s">
        <v>949</v>
      </c>
      <c r="D151" s="639" t="s">
        <v>950</v>
      </c>
      <c r="E151" s="640" t="s">
        <v>792</v>
      </c>
    </row>
    <row r="152" spans="2:5" s="637" customFormat="1" ht="12" x14ac:dyDescent="0.25">
      <c r="B152" s="649"/>
      <c r="C152" s="650"/>
      <c r="D152" s="650"/>
      <c r="E152" s="654">
        <f>+C152-D152</f>
        <v>0</v>
      </c>
    </row>
    <row r="153" spans="2:5" s="637" customFormat="1" ht="12" x14ac:dyDescent="0.25">
      <c r="B153" s="644" t="s">
        <v>796</v>
      </c>
      <c r="C153" s="645">
        <f>SUM(C152:C152)</f>
        <v>0</v>
      </c>
      <c r="D153" s="645">
        <f>SUM(D152:D152)</f>
        <v>0</v>
      </c>
      <c r="E153" s="646">
        <f>SUM(E152:E152)</f>
        <v>0</v>
      </c>
    </row>
    <row r="154" spans="2:5" s="637" customFormat="1" ht="12" x14ac:dyDescent="0.25"/>
    <row r="155" spans="2:5" s="637" customFormat="1" x14ac:dyDescent="0.25">
      <c r="B155" s="635" t="s">
        <v>857</v>
      </c>
      <c r="C155" s="636"/>
      <c r="D155" s="636"/>
      <c r="E155" s="636"/>
    </row>
    <row r="156" spans="2:5" s="637" customFormat="1" ht="36" x14ac:dyDescent="0.25">
      <c r="B156" s="639" t="s">
        <v>679</v>
      </c>
      <c r="C156" s="639" t="s">
        <v>951</v>
      </c>
      <c r="D156" s="639" t="s">
        <v>859</v>
      </c>
      <c r="E156" s="640" t="s">
        <v>792</v>
      </c>
    </row>
    <row r="157" spans="2:5" s="637" customFormat="1" ht="12" x14ac:dyDescent="0.25">
      <c r="B157" s="649"/>
      <c r="C157" s="650"/>
      <c r="D157" s="650"/>
      <c r="E157" s="654">
        <f>+C157-D157</f>
        <v>0</v>
      </c>
    </row>
    <row r="158" spans="2:5" s="637" customFormat="1" ht="12" x14ac:dyDescent="0.25">
      <c r="B158" s="644" t="s">
        <v>796</v>
      </c>
      <c r="C158" s="645">
        <f>SUM(C157:C157)</f>
        <v>0</v>
      </c>
      <c r="D158" s="645">
        <f>SUM(D157:D157)</f>
        <v>0</v>
      </c>
      <c r="E158" s="646">
        <f>SUM(E157:E157)</f>
        <v>0</v>
      </c>
    </row>
    <row r="159" spans="2:5" s="637" customFormat="1" ht="12" x14ac:dyDescent="0.25"/>
    <row r="160" spans="2:5" s="637" customFormat="1" x14ac:dyDescent="0.25">
      <c r="B160" s="635" t="s">
        <v>860</v>
      </c>
      <c r="C160" s="636"/>
      <c r="D160" s="636"/>
      <c r="E160" s="636"/>
    </row>
    <row r="161" spans="2:5" s="637" customFormat="1" ht="24" x14ac:dyDescent="0.25">
      <c r="B161" s="639" t="s">
        <v>679</v>
      </c>
      <c r="C161" s="639" t="s">
        <v>952</v>
      </c>
      <c r="D161" s="639" t="s">
        <v>862</v>
      </c>
      <c r="E161" s="640" t="s">
        <v>792</v>
      </c>
    </row>
    <row r="162" spans="2:5" s="637" customFormat="1" ht="12" x14ac:dyDescent="0.25">
      <c r="B162" s="649"/>
      <c r="C162" s="650"/>
      <c r="D162" s="650"/>
      <c r="E162" s="654">
        <f>+C162-D162</f>
        <v>0</v>
      </c>
    </row>
    <row r="163" spans="2:5" s="637" customFormat="1" ht="12" x14ac:dyDescent="0.25">
      <c r="B163" s="644" t="s">
        <v>796</v>
      </c>
      <c r="C163" s="645">
        <f>SUM(C162:C162)</f>
        <v>0</v>
      </c>
      <c r="D163" s="645">
        <f>SUM(D162:D162)</f>
        <v>0</v>
      </c>
      <c r="E163" s="646">
        <f>SUM(E162:E162)</f>
        <v>0</v>
      </c>
    </row>
    <row r="164" spans="2:5" s="637" customFormat="1" ht="12" x14ac:dyDescent="0.25"/>
    <row r="165" spans="2:5" s="637" customFormat="1" x14ac:dyDescent="0.25">
      <c r="B165" s="635" t="s">
        <v>863</v>
      </c>
      <c r="C165" s="636"/>
      <c r="D165" s="636"/>
      <c r="E165" s="636"/>
    </row>
    <row r="166" spans="2:5" s="637" customFormat="1" ht="48" x14ac:dyDescent="0.25">
      <c r="B166" s="639" t="s">
        <v>679</v>
      </c>
      <c r="C166" s="639" t="s">
        <v>953</v>
      </c>
      <c r="D166" s="639" t="s">
        <v>954</v>
      </c>
      <c r="E166" s="640" t="s">
        <v>792</v>
      </c>
    </row>
    <row r="167" spans="2:5" s="637" customFormat="1" ht="12" x14ac:dyDescent="0.25">
      <c r="B167" s="649"/>
      <c r="C167" s="650"/>
      <c r="D167" s="650"/>
      <c r="E167" s="654">
        <f>+C167-D167</f>
        <v>0</v>
      </c>
    </row>
    <row r="168" spans="2:5" s="637" customFormat="1" ht="12" x14ac:dyDescent="0.25">
      <c r="B168" s="644" t="s">
        <v>796</v>
      </c>
      <c r="C168" s="645">
        <f>SUM(C167:C167)</f>
        <v>0</v>
      </c>
      <c r="D168" s="645">
        <f>SUM(D167:D167)</f>
        <v>0</v>
      </c>
      <c r="E168" s="646">
        <f>SUM(E167:E167)</f>
        <v>0</v>
      </c>
    </row>
    <row r="169" spans="2:5" s="637" customFormat="1" ht="12" x14ac:dyDescent="0.25">
      <c r="B169" s="663"/>
      <c r="C169" s="663"/>
      <c r="D169" s="663"/>
      <c r="E169" s="663"/>
    </row>
    <row r="170" spans="2:5" s="637" customFormat="1" x14ac:dyDescent="0.25">
      <c r="B170" s="635" t="s">
        <v>955</v>
      </c>
      <c r="C170" s="636"/>
      <c r="D170" s="636"/>
      <c r="E170" s="636"/>
    </row>
    <row r="171" spans="2:5" s="637" customFormat="1" ht="36" x14ac:dyDescent="0.25">
      <c r="B171" s="639" t="s">
        <v>679</v>
      </c>
      <c r="C171" s="639" t="s">
        <v>956</v>
      </c>
      <c r="D171" s="639" t="s">
        <v>957</v>
      </c>
      <c r="E171" s="640" t="s">
        <v>792</v>
      </c>
    </row>
    <row r="172" spans="2:5" s="637" customFormat="1" ht="12" x14ac:dyDescent="0.25">
      <c r="B172" s="649"/>
      <c r="C172" s="650"/>
      <c r="D172" s="650"/>
      <c r="E172" s="654">
        <f>+D172-C172</f>
        <v>0</v>
      </c>
    </row>
    <row r="173" spans="2:5" s="637" customFormat="1" ht="12" x14ac:dyDescent="0.25">
      <c r="B173" s="644" t="s">
        <v>796</v>
      </c>
      <c r="C173" s="645">
        <f>SUM(C172:C172)</f>
        <v>0</v>
      </c>
      <c r="D173" s="645">
        <f>SUM(D172:D172)</f>
        <v>0</v>
      </c>
      <c r="E173" s="646">
        <f>SUM(E172:E172)</f>
        <v>0</v>
      </c>
    </row>
    <row r="174" spans="2:5" s="637" customFormat="1" ht="12" x14ac:dyDescent="0.25">
      <c r="B174" s="663"/>
      <c r="C174" s="663"/>
      <c r="D174" s="663"/>
      <c r="E174" s="663"/>
    </row>
    <row r="175" spans="2:5" s="637" customFormat="1" x14ac:dyDescent="0.25">
      <c r="B175" s="635" t="s">
        <v>869</v>
      </c>
      <c r="C175" s="636"/>
    </row>
    <row r="176" spans="2:5" s="637" customFormat="1" ht="12" x14ac:dyDescent="0.25">
      <c r="B176" s="639" t="s">
        <v>679</v>
      </c>
      <c r="C176" s="640" t="s">
        <v>792</v>
      </c>
    </row>
    <row r="177" spans="2:8" s="637" customFormat="1" ht="12" x14ac:dyDescent="0.25">
      <c r="B177" s="649"/>
      <c r="C177" s="651"/>
    </row>
    <row r="178" spans="2:8" s="637" customFormat="1" ht="12" x14ac:dyDescent="0.25">
      <c r="B178" s="644" t="s">
        <v>796</v>
      </c>
      <c r="C178" s="646">
        <f>SUM(C177:C177)</f>
        <v>0</v>
      </c>
    </row>
    <row r="179" spans="2:8" s="637" customFormat="1" ht="12" x14ac:dyDescent="0.25"/>
    <row r="180" spans="2:8" s="637" customFormat="1" x14ac:dyDescent="0.25">
      <c r="B180" s="635" t="s">
        <v>872</v>
      </c>
      <c r="C180" s="636"/>
      <c r="D180" s="636"/>
      <c r="E180" s="636"/>
    </row>
    <row r="181" spans="2:8" s="637" customFormat="1" ht="24" x14ac:dyDescent="0.25">
      <c r="B181" s="639" t="s">
        <v>679</v>
      </c>
      <c r="C181" s="1112" t="s">
        <v>707</v>
      </c>
      <c r="D181" s="1112"/>
      <c r="E181" s="639" t="s">
        <v>958</v>
      </c>
      <c r="F181" s="639" t="s">
        <v>964</v>
      </c>
      <c r="G181" s="640" t="s">
        <v>792</v>
      </c>
    </row>
    <row r="182" spans="2:8" s="637" customFormat="1" ht="23.25" customHeight="1" x14ac:dyDescent="0.25">
      <c r="B182" s="665"/>
      <c r="C182" s="1113"/>
      <c r="D182" s="1113"/>
      <c r="E182" s="666"/>
      <c r="F182" s="666"/>
      <c r="G182" s="651">
        <f>+E182-F182</f>
        <v>0</v>
      </c>
    </row>
    <row r="183" spans="2:8" s="637" customFormat="1" ht="12" x14ac:dyDescent="0.25">
      <c r="B183" s="644" t="s">
        <v>796</v>
      </c>
      <c r="C183" s="1111"/>
      <c r="D183" s="1111"/>
      <c r="E183" s="645">
        <f>SUM(E182:E182)</f>
        <v>0</v>
      </c>
      <c r="F183" s="645">
        <f>SUM(F182:F182)</f>
        <v>0</v>
      </c>
      <c r="G183" s="646">
        <f>SUM(G182:G182)</f>
        <v>0</v>
      </c>
    </row>
    <row r="184" spans="2:8" x14ac:dyDescent="0.25">
      <c r="G184" s="602"/>
      <c r="H184" s="602"/>
    </row>
    <row r="185" spans="2:8" ht="13.5" thickBot="1" x14ac:dyDescent="0.3">
      <c r="G185" s="602"/>
      <c r="H185" s="602"/>
    </row>
    <row r="186" spans="2:8" ht="20.25" thickBot="1" x14ac:dyDescent="0.45">
      <c r="B186" s="1108" t="s">
        <v>715</v>
      </c>
      <c r="C186" s="1109"/>
      <c r="D186" s="1109"/>
      <c r="E186" s="1109"/>
      <c r="F186" s="1109"/>
      <c r="G186" s="1110"/>
      <c r="H186" s="602"/>
    </row>
    <row r="187" spans="2:8" x14ac:dyDescent="0.25">
      <c r="G187" s="602"/>
    </row>
    <row r="188" spans="2:8" s="637" customFormat="1" ht="24" x14ac:dyDescent="0.25">
      <c r="B188" s="664" t="s">
        <v>679</v>
      </c>
      <c r="C188" s="664" t="s">
        <v>707</v>
      </c>
      <c r="D188" s="674" t="s">
        <v>960</v>
      </c>
      <c r="E188" s="674" t="s">
        <v>965</v>
      </c>
      <c r="F188" s="640" t="s">
        <v>877</v>
      </c>
      <c r="G188" s="675"/>
    </row>
    <row r="189" spans="2:8" s="637" customFormat="1" ht="12" x14ac:dyDescent="0.25">
      <c r="B189" s="676"/>
      <c r="C189" s="676"/>
      <c r="D189" s="677"/>
      <c r="E189" s="677"/>
      <c r="F189" s="678">
        <f>+D189-E189</f>
        <v>0</v>
      </c>
      <c r="G189" s="675"/>
    </row>
    <row r="190" spans="2:8" s="637" customFormat="1" ht="12" x14ac:dyDescent="0.25">
      <c r="B190" s="679" t="s">
        <v>686</v>
      </c>
      <c r="C190" s="680"/>
      <c r="D190" s="681">
        <f>SUM(D189:D189)</f>
        <v>0</v>
      </c>
      <c r="E190" s="681">
        <f>SUM(E189:E189)</f>
        <v>0</v>
      </c>
      <c r="F190" s="682">
        <f>SUM(F189:F189)</f>
        <v>0</v>
      </c>
      <c r="G190" s="638"/>
    </row>
  </sheetData>
  <mergeCells count="7">
    <mergeCell ref="B2:G2"/>
    <mergeCell ref="B4:G4"/>
    <mergeCell ref="B57:G57"/>
    <mergeCell ref="B186:G186"/>
    <mergeCell ref="C183:D183"/>
    <mergeCell ref="C181:D181"/>
    <mergeCell ref="C182:D182"/>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90"/>
  <sheetViews>
    <sheetView showGridLines="0" view="pageBreakPreview" zoomScale="80" zoomScaleNormal="120" zoomScaleSheetLayoutView="80" zoomScalePageLayoutView="70" workbookViewId="0">
      <selection activeCell="F8" sqref="F8"/>
    </sheetView>
  </sheetViews>
  <sheetFormatPr defaultColWidth="11.42578125" defaultRowHeight="12.75" x14ac:dyDescent="0.25"/>
  <cols>
    <col min="1" max="1" width="3.140625" style="601" customWidth="1"/>
    <col min="2" max="2" width="65.7109375" style="601" customWidth="1"/>
    <col min="3" max="8" width="16.7109375" style="601" customWidth="1"/>
    <col min="9" max="9" width="5.7109375" style="601" customWidth="1"/>
    <col min="10" max="16384" width="11.42578125" style="601"/>
  </cols>
  <sheetData>
    <row r="2" spans="2:10" ht="20.25" x14ac:dyDescent="0.25">
      <c r="B2" s="1114" t="s">
        <v>710</v>
      </c>
      <c r="C2" s="1115"/>
      <c r="D2" s="1115"/>
      <c r="E2" s="1115"/>
      <c r="F2" s="1115"/>
      <c r="G2" s="1115"/>
      <c r="H2" s="603"/>
      <c r="I2" s="602"/>
      <c r="J2" s="602"/>
    </row>
    <row r="3" spans="2:10" ht="20.25" x14ac:dyDescent="0.25">
      <c r="B3" s="1018"/>
      <c r="C3" s="1018"/>
      <c r="D3" s="1018"/>
      <c r="E3" s="1018"/>
      <c r="F3" s="1018"/>
      <c r="G3" s="1018"/>
      <c r="H3" s="603"/>
      <c r="I3" s="602"/>
      <c r="J3" s="602"/>
    </row>
    <row r="4" spans="2:10" ht="20.25" x14ac:dyDescent="0.25">
      <c r="B4" s="1114" t="s">
        <v>882</v>
      </c>
      <c r="C4" s="1115"/>
      <c r="D4" s="1115"/>
      <c r="E4" s="1115"/>
      <c r="F4" s="1115"/>
      <c r="G4" s="1115"/>
      <c r="H4" s="603"/>
      <c r="I4" s="602"/>
      <c r="J4" s="602"/>
    </row>
    <row r="5" spans="2:10" x14ac:dyDescent="0.25">
      <c r="B5" s="604"/>
    </row>
    <row r="6" spans="2:10" ht="25.5" x14ac:dyDescent="0.25">
      <c r="B6" s="605" t="s">
        <v>724</v>
      </c>
      <c r="C6" s="606" t="s">
        <v>922</v>
      </c>
    </row>
    <row r="7" spans="2:10" x14ac:dyDescent="0.25">
      <c r="B7" s="607" t="s">
        <v>726</v>
      </c>
      <c r="C7" s="608"/>
    </row>
    <row r="8" spans="2:10" x14ac:dyDescent="0.25">
      <c r="B8" s="609" t="s">
        <v>727</v>
      </c>
      <c r="C8" s="610"/>
    </row>
    <row r="9" spans="2:10" x14ac:dyDescent="0.25">
      <c r="B9" s="609" t="s">
        <v>728</v>
      </c>
      <c r="C9" s="610"/>
    </row>
    <row r="10" spans="2:10" x14ac:dyDescent="0.25">
      <c r="B10" s="609" t="s">
        <v>729</v>
      </c>
      <c r="C10" s="610"/>
    </row>
    <row r="11" spans="2:10" x14ac:dyDescent="0.25">
      <c r="B11" s="609" t="s">
        <v>730</v>
      </c>
      <c r="C11" s="610"/>
    </row>
    <row r="12" spans="2:10" x14ac:dyDescent="0.25">
      <c r="B12" s="609" t="s">
        <v>731</v>
      </c>
      <c r="C12" s="610"/>
    </row>
    <row r="13" spans="2:10" x14ac:dyDescent="0.25">
      <c r="B13" s="611" t="s">
        <v>732</v>
      </c>
      <c r="C13" s="612"/>
    </row>
    <row r="14" spans="2:10" ht="21" customHeight="1" x14ac:dyDescent="0.25">
      <c r="B14" s="605" t="s">
        <v>733</v>
      </c>
      <c r="C14" s="613">
        <f>SUM(C7:C13)</f>
        <v>0</v>
      </c>
      <c r="D14" s="614"/>
    </row>
    <row r="15" spans="2:10" x14ac:dyDescent="0.25">
      <c r="B15" s="615"/>
      <c r="C15" s="616"/>
    </row>
    <row r="16" spans="2:10" ht="25.5" x14ac:dyDescent="0.25">
      <c r="B16" s="605" t="s">
        <v>734</v>
      </c>
      <c r="C16" s="606" t="s">
        <v>923</v>
      </c>
    </row>
    <row r="17" spans="2:4" x14ac:dyDescent="0.25">
      <c r="B17" s="607" t="s">
        <v>736</v>
      </c>
      <c r="C17" s="608"/>
    </row>
    <row r="18" spans="2:4" x14ac:dyDescent="0.25">
      <c r="B18" s="609" t="s">
        <v>737</v>
      </c>
      <c r="C18" s="610"/>
    </row>
    <row r="19" spans="2:4" x14ac:dyDescent="0.25">
      <c r="B19" s="609" t="s">
        <v>738</v>
      </c>
      <c r="C19" s="610"/>
    </row>
    <row r="20" spans="2:4" x14ac:dyDescent="0.25">
      <c r="B20" s="609" t="s">
        <v>729</v>
      </c>
      <c r="C20" s="610"/>
    </row>
    <row r="21" spans="2:4" x14ac:dyDescent="0.25">
      <c r="B21" s="609" t="s">
        <v>740</v>
      </c>
      <c r="C21" s="610"/>
    </row>
    <row r="22" spans="2:4" x14ac:dyDescent="0.25">
      <c r="B22" s="611" t="s">
        <v>732</v>
      </c>
      <c r="C22" s="612"/>
    </row>
    <row r="23" spans="2:4" ht="21" customHeight="1" x14ac:dyDescent="0.25">
      <c r="B23" s="605" t="s">
        <v>741</v>
      </c>
      <c r="C23" s="613">
        <f>SUM(C17:C22)</f>
        <v>0</v>
      </c>
      <c r="D23" s="614"/>
    </row>
    <row r="24" spans="2:4" x14ac:dyDescent="0.25">
      <c r="B24" s="615"/>
      <c r="C24" s="616"/>
    </row>
    <row r="25" spans="2:4" ht="21" customHeight="1" x14ac:dyDescent="0.25">
      <c r="B25" s="617" t="s">
        <v>742</v>
      </c>
      <c r="C25" s="618">
        <f>+C14-C23</f>
        <v>0</v>
      </c>
    </row>
    <row r="27" spans="2:4" ht="24.75" customHeight="1" x14ac:dyDescent="0.25">
      <c r="B27" s="619" t="s">
        <v>743</v>
      </c>
      <c r="C27" s="620" t="s">
        <v>708</v>
      </c>
    </row>
    <row r="28" spans="2:4" x14ac:dyDescent="0.25">
      <c r="B28" s="621" t="s">
        <v>744</v>
      </c>
      <c r="C28" s="622">
        <f>+G75</f>
        <v>0</v>
      </c>
    </row>
    <row r="29" spans="2:4" x14ac:dyDescent="0.25">
      <c r="B29" s="623" t="s">
        <v>745</v>
      </c>
      <c r="C29" s="624">
        <f>+E80</f>
        <v>0</v>
      </c>
    </row>
    <row r="30" spans="2:4" x14ac:dyDescent="0.25">
      <c r="B30" s="623" t="s">
        <v>746</v>
      </c>
      <c r="C30" s="624">
        <f>+E92</f>
        <v>0</v>
      </c>
    </row>
    <row r="31" spans="2:4" x14ac:dyDescent="0.25">
      <c r="B31" s="623" t="s">
        <v>747</v>
      </c>
      <c r="C31" s="624">
        <v>0</v>
      </c>
    </row>
    <row r="32" spans="2:4" x14ac:dyDescent="0.25">
      <c r="B32" s="623" t="s">
        <v>966</v>
      </c>
      <c r="C32" s="624">
        <f>+E100</f>
        <v>0</v>
      </c>
    </row>
    <row r="33" spans="2:3" x14ac:dyDescent="0.25">
      <c r="B33" s="623" t="s">
        <v>749</v>
      </c>
      <c r="C33" s="624">
        <f>+D105</f>
        <v>0</v>
      </c>
    </row>
    <row r="34" spans="2:3" x14ac:dyDescent="0.25">
      <c r="B34" s="623" t="s">
        <v>750</v>
      </c>
      <c r="C34" s="624">
        <f>+E110</f>
        <v>0</v>
      </c>
    </row>
    <row r="35" spans="2:3" x14ac:dyDescent="0.25">
      <c r="B35" s="623" t="s">
        <v>751</v>
      </c>
      <c r="C35" s="624">
        <f>+G116</f>
        <v>0</v>
      </c>
    </row>
    <row r="36" spans="2:3" x14ac:dyDescent="0.25">
      <c r="B36" s="623" t="s">
        <v>752</v>
      </c>
      <c r="C36" s="624">
        <f>+E121</f>
        <v>0</v>
      </c>
    </row>
    <row r="37" spans="2:3" x14ac:dyDescent="0.25">
      <c r="B37" s="625" t="s">
        <v>753</v>
      </c>
      <c r="C37" s="624">
        <f>+E132</f>
        <v>0</v>
      </c>
    </row>
    <row r="38" spans="2:3" x14ac:dyDescent="0.25">
      <c r="B38" s="625" t="s">
        <v>754</v>
      </c>
      <c r="C38" s="624">
        <f>+D137</f>
        <v>0</v>
      </c>
    </row>
    <row r="39" spans="2:3" x14ac:dyDescent="0.25">
      <c r="B39" s="626" t="s">
        <v>755</v>
      </c>
      <c r="C39" s="624">
        <f>+D142</f>
        <v>0</v>
      </c>
    </row>
    <row r="40" spans="2:3" x14ac:dyDescent="0.25">
      <c r="B40" s="627" t="s">
        <v>756</v>
      </c>
      <c r="C40" s="624">
        <f>+C148</f>
        <v>0</v>
      </c>
    </row>
    <row r="41" spans="2:3" x14ac:dyDescent="0.25">
      <c r="B41" s="625" t="s">
        <v>757</v>
      </c>
      <c r="C41" s="624">
        <v>0</v>
      </c>
    </row>
    <row r="42" spans="2:3" x14ac:dyDescent="0.25">
      <c r="B42" s="628" t="s">
        <v>758</v>
      </c>
      <c r="C42" s="624">
        <v>0</v>
      </c>
    </row>
    <row r="43" spans="2:3" x14ac:dyDescent="0.25">
      <c r="B43" s="628" t="s">
        <v>759</v>
      </c>
      <c r="C43" s="624">
        <v>0</v>
      </c>
    </row>
    <row r="44" spans="2:3" x14ac:dyDescent="0.25">
      <c r="B44" s="623" t="s">
        <v>760</v>
      </c>
      <c r="C44" s="624">
        <f>+E168</f>
        <v>0</v>
      </c>
    </row>
    <row r="45" spans="2:3" x14ac:dyDescent="0.25">
      <c r="B45" s="625" t="s">
        <v>761</v>
      </c>
      <c r="C45" s="624">
        <v>0</v>
      </c>
    </row>
    <row r="46" spans="2:3" x14ac:dyDescent="0.25">
      <c r="B46" s="629" t="s">
        <v>762</v>
      </c>
      <c r="C46" s="630">
        <f>+C178</f>
        <v>0</v>
      </c>
    </row>
    <row r="47" spans="2:3" x14ac:dyDescent="0.25">
      <c r="B47" s="631" t="s">
        <v>763</v>
      </c>
      <c r="C47" s="630">
        <f>+G183</f>
        <v>0</v>
      </c>
    </row>
    <row r="48" spans="2:3" ht="24.75" customHeight="1" x14ac:dyDescent="0.25">
      <c r="B48" s="632" t="s">
        <v>764</v>
      </c>
      <c r="C48" s="633">
        <f>SUM(C28:C47)</f>
        <v>0</v>
      </c>
    </row>
    <row r="50" spans="2:8" ht="23.25" customHeight="1" x14ac:dyDescent="0.25">
      <c r="B50" s="619" t="s">
        <v>765</v>
      </c>
      <c r="C50" s="620" t="s">
        <v>708</v>
      </c>
    </row>
    <row r="51" spans="2:8" x14ac:dyDescent="0.25">
      <c r="B51" s="621" t="s">
        <v>766</v>
      </c>
      <c r="C51" s="624">
        <f>+F190</f>
        <v>0</v>
      </c>
    </row>
    <row r="52" spans="2:8" ht="23.25" customHeight="1" x14ac:dyDescent="0.25">
      <c r="B52" s="632" t="s">
        <v>767</v>
      </c>
      <c r="C52" s="633">
        <f>SUM(C51:C51)</f>
        <v>0</v>
      </c>
    </row>
    <row r="54" spans="2:8" ht="24.75" customHeight="1" x14ac:dyDescent="0.25">
      <c r="B54" s="632" t="s">
        <v>768</v>
      </c>
      <c r="C54" s="633">
        <f>+C25+C48+C52</f>
        <v>0</v>
      </c>
    </row>
    <row r="56" spans="2:8" ht="13.5" thickBot="1" x14ac:dyDescent="0.3"/>
    <row r="57" spans="2:8" s="602" customFormat="1" ht="20.25" thickBot="1" x14ac:dyDescent="0.45">
      <c r="B57" s="1108" t="s">
        <v>769</v>
      </c>
      <c r="C57" s="1109"/>
      <c r="D57" s="1109"/>
      <c r="E57" s="1109"/>
      <c r="F57" s="1109"/>
      <c r="G57" s="1110"/>
      <c r="H57" s="634"/>
    </row>
    <row r="59" spans="2:8" s="637" customFormat="1" x14ac:dyDescent="0.25">
      <c r="B59" s="635" t="s">
        <v>770</v>
      </c>
      <c r="C59" s="636"/>
      <c r="D59" s="636"/>
      <c r="E59" s="636"/>
      <c r="F59" s="636"/>
      <c r="G59" s="636"/>
    </row>
    <row r="60" spans="2:8" s="637" customFormat="1" ht="24" customHeight="1" x14ac:dyDescent="0.25">
      <c r="B60" s="639" t="s">
        <v>771</v>
      </c>
      <c r="C60" s="639" t="s">
        <v>922</v>
      </c>
      <c r="D60" s="639" t="s">
        <v>924</v>
      </c>
      <c r="E60" s="639" t="s">
        <v>925</v>
      </c>
      <c r="F60" s="639" t="s">
        <v>926</v>
      </c>
      <c r="G60" s="640" t="s">
        <v>777</v>
      </c>
    </row>
    <row r="61" spans="2:8" s="637" customFormat="1" ht="12" customHeight="1" x14ac:dyDescent="0.25">
      <c r="B61" s="641" t="s">
        <v>778</v>
      </c>
      <c r="C61" s="642"/>
      <c r="D61" s="642"/>
      <c r="E61" s="1001"/>
      <c r="F61" s="1001">
        <f>+D61+E61</f>
        <v>0</v>
      </c>
      <c r="G61" s="1001">
        <f>+F61-C61</f>
        <v>0</v>
      </c>
    </row>
    <row r="62" spans="2:8" s="637" customFormat="1" ht="12" customHeight="1" x14ac:dyDescent="0.25">
      <c r="B62" s="644" t="s">
        <v>779</v>
      </c>
      <c r="C62" s="645">
        <f>SUM(C61:C61)</f>
        <v>0</v>
      </c>
      <c r="D62" s="645">
        <f>SUM(D61:D61)</f>
        <v>0</v>
      </c>
      <c r="E62" s="668">
        <f>SUM(E61:E61)</f>
        <v>0</v>
      </c>
      <c r="F62" s="668">
        <f>SUM(F61:F61)</f>
        <v>0</v>
      </c>
      <c r="G62" s="668">
        <f>SUM(G61:G61)</f>
        <v>0</v>
      </c>
    </row>
    <row r="63" spans="2:8" s="637" customFormat="1" ht="12" customHeight="1" x14ac:dyDescent="0.25">
      <c r="B63" s="647" t="s">
        <v>780</v>
      </c>
      <c r="C63" s="648"/>
      <c r="D63" s="648"/>
      <c r="E63" s="719"/>
      <c r="F63" s="719">
        <f>+D63+E63</f>
        <v>0</v>
      </c>
      <c r="G63" s="1001">
        <f>+F63-C63</f>
        <v>0</v>
      </c>
    </row>
    <row r="64" spans="2:8" s="637" customFormat="1" ht="12" customHeight="1" x14ac:dyDescent="0.25">
      <c r="B64" s="644" t="s">
        <v>781</v>
      </c>
      <c r="C64" s="645">
        <f>SUM(C63)</f>
        <v>0</v>
      </c>
      <c r="D64" s="645">
        <f>SUM(D63)</f>
        <v>0</v>
      </c>
      <c r="E64" s="668">
        <f>SUM(E63)</f>
        <v>0</v>
      </c>
      <c r="F64" s="668">
        <f>SUM(F63)</f>
        <v>0</v>
      </c>
      <c r="G64" s="668">
        <f>SUM(G63)</f>
        <v>0</v>
      </c>
    </row>
    <row r="65" spans="2:7" s="637" customFormat="1" ht="12" customHeight="1" x14ac:dyDescent="0.25">
      <c r="B65" s="649" t="s">
        <v>782</v>
      </c>
      <c r="C65" s="650"/>
      <c r="D65" s="650"/>
      <c r="E65" s="666"/>
      <c r="F65" s="666">
        <f>+D65+E65</f>
        <v>0</v>
      </c>
      <c r="G65" s="666">
        <f t="shared" ref="G65:G73" si="0">+F65-C65</f>
        <v>0</v>
      </c>
    </row>
    <row r="66" spans="2:7" s="637" customFormat="1" ht="12" customHeight="1" x14ac:dyDescent="0.25">
      <c r="B66" s="652" t="s">
        <v>783</v>
      </c>
      <c r="C66" s="653"/>
      <c r="D66" s="653"/>
      <c r="E66" s="661"/>
      <c r="F66" s="661">
        <f>+D66+E66</f>
        <v>0</v>
      </c>
      <c r="G66" s="661">
        <f t="shared" si="0"/>
        <v>0</v>
      </c>
    </row>
    <row r="67" spans="2:7" s="637" customFormat="1" ht="12" customHeight="1" x14ac:dyDescent="0.25">
      <c r="B67" s="652" t="s">
        <v>784</v>
      </c>
      <c r="C67" s="653"/>
      <c r="D67" s="653"/>
      <c r="E67" s="661"/>
      <c r="F67" s="661">
        <f t="shared" ref="F67:F73" si="1">+D67+E67</f>
        <v>0</v>
      </c>
      <c r="G67" s="661">
        <f t="shared" si="0"/>
        <v>0</v>
      </c>
    </row>
    <row r="68" spans="2:7" s="637" customFormat="1" ht="12" customHeight="1" x14ac:dyDescent="0.25">
      <c r="B68" s="652" t="s">
        <v>785</v>
      </c>
      <c r="C68" s="653"/>
      <c r="D68" s="653"/>
      <c r="E68" s="661"/>
      <c r="F68" s="661">
        <f t="shared" si="1"/>
        <v>0</v>
      </c>
      <c r="G68" s="661">
        <f t="shared" si="0"/>
        <v>0</v>
      </c>
    </row>
    <row r="69" spans="2:7" s="637" customFormat="1" ht="12" customHeight="1" x14ac:dyDescent="0.25">
      <c r="B69" s="652" t="s">
        <v>786</v>
      </c>
      <c r="C69" s="653"/>
      <c r="D69" s="653"/>
      <c r="E69" s="661"/>
      <c r="F69" s="661">
        <f t="shared" si="1"/>
        <v>0</v>
      </c>
      <c r="G69" s="661">
        <f t="shared" si="0"/>
        <v>0</v>
      </c>
    </row>
    <row r="70" spans="2:7" s="637" customFormat="1" ht="12" customHeight="1" x14ac:dyDescent="0.25">
      <c r="B70" s="652" t="s">
        <v>787</v>
      </c>
      <c r="C70" s="653"/>
      <c r="D70" s="653"/>
      <c r="E70" s="661"/>
      <c r="F70" s="661">
        <f t="shared" si="1"/>
        <v>0</v>
      </c>
      <c r="G70" s="661">
        <f t="shared" si="0"/>
        <v>0</v>
      </c>
    </row>
    <row r="71" spans="2:7" s="637" customFormat="1" ht="12" customHeight="1" x14ac:dyDescent="0.25">
      <c r="B71" s="655" t="s">
        <v>788</v>
      </c>
      <c r="C71" s="656"/>
      <c r="D71" s="656"/>
      <c r="E71" s="1002"/>
      <c r="F71" s="661">
        <f t="shared" si="1"/>
        <v>0</v>
      </c>
      <c r="G71" s="1002">
        <f t="shared" si="0"/>
        <v>0</v>
      </c>
    </row>
    <row r="72" spans="2:7" s="637" customFormat="1" ht="12" customHeight="1" x14ac:dyDescent="0.25">
      <c r="B72" s="655" t="s">
        <v>789</v>
      </c>
      <c r="C72" s="656"/>
      <c r="D72" s="656"/>
      <c r="E72" s="1002"/>
      <c r="F72" s="661">
        <f t="shared" si="1"/>
        <v>0</v>
      </c>
      <c r="G72" s="1002">
        <f t="shared" si="0"/>
        <v>0</v>
      </c>
    </row>
    <row r="73" spans="2:7" s="637" customFormat="1" ht="12" customHeight="1" x14ac:dyDescent="0.25">
      <c r="B73" s="641" t="s">
        <v>790</v>
      </c>
      <c r="C73" s="642"/>
      <c r="D73" s="642"/>
      <c r="E73" s="1001"/>
      <c r="F73" s="661">
        <f t="shared" si="1"/>
        <v>0</v>
      </c>
      <c r="G73" s="1001">
        <f t="shared" si="0"/>
        <v>0</v>
      </c>
    </row>
    <row r="74" spans="2:7" s="637" customFormat="1" ht="12" customHeight="1" x14ac:dyDescent="0.25">
      <c r="B74" s="644" t="s">
        <v>1132</v>
      </c>
      <c r="C74" s="645">
        <f>SUM(C65:C73)</f>
        <v>0</v>
      </c>
      <c r="D74" s="645">
        <f>SUM(D65:D73)</f>
        <v>0</v>
      </c>
      <c r="E74" s="668">
        <f>SUM(E65:E73)</f>
        <v>0</v>
      </c>
      <c r="F74" s="668">
        <f>SUM(F65:F73)</f>
        <v>0</v>
      </c>
      <c r="G74" s="668">
        <f>SUM(G65:G73)</f>
        <v>0</v>
      </c>
    </row>
    <row r="75" spans="2:7" s="637" customFormat="1" ht="12" customHeight="1" x14ac:dyDescent="0.25">
      <c r="B75" s="644" t="s">
        <v>686</v>
      </c>
      <c r="C75" s="645">
        <f>+C62+C64+C74</f>
        <v>0</v>
      </c>
      <c r="D75" s="645">
        <f>+D62+D64+D74</f>
        <v>0</v>
      </c>
      <c r="E75" s="668">
        <f>+E62+E64+E74</f>
        <v>0</v>
      </c>
      <c r="F75" s="668">
        <f>+F62+F64+F74</f>
        <v>0</v>
      </c>
      <c r="G75" s="668">
        <f>+G62+G64+G74</f>
        <v>0</v>
      </c>
    </row>
    <row r="76" spans="2:7" s="637" customFormat="1" ht="12" x14ac:dyDescent="0.25"/>
    <row r="77" spans="2:7" s="637" customFormat="1" x14ac:dyDescent="0.25">
      <c r="B77" s="635" t="s">
        <v>791</v>
      </c>
      <c r="C77" s="636"/>
      <c r="D77" s="636"/>
      <c r="E77" s="636"/>
    </row>
    <row r="78" spans="2:7" s="637" customFormat="1" ht="24" x14ac:dyDescent="0.25">
      <c r="B78" s="639" t="s">
        <v>679</v>
      </c>
      <c r="C78" s="639" t="s">
        <v>927</v>
      </c>
      <c r="D78" s="657" t="s">
        <v>967</v>
      </c>
      <c r="E78" s="640" t="s">
        <v>792</v>
      </c>
    </row>
    <row r="79" spans="2:7" s="637" customFormat="1" ht="124.5" customHeight="1" x14ac:dyDescent="0.25">
      <c r="B79" s="658"/>
      <c r="C79" s="659"/>
      <c r="D79" s="659"/>
      <c r="E79" s="660">
        <f>+C79-D79</f>
        <v>0</v>
      </c>
    </row>
    <row r="80" spans="2:7" s="637" customFormat="1" ht="12" customHeight="1" x14ac:dyDescent="0.25">
      <c r="B80" s="644" t="s">
        <v>796</v>
      </c>
      <c r="C80" s="645">
        <f>SUM(C79:C79)</f>
        <v>0</v>
      </c>
      <c r="D80" s="645">
        <f>SUM(D79:D79)</f>
        <v>0</v>
      </c>
      <c r="E80" s="646">
        <f>SUM(E79:E79)</f>
        <v>0</v>
      </c>
    </row>
    <row r="81" spans="2:8" s="637" customFormat="1" ht="12" x14ac:dyDescent="0.25"/>
    <row r="82" spans="2:8" s="637" customFormat="1" x14ac:dyDescent="0.25">
      <c r="B82" s="635" t="s">
        <v>797</v>
      </c>
      <c r="C82" s="636"/>
      <c r="D82" s="636"/>
      <c r="E82" s="636"/>
    </row>
    <row r="83" spans="2:8" s="637" customFormat="1" ht="24" x14ac:dyDescent="0.25">
      <c r="B83" s="639" t="s">
        <v>679</v>
      </c>
      <c r="C83" s="639" t="s">
        <v>923</v>
      </c>
      <c r="D83" s="639" t="s">
        <v>933</v>
      </c>
      <c r="E83" s="640" t="s">
        <v>792</v>
      </c>
    </row>
    <row r="84" spans="2:8" s="637" customFormat="1" ht="12" x14ac:dyDescent="0.25">
      <c r="B84" s="649" t="s">
        <v>800</v>
      </c>
      <c r="C84" s="650"/>
      <c r="D84" s="650"/>
      <c r="E84" s="654">
        <f>+C84-D84</f>
        <v>0</v>
      </c>
    </row>
    <row r="85" spans="2:8" s="637" customFormat="1" ht="12" x14ac:dyDescent="0.25">
      <c r="B85" s="652" t="s">
        <v>801</v>
      </c>
      <c r="C85" s="653"/>
      <c r="D85" s="661"/>
      <c r="E85" s="654">
        <f>+C85-D85</f>
        <v>0</v>
      </c>
    </row>
    <row r="86" spans="2:8" s="637" customFormat="1" ht="12" x14ac:dyDescent="0.25">
      <c r="B86" s="652" t="s">
        <v>802</v>
      </c>
      <c r="C86" s="653"/>
      <c r="D86" s="661"/>
      <c r="E86" s="654">
        <f t="shared" ref="E86:E91" si="2">+C86-D86</f>
        <v>0</v>
      </c>
    </row>
    <row r="87" spans="2:8" s="637" customFormat="1" ht="12" x14ac:dyDescent="0.25">
      <c r="B87" s="652" t="s">
        <v>803</v>
      </c>
      <c r="C87" s="653"/>
      <c r="D87" s="661"/>
      <c r="E87" s="654">
        <f t="shared" si="2"/>
        <v>0</v>
      </c>
    </row>
    <row r="88" spans="2:8" s="637" customFormat="1" ht="12" x14ac:dyDescent="0.25">
      <c r="B88" s="652" t="s">
        <v>804</v>
      </c>
      <c r="C88" s="653"/>
      <c r="D88" s="661"/>
      <c r="E88" s="654">
        <f t="shared" si="2"/>
        <v>0</v>
      </c>
    </row>
    <row r="89" spans="2:8" s="637" customFormat="1" ht="24" x14ac:dyDescent="0.25">
      <c r="B89" s="652" t="s">
        <v>805</v>
      </c>
      <c r="C89" s="653"/>
      <c r="D89" s="661"/>
      <c r="E89" s="654">
        <f t="shared" si="2"/>
        <v>0</v>
      </c>
    </row>
    <row r="90" spans="2:8" s="637" customFormat="1" ht="12" x14ac:dyDescent="0.25">
      <c r="B90" s="652" t="s">
        <v>806</v>
      </c>
      <c r="C90" s="653"/>
      <c r="D90" s="661"/>
      <c r="E90" s="654">
        <f t="shared" si="2"/>
        <v>0</v>
      </c>
    </row>
    <row r="91" spans="2:8" s="637" customFormat="1" ht="12" x14ac:dyDescent="0.25">
      <c r="B91" s="641" t="s">
        <v>807</v>
      </c>
      <c r="C91" s="642"/>
      <c r="D91" s="661"/>
      <c r="E91" s="654">
        <f t="shared" si="2"/>
        <v>0</v>
      </c>
    </row>
    <row r="92" spans="2:8" s="637" customFormat="1" ht="12" x14ac:dyDescent="0.25">
      <c r="B92" s="644" t="s">
        <v>796</v>
      </c>
      <c r="C92" s="645">
        <f>SUM(C84:C91)</f>
        <v>0</v>
      </c>
      <c r="D92" s="645">
        <f>SUM(D84:D91)</f>
        <v>0</v>
      </c>
      <c r="E92" s="646">
        <f>SUM(E84:E91)</f>
        <v>0</v>
      </c>
    </row>
    <row r="93" spans="2:8" s="637" customFormat="1" ht="12" x14ac:dyDescent="0.25"/>
    <row r="94" spans="2:8" s="637" customFormat="1" x14ac:dyDescent="0.25">
      <c r="B94" s="635" t="s">
        <v>808</v>
      </c>
      <c r="C94" s="662"/>
      <c r="D94" s="662"/>
      <c r="E94" s="662"/>
      <c r="F94" s="662"/>
      <c r="G94" s="662"/>
      <c r="H94" s="662"/>
    </row>
    <row r="95" spans="2:8" s="637" customFormat="1" ht="12" x14ac:dyDescent="0.25">
      <c r="B95" s="663" t="s">
        <v>934</v>
      </c>
      <c r="C95" s="663"/>
      <c r="D95" s="663"/>
      <c r="E95" s="663"/>
      <c r="F95" s="663"/>
      <c r="G95" s="663"/>
      <c r="H95" s="663"/>
    </row>
    <row r="96" spans="2:8" s="637" customFormat="1" ht="12" x14ac:dyDescent="0.25"/>
    <row r="97" spans="2:5" s="637" customFormat="1" x14ac:dyDescent="0.25">
      <c r="B97" s="635" t="s">
        <v>883</v>
      </c>
      <c r="C97" s="662"/>
      <c r="D97" s="662"/>
      <c r="E97" s="662"/>
    </row>
    <row r="98" spans="2:5" s="637" customFormat="1" ht="24" x14ac:dyDescent="0.25">
      <c r="B98" s="639" t="s">
        <v>679</v>
      </c>
      <c r="C98" s="639" t="s">
        <v>923</v>
      </c>
      <c r="D98" s="639" t="s">
        <v>862</v>
      </c>
      <c r="E98" s="640" t="s">
        <v>792</v>
      </c>
    </row>
    <row r="99" spans="2:5" s="637" customFormat="1" ht="12" x14ac:dyDescent="0.25">
      <c r="B99" s="649"/>
      <c r="C99" s="650"/>
      <c r="D99" s="650"/>
      <c r="E99" s="654">
        <f>+C99-D99</f>
        <v>0</v>
      </c>
    </row>
    <row r="100" spans="2:5" s="637" customFormat="1" ht="12" x14ac:dyDescent="0.25">
      <c r="B100" s="644" t="s">
        <v>796</v>
      </c>
      <c r="C100" s="645">
        <f>SUM(C99:C99)</f>
        <v>0</v>
      </c>
      <c r="D100" s="645">
        <f>SUM(D99:D99)</f>
        <v>0</v>
      </c>
      <c r="E100" s="646">
        <f>SUM(E99:E99)</f>
        <v>0</v>
      </c>
    </row>
    <row r="101" spans="2:5" s="637" customFormat="1" ht="12" x14ac:dyDescent="0.25">
      <c r="B101" s="663"/>
      <c r="C101" s="663"/>
      <c r="D101" s="663"/>
      <c r="E101" s="663"/>
    </row>
    <row r="102" spans="2:5" s="637" customFormat="1" x14ac:dyDescent="0.25">
      <c r="B102" s="635" t="s">
        <v>830</v>
      </c>
    </row>
    <row r="103" spans="2:5" s="637" customFormat="1" ht="24" x14ac:dyDescent="0.25">
      <c r="B103" s="664" t="s">
        <v>679</v>
      </c>
      <c r="C103" s="664" t="s">
        <v>935</v>
      </c>
      <c r="D103" s="640" t="s">
        <v>792</v>
      </c>
    </row>
    <row r="104" spans="2:5" s="637" customFormat="1" ht="12" x14ac:dyDescent="0.25">
      <c r="B104" s="665"/>
      <c r="C104" s="666"/>
      <c r="D104" s="651">
        <v>0</v>
      </c>
    </row>
    <row r="105" spans="2:5" s="637" customFormat="1" ht="12" x14ac:dyDescent="0.25">
      <c r="B105" s="667" t="s">
        <v>796</v>
      </c>
      <c r="C105" s="668"/>
      <c r="D105" s="646">
        <f>SUM(D104:D104)</f>
        <v>0</v>
      </c>
    </row>
    <row r="106" spans="2:5" s="637" customFormat="1" ht="12" x14ac:dyDescent="0.25"/>
    <row r="107" spans="2:5" s="637" customFormat="1" x14ac:dyDescent="0.25">
      <c r="B107" s="635" t="s">
        <v>832</v>
      </c>
      <c r="C107" s="636"/>
      <c r="D107" s="636"/>
      <c r="E107" s="636"/>
    </row>
    <row r="108" spans="2:5" s="637" customFormat="1" ht="36" x14ac:dyDescent="0.25">
      <c r="B108" s="639" t="s">
        <v>679</v>
      </c>
      <c r="C108" s="639" t="s">
        <v>936</v>
      </c>
      <c r="D108" s="639" t="s">
        <v>937</v>
      </c>
      <c r="E108" s="640" t="s">
        <v>792</v>
      </c>
    </row>
    <row r="109" spans="2:5" s="637" customFormat="1" ht="12" x14ac:dyDescent="0.25">
      <c r="B109" s="649"/>
      <c r="C109" s="650"/>
      <c r="D109" s="650"/>
      <c r="E109" s="651">
        <f>-D109</f>
        <v>0</v>
      </c>
    </row>
    <row r="110" spans="2:5" s="637" customFormat="1" ht="12" x14ac:dyDescent="0.25">
      <c r="B110" s="644" t="s">
        <v>796</v>
      </c>
      <c r="C110" s="645">
        <f>SUM(C109:C109)</f>
        <v>0</v>
      </c>
      <c r="D110" s="645">
        <f>SUM(D109:D109)</f>
        <v>0</v>
      </c>
      <c r="E110" s="646">
        <f>SUM(E109:E109)</f>
        <v>0</v>
      </c>
    </row>
    <row r="111" spans="2:5" s="637" customFormat="1" ht="12" x14ac:dyDescent="0.25"/>
    <row r="112" spans="2:5" s="637" customFormat="1" x14ac:dyDescent="0.25">
      <c r="B112" s="635" t="s">
        <v>835</v>
      </c>
      <c r="C112" s="636"/>
      <c r="D112" s="636"/>
      <c r="E112" s="636"/>
    </row>
    <row r="113" spans="2:7" s="637" customFormat="1" ht="60" x14ac:dyDescent="0.25">
      <c r="B113" s="639" t="s">
        <v>679</v>
      </c>
      <c r="C113" s="639" t="s">
        <v>938</v>
      </c>
      <c r="D113" s="639" t="s">
        <v>837</v>
      </c>
      <c r="E113" s="639" t="s">
        <v>939</v>
      </c>
      <c r="F113" s="639" t="s">
        <v>940</v>
      </c>
      <c r="G113" s="640" t="s">
        <v>792</v>
      </c>
    </row>
    <row r="114" spans="2:7" s="637" customFormat="1" ht="12" x14ac:dyDescent="0.25">
      <c r="B114" s="665"/>
      <c r="C114" s="650"/>
      <c r="D114" s="650"/>
      <c r="E114" s="650"/>
      <c r="F114" s="650"/>
      <c r="G114" s="651">
        <f>+E114-F114</f>
        <v>0</v>
      </c>
    </row>
    <row r="115" spans="2:7" s="637" customFormat="1" ht="12" x14ac:dyDescent="0.25">
      <c r="B115" s="669"/>
      <c r="C115" s="642"/>
      <c r="D115" s="642"/>
      <c r="E115" s="642"/>
      <c r="F115" s="642"/>
      <c r="G115" s="643">
        <f>+E115-F115</f>
        <v>0</v>
      </c>
    </row>
    <row r="116" spans="2:7" s="637" customFormat="1" ht="12" x14ac:dyDescent="0.25">
      <c r="B116" s="644" t="s">
        <v>796</v>
      </c>
      <c r="C116" s="645">
        <f>SUM(C114:C115)</f>
        <v>0</v>
      </c>
      <c r="D116" s="645"/>
      <c r="E116" s="645">
        <f>SUM(E114:E115)</f>
        <v>0</v>
      </c>
      <c r="F116" s="645">
        <f>SUM(F114:F115)</f>
        <v>0</v>
      </c>
      <c r="G116" s="646">
        <f>SUM(G114:G115)</f>
        <v>0</v>
      </c>
    </row>
    <row r="117" spans="2:7" s="637" customFormat="1" ht="12" x14ac:dyDescent="0.25"/>
    <row r="118" spans="2:7" s="637" customFormat="1" x14ac:dyDescent="0.25">
      <c r="B118" s="635" t="s">
        <v>840</v>
      </c>
      <c r="C118" s="635"/>
      <c r="D118" s="635"/>
      <c r="E118" s="635"/>
    </row>
    <row r="119" spans="2:7" s="637" customFormat="1" ht="24" x14ac:dyDescent="0.25">
      <c r="B119" s="639" t="s">
        <v>679</v>
      </c>
      <c r="C119" s="639" t="s">
        <v>923</v>
      </c>
      <c r="D119" s="639" t="s">
        <v>922</v>
      </c>
      <c r="E119" s="640" t="s">
        <v>792</v>
      </c>
    </row>
    <row r="120" spans="2:7" s="637" customFormat="1" ht="12" x14ac:dyDescent="0.25">
      <c r="B120" s="649"/>
      <c r="C120" s="650"/>
      <c r="D120" s="650"/>
      <c r="E120" s="670">
        <f>+C120-D120</f>
        <v>0</v>
      </c>
    </row>
    <row r="121" spans="2:7" s="637" customFormat="1" ht="12" x14ac:dyDescent="0.25">
      <c r="B121" s="644" t="s">
        <v>796</v>
      </c>
      <c r="C121" s="645">
        <f>SUM(C120:C120)</f>
        <v>0</v>
      </c>
      <c r="D121" s="645">
        <f>SUM(D120:D120)</f>
        <v>0</v>
      </c>
      <c r="E121" s="646">
        <f>SUM(E120:E120)</f>
        <v>0</v>
      </c>
    </row>
    <row r="122" spans="2:7" s="637" customFormat="1" ht="12" x14ac:dyDescent="0.25"/>
    <row r="123" spans="2:7" s="637" customFormat="1" x14ac:dyDescent="0.25">
      <c r="B123" s="635" t="s">
        <v>843</v>
      </c>
      <c r="C123" s="636"/>
      <c r="D123" s="636"/>
      <c r="E123" s="636"/>
    </row>
    <row r="124" spans="2:7" s="637" customFormat="1" ht="24" x14ac:dyDescent="0.25">
      <c r="B124" s="639" t="s">
        <v>679</v>
      </c>
      <c r="C124" s="639" t="s">
        <v>923</v>
      </c>
      <c r="D124" s="639" t="s">
        <v>941</v>
      </c>
      <c r="E124" s="640" t="s">
        <v>792</v>
      </c>
    </row>
    <row r="125" spans="2:7" s="637" customFormat="1" ht="12" x14ac:dyDescent="0.25">
      <c r="B125" s="647" t="s">
        <v>942</v>
      </c>
      <c r="C125" s="648"/>
      <c r="D125" s="648"/>
      <c r="E125" s="671">
        <f>-D125</f>
        <v>0</v>
      </c>
    </row>
    <row r="126" spans="2:7" s="637" customFormat="1" ht="12" x14ac:dyDescent="0.25">
      <c r="B126" s="644" t="s">
        <v>796</v>
      </c>
      <c r="C126" s="645">
        <f>SUM(C125:C125)</f>
        <v>0</v>
      </c>
      <c r="D126" s="645">
        <f>SUM(D125:D125)</f>
        <v>0</v>
      </c>
      <c r="E126" s="646">
        <f>SUM(E125:E125)</f>
        <v>0</v>
      </c>
    </row>
    <row r="127" spans="2:7" s="637" customFormat="1" ht="12" x14ac:dyDescent="0.25">
      <c r="B127" s="663"/>
      <c r="C127" s="663"/>
      <c r="D127" s="663"/>
      <c r="E127" s="672"/>
    </row>
    <row r="128" spans="2:7" s="637" customFormat="1" ht="12" x14ac:dyDescent="0.25">
      <c r="B128" s="639" t="s">
        <v>679</v>
      </c>
      <c r="C128" s="639" t="s">
        <v>922</v>
      </c>
      <c r="D128" s="639" t="s">
        <v>943</v>
      </c>
      <c r="E128" s="640" t="s">
        <v>792</v>
      </c>
    </row>
    <row r="129" spans="2:5" s="637" customFormat="1" ht="12" x14ac:dyDescent="0.25">
      <c r="B129" s="647" t="s">
        <v>944</v>
      </c>
      <c r="C129" s="648"/>
      <c r="D129" s="648"/>
      <c r="E129" s="671">
        <f>+D129</f>
        <v>0</v>
      </c>
    </row>
    <row r="130" spans="2:5" s="637" customFormat="1" ht="12" x14ac:dyDescent="0.25">
      <c r="B130" s="644" t="s">
        <v>796</v>
      </c>
      <c r="C130" s="645">
        <f>SUM(C129:C129)</f>
        <v>0</v>
      </c>
      <c r="D130" s="645">
        <f>SUM(D129:D129)</f>
        <v>0</v>
      </c>
      <c r="E130" s="646">
        <f>SUM(E129:E129)</f>
        <v>0</v>
      </c>
    </row>
    <row r="131" spans="2:5" s="637" customFormat="1" ht="12" x14ac:dyDescent="0.25">
      <c r="B131" s="663"/>
      <c r="C131" s="663"/>
      <c r="D131" s="663"/>
      <c r="E131" s="663"/>
    </row>
    <row r="132" spans="2:5" s="637" customFormat="1" ht="12" x14ac:dyDescent="0.25">
      <c r="B132" s="673" t="s">
        <v>846</v>
      </c>
      <c r="C132" s="673"/>
      <c r="D132" s="679"/>
      <c r="E132" s="646">
        <f>+E126+E130</f>
        <v>0</v>
      </c>
    </row>
    <row r="133" spans="2:5" s="637" customFormat="1" ht="12" x14ac:dyDescent="0.25"/>
    <row r="134" spans="2:5" s="637" customFormat="1" x14ac:dyDescent="0.25">
      <c r="B134" s="635" t="s">
        <v>847</v>
      </c>
      <c r="C134" s="636"/>
      <c r="D134" s="636"/>
    </row>
    <row r="135" spans="2:5" s="637" customFormat="1" ht="12" x14ac:dyDescent="0.25">
      <c r="B135" s="639" t="s">
        <v>679</v>
      </c>
      <c r="C135" s="639" t="s">
        <v>945</v>
      </c>
      <c r="D135" s="640" t="s">
        <v>792</v>
      </c>
    </row>
    <row r="136" spans="2:5" s="637" customFormat="1" ht="12" x14ac:dyDescent="0.25">
      <c r="B136" s="649"/>
      <c r="C136" s="650"/>
      <c r="D136" s="670">
        <f>-C136</f>
        <v>0</v>
      </c>
    </row>
    <row r="137" spans="2:5" s="637" customFormat="1" ht="12" x14ac:dyDescent="0.25">
      <c r="B137" s="644" t="s">
        <v>796</v>
      </c>
      <c r="C137" s="645">
        <f>SUM(C136:C136)</f>
        <v>0</v>
      </c>
      <c r="D137" s="646">
        <f>SUM(D136:D136)</f>
        <v>0</v>
      </c>
    </row>
    <row r="138" spans="2:5" s="637" customFormat="1" ht="12" x14ac:dyDescent="0.25"/>
    <row r="139" spans="2:5" s="637" customFormat="1" x14ac:dyDescent="0.25">
      <c r="B139" s="635" t="s">
        <v>849</v>
      </c>
      <c r="C139" s="636"/>
      <c r="D139" s="636"/>
      <c r="E139" s="636"/>
    </row>
    <row r="140" spans="2:5" s="637" customFormat="1" ht="24" x14ac:dyDescent="0.25">
      <c r="B140" s="639" t="s">
        <v>679</v>
      </c>
      <c r="C140" s="639" t="s">
        <v>946</v>
      </c>
      <c r="D140" s="640" t="s">
        <v>792</v>
      </c>
    </row>
    <row r="141" spans="2:5" s="637" customFormat="1" ht="12" x14ac:dyDescent="0.25">
      <c r="B141" s="647"/>
      <c r="C141" s="648"/>
      <c r="D141" s="671">
        <f>-C141</f>
        <v>0</v>
      </c>
    </row>
    <row r="142" spans="2:5" s="637" customFormat="1" ht="12" x14ac:dyDescent="0.25">
      <c r="B142" s="644" t="s">
        <v>796</v>
      </c>
      <c r="C142" s="645">
        <f>SUM(C141:C141)</f>
        <v>0</v>
      </c>
      <c r="D142" s="646">
        <f>SUM(D141:D141)</f>
        <v>0</v>
      </c>
    </row>
    <row r="143" spans="2:5" s="637" customFormat="1" ht="12" x14ac:dyDescent="0.25"/>
    <row r="144" spans="2:5" s="637" customFormat="1" x14ac:dyDescent="0.25">
      <c r="B144" s="635" t="s">
        <v>851</v>
      </c>
      <c r="C144" s="636"/>
    </row>
    <row r="145" spans="2:5" s="637" customFormat="1" ht="12" x14ac:dyDescent="0.25">
      <c r="B145" s="639" t="s">
        <v>679</v>
      </c>
      <c r="C145" s="640" t="s">
        <v>792</v>
      </c>
    </row>
    <row r="146" spans="2:5" s="637" customFormat="1" ht="24" x14ac:dyDescent="0.25">
      <c r="B146" s="665" t="s">
        <v>947</v>
      </c>
      <c r="C146" s="651"/>
    </row>
    <row r="147" spans="2:5" s="637" customFormat="1" ht="12" x14ac:dyDescent="0.25">
      <c r="B147" s="669" t="s">
        <v>948</v>
      </c>
      <c r="C147" s="643"/>
    </row>
    <row r="148" spans="2:5" s="637" customFormat="1" ht="12" x14ac:dyDescent="0.25">
      <c r="B148" s="644" t="s">
        <v>796</v>
      </c>
      <c r="C148" s="646">
        <f>SUM(C146:C147)</f>
        <v>0</v>
      </c>
    </row>
    <row r="149" spans="2:5" s="637" customFormat="1" ht="12" x14ac:dyDescent="0.25"/>
    <row r="150" spans="2:5" s="637" customFormat="1" x14ac:dyDescent="0.25">
      <c r="B150" s="635" t="s">
        <v>854</v>
      </c>
      <c r="C150" s="636"/>
      <c r="D150" s="636"/>
      <c r="E150" s="636"/>
    </row>
    <row r="151" spans="2:5" s="637" customFormat="1" ht="24" x14ac:dyDescent="0.25">
      <c r="B151" s="639" t="s">
        <v>679</v>
      </c>
      <c r="C151" s="639" t="s">
        <v>949</v>
      </c>
      <c r="D151" s="639" t="s">
        <v>950</v>
      </c>
      <c r="E151" s="640" t="s">
        <v>792</v>
      </c>
    </row>
    <row r="152" spans="2:5" s="637" customFormat="1" ht="12" x14ac:dyDescent="0.25">
      <c r="B152" s="649"/>
      <c r="C152" s="650"/>
      <c r="D152" s="650"/>
      <c r="E152" s="654">
        <f>+C152-D152</f>
        <v>0</v>
      </c>
    </row>
    <row r="153" spans="2:5" s="637" customFormat="1" ht="12" x14ac:dyDescent="0.25">
      <c r="B153" s="644" t="s">
        <v>796</v>
      </c>
      <c r="C153" s="645">
        <f>SUM(C152:C152)</f>
        <v>0</v>
      </c>
      <c r="D153" s="645">
        <f>SUM(D152:D152)</f>
        <v>0</v>
      </c>
      <c r="E153" s="646">
        <f>SUM(E152:E152)</f>
        <v>0</v>
      </c>
    </row>
    <row r="154" spans="2:5" s="637" customFormat="1" ht="12" x14ac:dyDescent="0.25"/>
    <row r="155" spans="2:5" s="637" customFormat="1" x14ac:dyDescent="0.25">
      <c r="B155" s="635" t="s">
        <v>857</v>
      </c>
      <c r="C155" s="636"/>
      <c r="D155" s="636"/>
      <c r="E155" s="636"/>
    </row>
    <row r="156" spans="2:5" s="637" customFormat="1" ht="36" x14ac:dyDescent="0.25">
      <c r="B156" s="639" t="s">
        <v>679</v>
      </c>
      <c r="C156" s="639" t="s">
        <v>951</v>
      </c>
      <c r="D156" s="639" t="s">
        <v>859</v>
      </c>
      <c r="E156" s="640" t="s">
        <v>792</v>
      </c>
    </row>
    <row r="157" spans="2:5" s="637" customFormat="1" ht="12" x14ac:dyDescent="0.25">
      <c r="B157" s="649"/>
      <c r="C157" s="650"/>
      <c r="D157" s="650"/>
      <c r="E157" s="654">
        <f>+C157-D157</f>
        <v>0</v>
      </c>
    </row>
    <row r="158" spans="2:5" s="637" customFormat="1" ht="12" x14ac:dyDescent="0.25">
      <c r="B158" s="644" t="s">
        <v>796</v>
      </c>
      <c r="C158" s="645">
        <f>SUM(C157:C157)</f>
        <v>0</v>
      </c>
      <c r="D158" s="645">
        <f>SUM(D157:D157)</f>
        <v>0</v>
      </c>
      <c r="E158" s="646">
        <f>SUM(E157:E157)</f>
        <v>0</v>
      </c>
    </row>
    <row r="159" spans="2:5" s="637" customFormat="1" ht="12" x14ac:dyDescent="0.25"/>
    <row r="160" spans="2:5" s="637" customFormat="1" x14ac:dyDescent="0.25">
      <c r="B160" s="635" t="s">
        <v>860</v>
      </c>
      <c r="C160" s="636"/>
      <c r="D160" s="636"/>
      <c r="E160" s="636"/>
    </row>
    <row r="161" spans="2:5" s="637" customFormat="1" ht="24" x14ac:dyDescent="0.25">
      <c r="B161" s="639" t="s">
        <v>679</v>
      </c>
      <c r="C161" s="639" t="s">
        <v>952</v>
      </c>
      <c r="D161" s="639" t="s">
        <v>862</v>
      </c>
      <c r="E161" s="640" t="s">
        <v>792</v>
      </c>
    </row>
    <row r="162" spans="2:5" s="637" customFormat="1" ht="12" x14ac:dyDescent="0.25">
      <c r="B162" s="649"/>
      <c r="C162" s="650"/>
      <c r="D162" s="650"/>
      <c r="E162" s="654">
        <f>+C162-D162</f>
        <v>0</v>
      </c>
    </row>
    <row r="163" spans="2:5" s="637" customFormat="1" ht="12" x14ac:dyDescent="0.25">
      <c r="B163" s="644" t="s">
        <v>796</v>
      </c>
      <c r="C163" s="645">
        <f>SUM(C162:C162)</f>
        <v>0</v>
      </c>
      <c r="D163" s="645">
        <f>SUM(D162:D162)</f>
        <v>0</v>
      </c>
      <c r="E163" s="646">
        <f>SUM(E162:E162)</f>
        <v>0</v>
      </c>
    </row>
    <row r="164" spans="2:5" s="637" customFormat="1" ht="12" x14ac:dyDescent="0.25"/>
    <row r="165" spans="2:5" s="637" customFormat="1" x14ac:dyDescent="0.25">
      <c r="B165" s="635" t="s">
        <v>863</v>
      </c>
      <c r="C165" s="636"/>
      <c r="D165" s="636"/>
      <c r="E165" s="636"/>
    </row>
    <row r="166" spans="2:5" s="637" customFormat="1" ht="48" x14ac:dyDescent="0.25">
      <c r="B166" s="639" t="s">
        <v>679</v>
      </c>
      <c r="C166" s="639" t="s">
        <v>953</v>
      </c>
      <c r="D166" s="639" t="s">
        <v>954</v>
      </c>
      <c r="E166" s="640" t="s">
        <v>792</v>
      </c>
    </row>
    <row r="167" spans="2:5" s="637" customFormat="1" ht="12" x14ac:dyDescent="0.25">
      <c r="B167" s="649"/>
      <c r="C167" s="650"/>
      <c r="D167" s="650"/>
      <c r="E167" s="654">
        <f>+C167-D167</f>
        <v>0</v>
      </c>
    </row>
    <row r="168" spans="2:5" s="637" customFormat="1" ht="12" x14ac:dyDescent="0.25">
      <c r="B168" s="644" t="s">
        <v>796</v>
      </c>
      <c r="C168" s="645">
        <f>SUM(C167:C167)</f>
        <v>0</v>
      </c>
      <c r="D168" s="645">
        <f>SUM(D167:D167)</f>
        <v>0</v>
      </c>
      <c r="E168" s="646">
        <f>SUM(E167:E167)</f>
        <v>0</v>
      </c>
    </row>
    <row r="169" spans="2:5" s="637" customFormat="1" ht="12" x14ac:dyDescent="0.25">
      <c r="B169" s="663"/>
      <c r="C169" s="663"/>
      <c r="D169" s="663"/>
      <c r="E169" s="663"/>
    </row>
    <row r="170" spans="2:5" s="637" customFormat="1" x14ac:dyDescent="0.25">
      <c r="B170" s="635" t="s">
        <v>955</v>
      </c>
      <c r="C170" s="636"/>
      <c r="D170" s="636"/>
      <c r="E170" s="636"/>
    </row>
    <row r="171" spans="2:5" s="637" customFormat="1" ht="36" x14ac:dyDescent="0.25">
      <c r="B171" s="639" t="s">
        <v>679</v>
      </c>
      <c r="C171" s="639" t="s">
        <v>956</v>
      </c>
      <c r="D171" s="639" t="s">
        <v>957</v>
      </c>
      <c r="E171" s="640" t="s">
        <v>792</v>
      </c>
    </row>
    <row r="172" spans="2:5" s="637" customFormat="1" ht="12" x14ac:dyDescent="0.25">
      <c r="B172" s="649"/>
      <c r="C172" s="650"/>
      <c r="D172" s="650"/>
      <c r="E172" s="654">
        <f>+D172-C172</f>
        <v>0</v>
      </c>
    </row>
    <row r="173" spans="2:5" s="637" customFormat="1" ht="12" x14ac:dyDescent="0.25">
      <c r="B173" s="644" t="s">
        <v>796</v>
      </c>
      <c r="C173" s="645">
        <f>SUM(C172:C172)</f>
        <v>0</v>
      </c>
      <c r="D173" s="645">
        <f>SUM(D172:D172)</f>
        <v>0</v>
      </c>
      <c r="E173" s="646">
        <f>SUM(E172:E172)</f>
        <v>0</v>
      </c>
    </row>
    <row r="174" spans="2:5" s="637" customFormat="1" ht="12" x14ac:dyDescent="0.25">
      <c r="B174" s="663"/>
      <c r="C174" s="663"/>
      <c r="D174" s="663"/>
      <c r="E174" s="663"/>
    </row>
    <row r="175" spans="2:5" s="637" customFormat="1" x14ac:dyDescent="0.25">
      <c r="B175" s="635" t="s">
        <v>869</v>
      </c>
      <c r="C175" s="636"/>
    </row>
    <row r="176" spans="2:5" s="637" customFormat="1" ht="12" x14ac:dyDescent="0.25">
      <c r="B176" s="639" t="s">
        <v>679</v>
      </c>
      <c r="C176" s="640" t="s">
        <v>792</v>
      </c>
    </row>
    <row r="177" spans="2:8" s="637" customFormat="1" ht="12" x14ac:dyDescent="0.25">
      <c r="B177" s="649"/>
      <c r="C177" s="651"/>
    </row>
    <row r="178" spans="2:8" s="637" customFormat="1" ht="12" x14ac:dyDescent="0.25">
      <c r="B178" s="644" t="s">
        <v>796</v>
      </c>
      <c r="C178" s="646">
        <f>SUM(C177:C177)</f>
        <v>0</v>
      </c>
    </row>
    <row r="179" spans="2:8" s="637" customFormat="1" ht="12" x14ac:dyDescent="0.25"/>
    <row r="180" spans="2:8" s="637" customFormat="1" x14ac:dyDescent="0.25">
      <c r="B180" s="635" t="s">
        <v>872</v>
      </c>
      <c r="C180" s="636"/>
      <c r="D180" s="636"/>
      <c r="E180" s="636"/>
    </row>
    <row r="181" spans="2:8" s="637" customFormat="1" ht="12" x14ac:dyDescent="0.25">
      <c r="B181" s="639" t="s">
        <v>679</v>
      </c>
      <c r="C181" s="1112" t="s">
        <v>707</v>
      </c>
      <c r="D181" s="1112"/>
      <c r="E181" s="639" t="s">
        <v>958</v>
      </c>
      <c r="F181" s="639" t="s">
        <v>968</v>
      </c>
      <c r="G181" s="640" t="s">
        <v>792</v>
      </c>
    </row>
    <row r="182" spans="2:8" s="637" customFormat="1" ht="23.25" customHeight="1" x14ac:dyDescent="0.25">
      <c r="B182" s="665"/>
      <c r="C182" s="1113"/>
      <c r="D182" s="1113"/>
      <c r="E182" s="666"/>
      <c r="F182" s="666"/>
      <c r="G182" s="651">
        <f>+E182-F182</f>
        <v>0</v>
      </c>
    </row>
    <row r="183" spans="2:8" s="637" customFormat="1" ht="12" x14ac:dyDescent="0.25">
      <c r="B183" s="644" t="s">
        <v>796</v>
      </c>
      <c r="C183" s="1111"/>
      <c r="D183" s="1111"/>
      <c r="E183" s="645">
        <f>SUM(E182:E182)</f>
        <v>0</v>
      </c>
      <c r="F183" s="645">
        <f>SUM(F182:F182)</f>
        <v>0</v>
      </c>
      <c r="G183" s="646">
        <f>SUM(G182:G182)</f>
        <v>0</v>
      </c>
    </row>
    <row r="184" spans="2:8" x14ac:dyDescent="0.25">
      <c r="G184" s="602"/>
      <c r="H184" s="602"/>
    </row>
    <row r="185" spans="2:8" ht="13.5" thickBot="1" x14ac:dyDescent="0.3">
      <c r="G185" s="602"/>
      <c r="H185" s="602"/>
    </row>
    <row r="186" spans="2:8" ht="20.25" thickBot="1" x14ac:dyDescent="0.45">
      <c r="B186" s="1108" t="s">
        <v>715</v>
      </c>
      <c r="C186" s="1109"/>
      <c r="D186" s="1109"/>
      <c r="E186" s="1109"/>
      <c r="F186" s="1109"/>
      <c r="G186" s="1110"/>
      <c r="H186" s="602"/>
    </row>
    <row r="187" spans="2:8" x14ac:dyDescent="0.25">
      <c r="G187" s="602"/>
    </row>
    <row r="188" spans="2:8" s="637" customFormat="1" ht="24" x14ac:dyDescent="0.25">
      <c r="B188" s="664" t="s">
        <v>679</v>
      </c>
      <c r="C188" s="664" t="s">
        <v>707</v>
      </c>
      <c r="D188" s="674" t="s">
        <v>960</v>
      </c>
      <c r="E188" s="674" t="s">
        <v>969</v>
      </c>
      <c r="F188" s="640" t="s">
        <v>877</v>
      </c>
      <c r="G188" s="675"/>
    </row>
    <row r="189" spans="2:8" s="637" customFormat="1" ht="12" x14ac:dyDescent="0.25">
      <c r="B189" s="676"/>
      <c r="C189" s="676"/>
      <c r="D189" s="677"/>
      <c r="E189" s="677"/>
      <c r="F189" s="678">
        <f>+D189-E189</f>
        <v>0</v>
      </c>
      <c r="G189" s="675"/>
    </row>
    <row r="190" spans="2:8" s="637" customFormat="1" ht="12" x14ac:dyDescent="0.25">
      <c r="B190" s="679" t="s">
        <v>686</v>
      </c>
      <c r="C190" s="680"/>
      <c r="D190" s="681">
        <f>SUM(D189:D189)</f>
        <v>0</v>
      </c>
      <c r="E190" s="681">
        <f>SUM(E189:E189)</f>
        <v>0</v>
      </c>
      <c r="F190" s="682">
        <f>SUM(F189:F189)</f>
        <v>0</v>
      </c>
      <c r="G190" s="638"/>
    </row>
  </sheetData>
  <mergeCells count="7">
    <mergeCell ref="B2:G2"/>
    <mergeCell ref="B4:G4"/>
    <mergeCell ref="B57:G57"/>
    <mergeCell ref="B186:G186"/>
    <mergeCell ref="C182:D182"/>
    <mergeCell ref="C183:D183"/>
    <mergeCell ref="C181:D181"/>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3.28515625" style="685" customWidth="1"/>
    <col min="2" max="2" width="80.7109375" style="683" customWidth="1"/>
    <col min="3" max="8" width="16.7109375" style="684" customWidth="1"/>
    <col min="9" max="11" width="16.7109375" style="685" customWidth="1"/>
    <col min="12" max="12" width="5.42578125" style="685" customWidth="1"/>
    <col min="13" max="16384" width="11.42578125" style="685"/>
  </cols>
  <sheetData>
    <row r="1" spans="2:9" x14ac:dyDescent="0.25">
      <c r="F1" s="614"/>
    </row>
    <row r="2" spans="2:9" s="601" customFormat="1" ht="20.25" x14ac:dyDescent="0.25">
      <c r="B2" s="1114" t="s">
        <v>710</v>
      </c>
      <c r="C2" s="1115"/>
      <c r="D2" s="1115"/>
      <c r="E2" s="1115"/>
      <c r="F2" s="1115"/>
      <c r="G2" s="603"/>
      <c r="H2" s="602"/>
      <c r="I2" s="602"/>
    </row>
    <row r="3" spans="2:9" s="601" customFormat="1" ht="20.25" x14ac:dyDescent="0.25">
      <c r="B3" s="1018"/>
      <c r="C3" s="1018"/>
      <c r="D3" s="1018"/>
      <c r="E3" s="1018"/>
      <c r="F3" s="1018"/>
      <c r="G3" s="603"/>
      <c r="H3" s="602"/>
      <c r="I3" s="602"/>
    </row>
    <row r="4" spans="2:9" s="601" customFormat="1" ht="20.25" x14ac:dyDescent="0.25">
      <c r="B4" s="1114" t="s">
        <v>886</v>
      </c>
      <c r="C4" s="1115"/>
      <c r="D4" s="1115"/>
      <c r="E4" s="1115"/>
      <c r="F4" s="1115"/>
      <c r="G4" s="603"/>
      <c r="H4" s="602"/>
      <c r="I4" s="602"/>
    </row>
    <row r="6" spans="2:9" x14ac:dyDescent="0.25">
      <c r="B6" s="686" t="s">
        <v>887</v>
      </c>
      <c r="C6" s="687"/>
      <c r="D6" s="688"/>
      <c r="E6" s="1011" t="s">
        <v>708</v>
      </c>
      <c r="F6" s="1003"/>
    </row>
    <row r="7" spans="2:9" x14ac:dyDescent="0.25">
      <c r="B7" s="689" t="s">
        <v>889</v>
      </c>
      <c r="C7" s="690"/>
      <c r="D7" s="691"/>
      <c r="E7" s="692"/>
    </row>
    <row r="8" spans="2:9" x14ac:dyDescent="0.25">
      <c r="B8" s="693" t="s">
        <v>890</v>
      </c>
      <c r="C8" s="694"/>
      <c r="D8" s="695"/>
      <c r="E8" s="696"/>
    </row>
    <row r="9" spans="2:9" x14ac:dyDescent="0.25">
      <c r="B9" s="693" t="s">
        <v>891</v>
      </c>
      <c r="C9" s="694"/>
      <c r="D9" s="695"/>
      <c r="E9" s="696"/>
    </row>
    <row r="10" spans="2:9" x14ac:dyDescent="0.25">
      <c r="B10" s="693" t="s">
        <v>892</v>
      </c>
      <c r="C10" s="694"/>
      <c r="D10" s="695"/>
      <c r="E10" s="696"/>
    </row>
    <row r="11" spans="2:9" x14ac:dyDescent="0.25">
      <c r="B11" s="693" t="s">
        <v>893</v>
      </c>
      <c r="C11" s="694"/>
      <c r="D11" s="695"/>
      <c r="E11" s="696"/>
    </row>
    <row r="12" spans="2:9" x14ac:dyDescent="0.25">
      <c r="B12" s="693" t="s">
        <v>894</v>
      </c>
      <c r="C12" s="694"/>
      <c r="D12" s="695"/>
      <c r="E12" s="696"/>
    </row>
    <row r="13" spans="2:9" x14ac:dyDescent="0.25">
      <c r="B13" s="693" t="s">
        <v>895</v>
      </c>
      <c r="C13" s="694"/>
      <c r="D13" s="695"/>
      <c r="E13" s="696"/>
    </row>
    <row r="14" spans="2:9" x14ac:dyDescent="0.25">
      <c r="B14" s="693" t="s">
        <v>896</v>
      </c>
      <c r="C14" s="694"/>
      <c r="D14" s="695"/>
      <c r="E14" s="696"/>
    </row>
    <row r="15" spans="2:9" x14ac:dyDescent="0.25">
      <c r="B15" s="697" t="s">
        <v>897</v>
      </c>
      <c r="C15" s="698"/>
      <c r="D15" s="699"/>
      <c r="E15" s="700"/>
    </row>
    <row r="16" spans="2:9" x14ac:dyDescent="0.25">
      <c r="B16" s="701" t="s">
        <v>970</v>
      </c>
      <c r="C16" s="702"/>
      <c r="D16" s="703"/>
      <c r="E16" s="618">
        <f>SUM(E7:E15)</f>
        <v>0</v>
      </c>
    </row>
    <row r="18" spans="2:6" x14ac:dyDescent="0.25">
      <c r="B18" s="705" t="s">
        <v>899</v>
      </c>
      <c r="C18" s="687"/>
      <c r="D18" s="688"/>
      <c r="E18" s="1011" t="s">
        <v>708</v>
      </c>
      <c r="F18" s="1003"/>
    </row>
    <row r="19" spans="2:6" x14ac:dyDescent="0.25">
      <c r="B19" s="689" t="s">
        <v>901</v>
      </c>
      <c r="C19" s="690"/>
      <c r="D19" s="691"/>
      <c r="E19" s="692"/>
    </row>
    <row r="20" spans="2:6" x14ac:dyDescent="0.25">
      <c r="B20" s="693" t="s">
        <v>902</v>
      </c>
      <c r="C20" s="694"/>
      <c r="D20" s="695"/>
      <c r="E20" s="696"/>
    </row>
    <row r="21" spans="2:6" x14ac:dyDescent="0.25">
      <c r="B21" s="693" t="s">
        <v>903</v>
      </c>
      <c r="C21" s="694"/>
      <c r="D21" s="695"/>
      <c r="E21" s="696"/>
    </row>
    <row r="22" spans="2:6" x14ac:dyDescent="0.25">
      <c r="B22" s="693" t="s">
        <v>904</v>
      </c>
      <c r="C22" s="694"/>
      <c r="D22" s="695"/>
      <c r="E22" s="696"/>
    </row>
    <row r="23" spans="2:6" x14ac:dyDescent="0.25">
      <c r="B23" s="693" t="s">
        <v>905</v>
      </c>
      <c r="C23" s="694"/>
      <c r="D23" s="695"/>
      <c r="E23" s="696"/>
    </row>
    <row r="24" spans="2:6" x14ac:dyDescent="0.25">
      <c r="B24" s="693" t="s">
        <v>906</v>
      </c>
      <c r="C24" s="694"/>
      <c r="D24" s="695"/>
      <c r="E24" s="696"/>
    </row>
    <row r="25" spans="2:6" x14ac:dyDescent="0.25">
      <c r="B25" s="693" t="s">
        <v>907</v>
      </c>
      <c r="C25" s="694"/>
      <c r="D25" s="695"/>
      <c r="E25" s="696"/>
    </row>
    <row r="26" spans="2:6" x14ac:dyDescent="0.25">
      <c r="B26" s="1116" t="s">
        <v>908</v>
      </c>
      <c r="C26" s="1117"/>
      <c r="D26" s="1118"/>
      <c r="E26" s="696"/>
    </row>
    <row r="27" spans="2:6" x14ac:dyDescent="0.25">
      <c r="B27" s="1116" t="s">
        <v>909</v>
      </c>
      <c r="C27" s="1117"/>
      <c r="D27" s="1118"/>
      <c r="E27" s="706"/>
    </row>
    <row r="28" spans="2:6" x14ac:dyDescent="0.25">
      <c r="B28" s="707" t="s">
        <v>910</v>
      </c>
      <c r="C28" s="708"/>
      <c r="D28" s="709"/>
      <c r="E28" s="706"/>
    </row>
    <row r="29" spans="2:6" x14ac:dyDescent="0.25">
      <c r="B29" s="707" t="s">
        <v>911</v>
      </c>
      <c r="C29" s="708"/>
      <c r="D29" s="709"/>
      <c r="E29" s="706"/>
    </row>
    <row r="30" spans="2:6" x14ac:dyDescent="0.25">
      <c r="B30" s="707" t="s">
        <v>912</v>
      </c>
      <c r="C30" s="708"/>
      <c r="D30" s="709"/>
      <c r="E30" s="706"/>
    </row>
    <row r="31" spans="2:6" x14ac:dyDescent="0.25">
      <c r="B31" s="701" t="s">
        <v>971</v>
      </c>
      <c r="C31" s="702"/>
      <c r="D31" s="703"/>
      <c r="E31" s="618">
        <f>SUM(E19:E30)</f>
        <v>0</v>
      </c>
    </row>
    <row r="33" spans="2:8" x14ac:dyDescent="0.25">
      <c r="B33" s="705" t="s">
        <v>765</v>
      </c>
      <c r="C33" s="687"/>
      <c r="D33" s="688"/>
      <c r="E33" s="620" t="s">
        <v>708</v>
      </c>
    </row>
    <row r="34" spans="2:8" x14ac:dyDescent="0.25">
      <c r="B34" s="710"/>
      <c r="C34" s="711"/>
      <c r="D34" s="712"/>
      <c r="E34" s="622">
        <f>+F44</f>
        <v>0</v>
      </c>
    </row>
    <row r="35" spans="2:8" x14ac:dyDescent="0.25">
      <c r="B35" s="713" t="s">
        <v>914</v>
      </c>
      <c r="C35" s="714"/>
      <c r="D35" s="715"/>
      <c r="E35" s="633">
        <f>SUM(E34:E34)</f>
        <v>0</v>
      </c>
    </row>
    <row r="36" spans="2:8" x14ac:dyDescent="0.25">
      <c r="B36" s="601"/>
      <c r="C36" s="601"/>
    </row>
    <row r="37" spans="2:8" x14ac:dyDescent="0.25">
      <c r="B37" s="713" t="s">
        <v>915</v>
      </c>
      <c r="C37" s="714"/>
      <c r="D37" s="715"/>
      <c r="E37" s="633">
        <f>+E16-E31+E35</f>
        <v>0</v>
      </c>
    </row>
    <row r="39" spans="2:8" ht="13.5" thickBot="1" x14ac:dyDescent="0.3"/>
    <row r="40" spans="2:8" ht="20.25" thickBot="1" x14ac:dyDescent="0.45">
      <c r="B40" s="1108" t="s">
        <v>715</v>
      </c>
      <c r="C40" s="1109"/>
      <c r="D40" s="1109"/>
      <c r="E40" s="1109"/>
      <c r="F40" s="1109"/>
      <c r="G40" s="634"/>
      <c r="H40" s="716"/>
    </row>
    <row r="41" spans="2:8" x14ac:dyDescent="0.25">
      <c r="B41" s="601"/>
      <c r="C41" s="601"/>
      <c r="D41" s="601"/>
      <c r="E41" s="601"/>
      <c r="F41" s="601"/>
      <c r="G41" s="602"/>
    </row>
    <row r="42" spans="2:8" s="663" customFormat="1" ht="24" x14ac:dyDescent="0.25">
      <c r="B42" s="664" t="s">
        <v>679</v>
      </c>
      <c r="C42" s="664" t="s">
        <v>707</v>
      </c>
      <c r="D42" s="674" t="s">
        <v>960</v>
      </c>
      <c r="E42" s="664" t="s">
        <v>972</v>
      </c>
      <c r="F42" s="640" t="s">
        <v>877</v>
      </c>
      <c r="G42" s="675"/>
      <c r="H42" s="717"/>
    </row>
    <row r="43" spans="2:8" s="663" customFormat="1" ht="12" x14ac:dyDescent="0.25">
      <c r="B43" s="718"/>
      <c r="C43" s="718"/>
      <c r="D43" s="719"/>
      <c r="E43" s="720"/>
      <c r="F43" s="721">
        <f>+D43-E43</f>
        <v>0</v>
      </c>
      <c r="G43" s="722"/>
      <c r="H43" s="717"/>
    </row>
    <row r="44" spans="2:8" s="663" customFormat="1" ht="12" x14ac:dyDescent="0.25">
      <c r="B44" s="680" t="s">
        <v>686</v>
      </c>
      <c r="C44" s="680"/>
      <c r="D44" s="719">
        <f>SUM(D43:D43)</f>
        <v>0</v>
      </c>
      <c r="E44" s="719">
        <f>SUM(E43:E43)</f>
        <v>0</v>
      </c>
      <c r="F44" s="723">
        <f>SUM(F43:F43)</f>
        <v>0</v>
      </c>
      <c r="G44" s="638"/>
      <c r="H44" s="717"/>
    </row>
  </sheetData>
  <mergeCells count="5">
    <mergeCell ref="B2:F2"/>
    <mergeCell ref="B4:F4"/>
    <mergeCell ref="B40:F40"/>
    <mergeCell ref="B26:D26"/>
    <mergeCell ref="B27:D27"/>
  </mergeCells>
  <pageMargins left="0.39370078740157483" right="0.39370078740157483" top="0.39370078740157483" bottom="0.39370078740157483" header="0.51181102362204722" footer="0.51181102362204722"/>
  <pageSetup paperSize="8"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4.140625" style="685" customWidth="1"/>
    <col min="2" max="2" width="80.7109375" style="683" customWidth="1"/>
    <col min="3" max="8" width="16.7109375" style="684" customWidth="1"/>
    <col min="9" max="16384" width="11.42578125" style="685"/>
  </cols>
  <sheetData>
    <row r="1" spans="2:9" x14ac:dyDescent="0.25">
      <c r="F1" s="614"/>
      <c r="G1" s="614"/>
    </row>
    <row r="2" spans="2:9" s="601" customFormat="1" ht="20.25" x14ac:dyDescent="0.25">
      <c r="B2" s="1114" t="s">
        <v>710</v>
      </c>
      <c r="C2" s="1115"/>
      <c r="D2" s="1115"/>
      <c r="E2" s="1115"/>
      <c r="F2" s="1115"/>
      <c r="G2" s="603"/>
      <c r="H2" s="602"/>
      <c r="I2" s="602"/>
    </row>
    <row r="3" spans="2:9" s="601" customFormat="1" ht="20.25" x14ac:dyDescent="0.25">
      <c r="B3" s="1018"/>
      <c r="C3" s="1018"/>
      <c r="D3" s="1018"/>
      <c r="E3" s="1018"/>
      <c r="F3" s="1018"/>
      <c r="G3" s="603"/>
      <c r="H3" s="602"/>
      <c r="I3" s="602"/>
    </row>
    <row r="4" spans="2:9" s="601" customFormat="1" ht="20.25" x14ac:dyDescent="0.25">
      <c r="B4" s="1114" t="s">
        <v>918</v>
      </c>
      <c r="C4" s="1115"/>
      <c r="D4" s="1115"/>
      <c r="E4" s="1115"/>
      <c r="F4" s="1115"/>
      <c r="G4" s="603"/>
      <c r="H4" s="602"/>
      <c r="I4" s="602"/>
    </row>
    <row r="6" spans="2:9" x14ac:dyDescent="0.25">
      <c r="B6" s="686" t="s">
        <v>887</v>
      </c>
      <c r="C6" s="687"/>
      <c r="D6" s="688"/>
      <c r="E6" s="620" t="s">
        <v>708</v>
      </c>
      <c r="F6" s="1003"/>
    </row>
    <row r="7" spans="2:9" x14ac:dyDescent="0.25">
      <c r="B7" s="724" t="s">
        <v>889</v>
      </c>
      <c r="C7" s="725"/>
      <c r="D7" s="726"/>
      <c r="E7" s="692"/>
    </row>
    <row r="8" spans="2:9" x14ac:dyDescent="0.25">
      <c r="B8" s="727" t="s">
        <v>890</v>
      </c>
      <c r="C8" s="728"/>
      <c r="D8" s="729"/>
      <c r="E8" s="696"/>
    </row>
    <row r="9" spans="2:9" x14ac:dyDescent="0.25">
      <c r="B9" s="727" t="s">
        <v>891</v>
      </c>
      <c r="C9" s="728"/>
      <c r="D9" s="729"/>
      <c r="E9" s="696"/>
    </row>
    <row r="10" spans="2:9" x14ac:dyDescent="0.25">
      <c r="B10" s="727" t="s">
        <v>892</v>
      </c>
      <c r="C10" s="728"/>
      <c r="D10" s="729"/>
      <c r="E10" s="696"/>
    </row>
    <row r="11" spans="2:9" x14ac:dyDescent="0.25">
      <c r="B11" s="727" t="s">
        <v>893</v>
      </c>
      <c r="C11" s="728"/>
      <c r="D11" s="729"/>
      <c r="E11" s="696"/>
    </row>
    <row r="12" spans="2:9" x14ac:dyDescent="0.25">
      <c r="B12" s="727" t="s">
        <v>894</v>
      </c>
      <c r="C12" s="728"/>
      <c r="D12" s="729"/>
      <c r="E12" s="696"/>
    </row>
    <row r="13" spans="2:9" x14ac:dyDescent="0.25">
      <c r="B13" s="727" t="s">
        <v>895</v>
      </c>
      <c r="C13" s="728"/>
      <c r="D13" s="729"/>
      <c r="E13" s="696"/>
    </row>
    <row r="14" spans="2:9" x14ac:dyDescent="0.25">
      <c r="B14" s="727" t="s">
        <v>896</v>
      </c>
      <c r="C14" s="728"/>
      <c r="D14" s="729"/>
      <c r="E14" s="696"/>
    </row>
    <row r="15" spans="2:9" x14ac:dyDescent="0.25">
      <c r="B15" s="730" t="s">
        <v>897</v>
      </c>
      <c r="C15" s="731"/>
      <c r="D15" s="732"/>
      <c r="E15" s="700"/>
    </row>
    <row r="16" spans="2:9" x14ac:dyDescent="0.25">
      <c r="B16" s="701" t="s">
        <v>970</v>
      </c>
      <c r="C16" s="702"/>
      <c r="D16" s="703"/>
      <c r="E16" s="618">
        <f>SUM(E7:E15)</f>
        <v>0</v>
      </c>
    </row>
    <row r="17" spans="2:7" x14ac:dyDescent="0.25">
      <c r="G17" s="704"/>
    </row>
    <row r="18" spans="2:7" x14ac:dyDescent="0.25">
      <c r="B18" s="705" t="s">
        <v>899</v>
      </c>
      <c r="C18" s="687"/>
      <c r="D18" s="688"/>
      <c r="E18" s="620" t="s">
        <v>708</v>
      </c>
      <c r="F18" s="1003"/>
      <c r="G18" s="704"/>
    </row>
    <row r="19" spans="2:7" x14ac:dyDescent="0.25">
      <c r="B19" s="724" t="s">
        <v>901</v>
      </c>
      <c r="C19" s="725"/>
      <c r="D19" s="726"/>
      <c r="E19" s="692"/>
      <c r="G19" s="704"/>
    </row>
    <row r="20" spans="2:7" x14ac:dyDescent="0.25">
      <c r="B20" s="727" t="s">
        <v>902</v>
      </c>
      <c r="C20" s="728"/>
      <c r="D20" s="729"/>
      <c r="E20" s="696"/>
      <c r="G20" s="704"/>
    </row>
    <row r="21" spans="2:7" x14ac:dyDescent="0.25">
      <c r="B21" s="727" t="s">
        <v>903</v>
      </c>
      <c r="C21" s="728"/>
      <c r="D21" s="729"/>
      <c r="E21" s="696"/>
      <c r="G21" s="704"/>
    </row>
    <row r="22" spans="2:7" x14ac:dyDescent="0.25">
      <c r="B22" s="727" t="s">
        <v>904</v>
      </c>
      <c r="C22" s="728"/>
      <c r="D22" s="729"/>
      <c r="E22" s="696"/>
      <c r="G22" s="704"/>
    </row>
    <row r="23" spans="2:7" x14ac:dyDescent="0.25">
      <c r="B23" s="727" t="s">
        <v>905</v>
      </c>
      <c r="C23" s="728"/>
      <c r="D23" s="729"/>
      <c r="E23" s="696"/>
      <c r="G23" s="704"/>
    </row>
    <row r="24" spans="2:7" x14ac:dyDescent="0.25">
      <c r="B24" s="727" t="s">
        <v>906</v>
      </c>
      <c r="C24" s="728"/>
      <c r="D24" s="729"/>
      <c r="E24" s="696"/>
      <c r="G24" s="704"/>
    </row>
    <row r="25" spans="2:7" x14ac:dyDescent="0.25">
      <c r="B25" s="727" t="s">
        <v>907</v>
      </c>
      <c r="C25" s="728"/>
      <c r="D25" s="729"/>
      <c r="E25" s="696"/>
      <c r="G25" s="704"/>
    </row>
    <row r="26" spans="2:7" ht="12.75" customHeight="1" x14ac:dyDescent="0.25">
      <c r="B26" s="1119" t="s">
        <v>908</v>
      </c>
      <c r="C26" s="1120"/>
      <c r="D26" s="1121"/>
      <c r="E26" s="696"/>
      <c r="G26" s="704"/>
    </row>
    <row r="27" spans="2:7" ht="12.75" customHeight="1" x14ac:dyDescent="0.25">
      <c r="B27" s="1119" t="s">
        <v>909</v>
      </c>
      <c r="C27" s="1120"/>
      <c r="D27" s="1121"/>
      <c r="E27" s="706"/>
      <c r="G27" s="704"/>
    </row>
    <row r="28" spans="2:7" x14ac:dyDescent="0.25">
      <c r="B28" s="733" t="s">
        <v>910</v>
      </c>
      <c r="C28" s="734"/>
      <c r="D28" s="735"/>
      <c r="E28" s="706"/>
      <c r="G28" s="704"/>
    </row>
    <row r="29" spans="2:7" x14ac:dyDescent="0.25">
      <c r="B29" s="707" t="s">
        <v>911</v>
      </c>
      <c r="C29" s="734"/>
      <c r="D29" s="735"/>
      <c r="E29" s="706"/>
      <c r="G29" s="704"/>
    </row>
    <row r="30" spans="2:7" x14ac:dyDescent="0.25">
      <c r="B30" s="733" t="s">
        <v>912</v>
      </c>
      <c r="C30" s="734"/>
      <c r="D30" s="735"/>
      <c r="E30" s="706"/>
      <c r="G30" s="704"/>
    </row>
    <row r="31" spans="2:7" x14ac:dyDescent="0.25">
      <c r="B31" s="701" t="s">
        <v>971</v>
      </c>
      <c r="C31" s="702"/>
      <c r="D31" s="703"/>
      <c r="E31" s="618">
        <f>SUM(E19:E30)</f>
        <v>0</v>
      </c>
      <c r="G31" s="704"/>
    </row>
    <row r="32" spans="2:7" x14ac:dyDescent="0.25">
      <c r="G32" s="704"/>
    </row>
    <row r="33" spans="2:8" x14ac:dyDescent="0.25">
      <c r="B33" s="705" t="s">
        <v>765</v>
      </c>
      <c r="C33" s="687"/>
      <c r="D33" s="688"/>
      <c r="E33" s="620" t="s">
        <v>708</v>
      </c>
      <c r="G33" s="704"/>
    </row>
    <row r="34" spans="2:8" x14ac:dyDescent="0.25">
      <c r="B34" s="710"/>
      <c r="C34" s="711"/>
      <c r="D34" s="712"/>
      <c r="E34" s="622">
        <f>+F44</f>
        <v>0</v>
      </c>
      <c r="G34" s="704"/>
    </row>
    <row r="35" spans="2:8" x14ac:dyDescent="0.25">
      <c r="B35" s="713" t="s">
        <v>914</v>
      </c>
      <c r="C35" s="714"/>
      <c r="D35" s="715"/>
      <c r="E35" s="633">
        <f>SUM(E34:E34)</f>
        <v>0</v>
      </c>
      <c r="G35" s="704"/>
    </row>
    <row r="36" spans="2:8" x14ac:dyDescent="0.25">
      <c r="B36" s="601"/>
      <c r="C36" s="601"/>
      <c r="E36" s="601"/>
      <c r="G36" s="704"/>
    </row>
    <row r="37" spans="2:8" x14ac:dyDescent="0.25">
      <c r="B37" s="713" t="s">
        <v>915</v>
      </c>
      <c r="C37" s="714"/>
      <c r="D37" s="715"/>
      <c r="E37" s="633">
        <f>+E16-E31+E35</f>
        <v>0</v>
      </c>
      <c r="G37" s="704"/>
    </row>
    <row r="38" spans="2:8" x14ac:dyDescent="0.25">
      <c r="G38" s="704"/>
    </row>
    <row r="39" spans="2:8" ht="13.5" thickBot="1" x14ac:dyDescent="0.3"/>
    <row r="40" spans="2:8" ht="20.25" thickBot="1" x14ac:dyDescent="0.45">
      <c r="B40" s="1108" t="s">
        <v>715</v>
      </c>
      <c r="C40" s="1109"/>
      <c r="D40" s="1109"/>
      <c r="E40" s="1109"/>
      <c r="F40" s="1109"/>
      <c r="G40" s="634"/>
      <c r="H40" s="634"/>
    </row>
    <row r="41" spans="2:8" x14ac:dyDescent="0.25">
      <c r="B41" s="601"/>
      <c r="C41" s="601"/>
      <c r="D41" s="601"/>
      <c r="E41" s="601"/>
      <c r="F41" s="601"/>
      <c r="G41" s="602"/>
      <c r="H41" s="602"/>
    </row>
    <row r="42" spans="2:8" s="663" customFormat="1" ht="24" x14ac:dyDescent="0.25">
      <c r="B42" s="664" t="s">
        <v>679</v>
      </c>
      <c r="C42" s="664" t="s">
        <v>707</v>
      </c>
      <c r="D42" s="674" t="s">
        <v>960</v>
      </c>
      <c r="E42" s="664" t="s">
        <v>973</v>
      </c>
      <c r="F42" s="640" t="s">
        <v>877</v>
      </c>
      <c r="G42" s="675"/>
      <c r="H42" s="675"/>
    </row>
    <row r="43" spans="2:8" s="663" customFormat="1" ht="12" x14ac:dyDescent="0.25">
      <c r="B43" s="665"/>
      <c r="C43" s="665"/>
      <c r="D43" s="666"/>
      <c r="E43" s="736"/>
      <c r="F43" s="737">
        <f>+D43-E43</f>
        <v>0</v>
      </c>
      <c r="G43" s="722"/>
      <c r="H43" s="722"/>
    </row>
    <row r="44" spans="2:8" s="740" customFormat="1" ht="12" x14ac:dyDescent="0.25">
      <c r="B44" s="679" t="s">
        <v>686</v>
      </c>
      <c r="C44" s="679"/>
      <c r="D44" s="668">
        <f>SUM(D43:D43)</f>
        <v>0</v>
      </c>
      <c r="E44" s="668">
        <f>SUM(E43:E43)</f>
        <v>0</v>
      </c>
      <c r="F44" s="738">
        <f>SUM(F43:F43)</f>
        <v>0</v>
      </c>
      <c r="G44" s="739"/>
      <c r="H44" s="739"/>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showGridLines="0" view="pageBreakPreview" zoomScale="90" zoomScaleNormal="120" zoomScaleSheetLayoutView="90" workbookViewId="0">
      <selection activeCell="F8" sqref="F8"/>
    </sheetView>
  </sheetViews>
  <sheetFormatPr defaultColWidth="11.42578125" defaultRowHeight="12.75" x14ac:dyDescent="0.25"/>
  <cols>
    <col min="1" max="1" width="4" style="685" customWidth="1"/>
    <col min="2" max="2" width="80.7109375" style="683" customWidth="1"/>
    <col min="3" max="9" width="16.7109375" style="684" customWidth="1"/>
    <col min="10" max="12" width="16.7109375" style="685" customWidth="1"/>
    <col min="13" max="13" width="5.42578125" style="685" customWidth="1"/>
    <col min="14" max="16384" width="11.42578125" style="685"/>
  </cols>
  <sheetData>
    <row r="1" spans="2:9" x14ac:dyDescent="0.25">
      <c r="F1" s="614"/>
    </row>
    <row r="2" spans="2:9" s="601" customFormat="1" ht="20.25" x14ac:dyDescent="0.25">
      <c r="B2" s="1114" t="s">
        <v>710</v>
      </c>
      <c r="C2" s="1115"/>
      <c r="D2" s="1115"/>
      <c r="E2" s="1115"/>
      <c r="F2" s="1115"/>
      <c r="G2" s="603"/>
      <c r="H2" s="602"/>
      <c r="I2" s="602"/>
    </row>
    <row r="3" spans="2:9" s="601" customFormat="1" ht="20.25" x14ac:dyDescent="0.25">
      <c r="B3" s="1018"/>
      <c r="C3" s="1018"/>
      <c r="D3" s="1018"/>
      <c r="E3" s="1018"/>
      <c r="F3" s="1018"/>
      <c r="G3" s="603"/>
      <c r="H3" s="602"/>
      <c r="I3" s="602"/>
    </row>
    <row r="4" spans="2:9" s="601" customFormat="1" ht="20.25" x14ac:dyDescent="0.25">
      <c r="B4" s="1114" t="s">
        <v>920</v>
      </c>
      <c r="C4" s="1115"/>
      <c r="D4" s="1115"/>
      <c r="E4" s="1115"/>
      <c r="F4" s="1115"/>
      <c r="G4" s="603"/>
      <c r="H4" s="602"/>
      <c r="I4" s="602"/>
    </row>
    <row r="6" spans="2:9" x14ac:dyDescent="0.25">
      <c r="B6" s="686" t="s">
        <v>887</v>
      </c>
      <c r="C6" s="687"/>
      <c r="D6" s="688"/>
      <c r="E6" s="620" t="s">
        <v>708</v>
      </c>
      <c r="F6" s="1003"/>
    </row>
    <row r="7" spans="2:9" x14ac:dyDescent="0.25">
      <c r="B7" s="724" t="s">
        <v>889</v>
      </c>
      <c r="C7" s="725"/>
      <c r="D7" s="726"/>
      <c r="E7" s="692"/>
    </row>
    <row r="8" spans="2:9" x14ac:dyDescent="0.25">
      <c r="B8" s="727" t="s">
        <v>890</v>
      </c>
      <c r="C8" s="728"/>
      <c r="D8" s="729"/>
      <c r="E8" s="696"/>
    </row>
    <row r="9" spans="2:9" x14ac:dyDescent="0.25">
      <c r="B9" s="727" t="s">
        <v>891</v>
      </c>
      <c r="C9" s="728"/>
      <c r="D9" s="729"/>
      <c r="E9" s="696"/>
    </row>
    <row r="10" spans="2:9" x14ac:dyDescent="0.25">
      <c r="B10" s="727" t="s">
        <v>892</v>
      </c>
      <c r="C10" s="728"/>
      <c r="D10" s="729"/>
      <c r="E10" s="696"/>
    </row>
    <row r="11" spans="2:9" x14ac:dyDescent="0.25">
      <c r="B11" s="727" t="s">
        <v>893</v>
      </c>
      <c r="C11" s="728"/>
      <c r="D11" s="729"/>
      <c r="E11" s="696"/>
    </row>
    <row r="12" spans="2:9" x14ac:dyDescent="0.25">
      <c r="B12" s="727" t="s">
        <v>894</v>
      </c>
      <c r="C12" s="728"/>
      <c r="D12" s="729"/>
      <c r="E12" s="696"/>
    </row>
    <row r="13" spans="2:9" x14ac:dyDescent="0.25">
      <c r="B13" s="727" t="s">
        <v>895</v>
      </c>
      <c r="C13" s="728"/>
      <c r="D13" s="729"/>
      <c r="E13" s="696"/>
    </row>
    <row r="14" spans="2:9" x14ac:dyDescent="0.25">
      <c r="B14" s="727" t="s">
        <v>896</v>
      </c>
      <c r="C14" s="728"/>
      <c r="D14" s="729"/>
      <c r="E14" s="696"/>
    </row>
    <row r="15" spans="2:9" x14ac:dyDescent="0.25">
      <c r="B15" s="730" t="s">
        <v>897</v>
      </c>
      <c r="C15" s="731"/>
      <c r="D15" s="732"/>
      <c r="E15" s="700"/>
    </row>
    <row r="16" spans="2:9" x14ac:dyDescent="0.25">
      <c r="B16" s="701" t="s">
        <v>970</v>
      </c>
      <c r="C16" s="702"/>
      <c r="D16" s="703"/>
      <c r="E16" s="618">
        <f>SUM(E7:E15)</f>
        <v>0</v>
      </c>
    </row>
    <row r="17" spans="2:7" x14ac:dyDescent="0.25">
      <c r="G17" s="704"/>
    </row>
    <row r="18" spans="2:7" x14ac:dyDescent="0.25">
      <c r="B18" s="705" t="s">
        <v>899</v>
      </c>
      <c r="C18" s="687"/>
      <c r="D18" s="688"/>
      <c r="E18" s="620" t="s">
        <v>708</v>
      </c>
      <c r="F18" s="1003"/>
      <c r="G18" s="704"/>
    </row>
    <row r="19" spans="2:7" x14ac:dyDescent="0.25">
      <c r="B19" s="724" t="s">
        <v>901</v>
      </c>
      <c r="C19" s="725"/>
      <c r="D19" s="726"/>
      <c r="E19" s="692"/>
      <c r="G19" s="704"/>
    </row>
    <row r="20" spans="2:7" x14ac:dyDescent="0.25">
      <c r="B20" s="727" t="s">
        <v>902</v>
      </c>
      <c r="C20" s="728"/>
      <c r="D20" s="729"/>
      <c r="E20" s="696"/>
      <c r="G20" s="704"/>
    </row>
    <row r="21" spans="2:7" x14ac:dyDescent="0.25">
      <c r="B21" s="727" t="s">
        <v>903</v>
      </c>
      <c r="C21" s="728"/>
      <c r="D21" s="729"/>
      <c r="E21" s="696"/>
      <c r="G21" s="704"/>
    </row>
    <row r="22" spans="2:7" x14ac:dyDescent="0.25">
      <c r="B22" s="727" t="s">
        <v>904</v>
      </c>
      <c r="C22" s="728"/>
      <c r="D22" s="729"/>
      <c r="E22" s="696"/>
      <c r="G22" s="704"/>
    </row>
    <row r="23" spans="2:7" x14ac:dyDescent="0.25">
      <c r="B23" s="727" t="s">
        <v>905</v>
      </c>
      <c r="C23" s="728"/>
      <c r="D23" s="729"/>
      <c r="E23" s="696"/>
      <c r="G23" s="704"/>
    </row>
    <row r="24" spans="2:7" x14ac:dyDescent="0.25">
      <c r="B24" s="727" t="s">
        <v>906</v>
      </c>
      <c r="C24" s="728"/>
      <c r="D24" s="729"/>
      <c r="E24" s="696"/>
      <c r="G24" s="704"/>
    </row>
    <row r="25" spans="2:7" x14ac:dyDescent="0.25">
      <c r="B25" s="727" t="s">
        <v>907</v>
      </c>
      <c r="C25" s="728"/>
      <c r="D25" s="729"/>
      <c r="E25" s="696"/>
      <c r="G25" s="704"/>
    </row>
    <row r="26" spans="2:7" x14ac:dyDescent="0.25">
      <c r="B26" s="1119" t="s">
        <v>908</v>
      </c>
      <c r="C26" s="1120"/>
      <c r="D26" s="1121"/>
      <c r="E26" s="696"/>
      <c r="G26" s="704"/>
    </row>
    <row r="27" spans="2:7" x14ac:dyDescent="0.25">
      <c r="B27" s="1119" t="s">
        <v>909</v>
      </c>
      <c r="C27" s="1120"/>
      <c r="D27" s="1121"/>
      <c r="E27" s="696"/>
      <c r="G27" s="704"/>
    </row>
    <row r="28" spans="2:7" x14ac:dyDescent="0.25">
      <c r="B28" s="733" t="s">
        <v>910</v>
      </c>
      <c r="C28" s="734"/>
      <c r="D28" s="735"/>
      <c r="E28" s="696"/>
      <c r="G28" s="704"/>
    </row>
    <row r="29" spans="2:7" x14ac:dyDescent="0.25">
      <c r="B29" s="707" t="s">
        <v>911</v>
      </c>
      <c r="C29" s="734"/>
      <c r="D29" s="735"/>
      <c r="E29" s="696"/>
      <c r="G29" s="704"/>
    </row>
    <row r="30" spans="2:7" x14ac:dyDescent="0.25">
      <c r="B30" s="733" t="s">
        <v>912</v>
      </c>
      <c r="C30" s="734"/>
      <c r="D30" s="735"/>
      <c r="E30" s="696"/>
      <c r="G30" s="704"/>
    </row>
    <row r="31" spans="2:7" x14ac:dyDescent="0.25">
      <c r="B31" s="701" t="s">
        <v>971</v>
      </c>
      <c r="C31" s="702"/>
      <c r="D31" s="703"/>
      <c r="E31" s="618">
        <f>SUM(E19:E30)</f>
        <v>0</v>
      </c>
      <c r="G31" s="704"/>
    </row>
    <row r="32" spans="2:7" x14ac:dyDescent="0.25">
      <c r="G32" s="704"/>
    </row>
    <row r="33" spans="2:12" x14ac:dyDescent="0.25">
      <c r="B33" s="705" t="s">
        <v>765</v>
      </c>
      <c r="C33" s="687"/>
      <c r="D33" s="688"/>
      <c r="E33" s="620" t="s">
        <v>708</v>
      </c>
      <c r="G33" s="704"/>
    </row>
    <row r="34" spans="2:12" x14ac:dyDescent="0.25">
      <c r="B34" s="689"/>
      <c r="C34" s="711"/>
      <c r="D34" s="712"/>
      <c r="E34" s="622">
        <f>+F44</f>
        <v>0</v>
      </c>
      <c r="G34" s="704"/>
    </row>
    <row r="35" spans="2:12" x14ac:dyDescent="0.25">
      <c r="B35" s="713" t="s">
        <v>914</v>
      </c>
      <c r="C35" s="714"/>
      <c r="D35" s="715"/>
      <c r="E35" s="633">
        <f>SUM(E34:E34)</f>
        <v>0</v>
      </c>
      <c r="G35" s="704"/>
    </row>
    <row r="36" spans="2:12" x14ac:dyDescent="0.25">
      <c r="B36" s="601"/>
      <c r="E36" s="601"/>
      <c r="G36" s="704"/>
    </row>
    <row r="37" spans="2:12" x14ac:dyDescent="0.25">
      <c r="B37" s="713" t="s">
        <v>915</v>
      </c>
      <c r="C37" s="714"/>
      <c r="D37" s="715"/>
      <c r="E37" s="633">
        <f>+E16-E31+E35</f>
        <v>0</v>
      </c>
      <c r="G37" s="704"/>
    </row>
    <row r="38" spans="2:12" x14ac:dyDescent="0.25">
      <c r="G38" s="704"/>
    </row>
    <row r="39" spans="2:12" s="684" customFormat="1" ht="13.5" thickBot="1" x14ac:dyDescent="0.3">
      <c r="B39" s="683"/>
      <c r="J39" s="685"/>
      <c r="K39" s="685"/>
      <c r="L39" s="685"/>
    </row>
    <row r="40" spans="2:12" ht="20.25" thickBot="1" x14ac:dyDescent="0.45">
      <c r="B40" s="1108" t="s">
        <v>715</v>
      </c>
      <c r="C40" s="1109"/>
      <c r="D40" s="1109"/>
      <c r="E40" s="1109"/>
      <c r="F40" s="1109"/>
      <c r="G40" s="634"/>
      <c r="H40" s="634"/>
      <c r="I40" s="716"/>
    </row>
    <row r="41" spans="2:12" x14ac:dyDescent="0.25">
      <c r="B41" s="601"/>
      <c r="C41" s="601"/>
      <c r="D41" s="601"/>
      <c r="E41" s="601"/>
      <c r="F41" s="601"/>
      <c r="G41" s="602"/>
      <c r="H41" s="602"/>
    </row>
    <row r="42" spans="2:12" s="663" customFormat="1" ht="40.5" customHeight="1" x14ac:dyDescent="0.25">
      <c r="B42" s="664" t="s">
        <v>679</v>
      </c>
      <c r="C42" s="664" t="s">
        <v>707</v>
      </c>
      <c r="D42" s="674" t="s">
        <v>960</v>
      </c>
      <c r="E42" s="664" t="s">
        <v>974</v>
      </c>
      <c r="F42" s="640" t="s">
        <v>877</v>
      </c>
      <c r="G42" s="675"/>
      <c r="H42" s="675"/>
      <c r="I42" s="717"/>
    </row>
    <row r="43" spans="2:12" s="663" customFormat="1" ht="12" x14ac:dyDescent="0.25">
      <c r="B43" s="665"/>
      <c r="C43" s="665"/>
      <c r="D43" s="666"/>
      <c r="E43" s="736"/>
      <c r="F43" s="737">
        <f>+D43-E43</f>
        <v>0</v>
      </c>
      <c r="G43" s="722"/>
      <c r="H43" s="722"/>
      <c r="I43" s="717"/>
    </row>
    <row r="44" spans="2:12" s="740" customFormat="1" ht="12" x14ac:dyDescent="0.25">
      <c r="B44" s="679" t="s">
        <v>686</v>
      </c>
      <c r="C44" s="679"/>
      <c r="D44" s="668">
        <f>SUM(D43:D43)</f>
        <v>0</v>
      </c>
      <c r="E44" s="668">
        <f>SUM(E43:E43)</f>
        <v>0</v>
      </c>
      <c r="F44" s="646">
        <f>SUM(F43:F43)</f>
        <v>0</v>
      </c>
      <c r="G44" s="739"/>
      <c r="H44" s="739"/>
      <c r="I44" s="741"/>
    </row>
  </sheetData>
  <mergeCells count="5">
    <mergeCell ref="B2:F2"/>
    <mergeCell ref="B4:F4"/>
    <mergeCell ref="B26:D26"/>
    <mergeCell ref="B27:D27"/>
    <mergeCell ref="B40:F40"/>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6"/>
  <sheetViews>
    <sheetView showGridLines="0" view="pageBreakPreview" zoomScaleNormal="100" zoomScaleSheetLayoutView="100" workbookViewId="0">
      <selection activeCell="F25" sqref="F25"/>
    </sheetView>
  </sheetViews>
  <sheetFormatPr defaultColWidth="11.42578125" defaultRowHeight="11.25" x14ac:dyDescent="0.25"/>
  <cols>
    <col min="1" max="2" width="29.85546875" style="928" customWidth="1"/>
    <col min="3" max="3" width="16.28515625" style="928" customWidth="1"/>
    <col min="4" max="4" width="17.7109375" style="929" customWidth="1"/>
    <col min="5" max="5" width="32.42578125" style="928" customWidth="1"/>
    <col min="6" max="6" width="31.7109375" style="928" customWidth="1"/>
    <col min="7" max="7" width="17.5703125" style="928" customWidth="1"/>
    <col min="8" max="9" width="17.7109375" style="929" customWidth="1"/>
    <col min="10" max="16384" width="11.42578125" style="927"/>
  </cols>
  <sheetData>
    <row r="2" spans="1:9" s="577" customFormat="1" ht="54.75" customHeight="1" x14ac:dyDescent="0.25">
      <c r="A2" s="1043" t="s">
        <v>1219</v>
      </c>
      <c r="B2" s="1043"/>
      <c r="C2" s="1043"/>
      <c r="D2" s="1043"/>
      <c r="E2" s="1043"/>
      <c r="F2" s="1043"/>
      <c r="G2" s="1043"/>
      <c r="H2" s="1043"/>
      <c r="I2" s="1043"/>
    </row>
    <row r="3" spans="1:9" s="580" customFormat="1" ht="20.25" x14ac:dyDescent="0.25">
      <c r="A3" s="1044" t="s">
        <v>1220</v>
      </c>
      <c r="B3" s="1044"/>
      <c r="C3" s="1044"/>
      <c r="D3" s="1044"/>
      <c r="E3" s="1044"/>
      <c r="F3" s="1044"/>
      <c r="G3" s="1044"/>
      <c r="H3" s="1044"/>
      <c r="I3" s="1044"/>
    </row>
    <row r="4" spans="1:9" ht="18" customHeight="1" thickBot="1" x14ac:dyDescent="0.3"/>
    <row r="5" spans="1:9" s="930" customFormat="1" ht="26.25" customHeight="1" thickBot="1" x14ac:dyDescent="0.3">
      <c r="A5" s="1124" t="s">
        <v>1085</v>
      </c>
      <c r="B5" s="1125"/>
      <c r="C5" s="1126"/>
      <c r="D5" s="1127"/>
      <c r="E5" s="1124" t="s">
        <v>1086</v>
      </c>
      <c r="F5" s="1125"/>
      <c r="G5" s="1126"/>
      <c r="H5" s="1127"/>
      <c r="I5" s="1128" t="s">
        <v>1087</v>
      </c>
    </row>
    <row r="6" spans="1:9" s="934" customFormat="1" ht="26.25" customHeight="1" thickBot="1" x14ac:dyDescent="0.3">
      <c r="A6" s="931" t="s">
        <v>1088</v>
      </c>
      <c r="B6" s="932" t="s">
        <v>1089</v>
      </c>
      <c r="C6" s="932" t="s">
        <v>1090</v>
      </c>
      <c r="D6" s="933" t="s">
        <v>1091</v>
      </c>
      <c r="E6" s="931" t="s">
        <v>1088</v>
      </c>
      <c r="F6" s="932" t="s">
        <v>1089</v>
      </c>
      <c r="G6" s="932" t="s">
        <v>1090</v>
      </c>
      <c r="H6" s="933" t="s">
        <v>1091</v>
      </c>
      <c r="I6" s="1129"/>
    </row>
    <row r="7" spans="1:9" s="940" customFormat="1" ht="25.5" x14ac:dyDescent="0.25">
      <c r="A7" s="935" t="s">
        <v>680</v>
      </c>
      <c r="B7" s="936" t="s">
        <v>1092</v>
      </c>
      <c r="C7" s="937"/>
      <c r="D7" s="938"/>
      <c r="E7" s="935" t="s">
        <v>1093</v>
      </c>
      <c r="F7" s="936" t="s">
        <v>1094</v>
      </c>
      <c r="G7" s="937"/>
      <c r="H7" s="938"/>
      <c r="I7" s="939">
        <f t="shared" ref="I7:I13" si="0">+D7-H7</f>
        <v>0</v>
      </c>
    </row>
    <row r="8" spans="1:9" s="940" customFormat="1" ht="25.5" x14ac:dyDescent="0.25">
      <c r="A8" s="941" t="s">
        <v>680</v>
      </c>
      <c r="B8" s="942" t="s">
        <v>1095</v>
      </c>
      <c r="C8" s="937"/>
      <c r="D8" s="943"/>
      <c r="E8" s="941" t="s">
        <v>681</v>
      </c>
      <c r="F8" s="942" t="s">
        <v>1096</v>
      </c>
      <c r="G8" s="937"/>
      <c r="H8" s="943"/>
      <c r="I8" s="944">
        <f t="shared" si="0"/>
        <v>0</v>
      </c>
    </row>
    <row r="9" spans="1:9" s="940" customFormat="1" ht="25.5" x14ac:dyDescent="0.25">
      <c r="A9" s="941" t="s">
        <v>680</v>
      </c>
      <c r="B9" s="942" t="s">
        <v>1097</v>
      </c>
      <c r="C9" s="937"/>
      <c r="D9" s="943"/>
      <c r="E9" s="941" t="s">
        <v>682</v>
      </c>
      <c r="F9" s="942" t="s">
        <v>1094</v>
      </c>
      <c r="G9" s="937"/>
      <c r="H9" s="943"/>
      <c r="I9" s="944">
        <f t="shared" si="0"/>
        <v>0</v>
      </c>
    </row>
    <row r="10" spans="1:9" s="940" customFormat="1" ht="25.5" x14ac:dyDescent="0.25">
      <c r="A10" s="941" t="s">
        <v>680</v>
      </c>
      <c r="B10" s="942" t="s">
        <v>1098</v>
      </c>
      <c r="C10" s="937"/>
      <c r="D10" s="943"/>
      <c r="E10" s="941" t="s">
        <v>682</v>
      </c>
      <c r="F10" s="942" t="s">
        <v>1096</v>
      </c>
      <c r="G10" s="937"/>
      <c r="H10" s="943"/>
      <c r="I10" s="944">
        <f t="shared" si="0"/>
        <v>0</v>
      </c>
    </row>
    <row r="11" spans="1:9" s="940" customFormat="1" ht="25.5" x14ac:dyDescent="0.25">
      <c r="A11" s="941" t="s">
        <v>680</v>
      </c>
      <c r="B11" s="942" t="s">
        <v>1099</v>
      </c>
      <c r="C11" s="937"/>
      <c r="D11" s="943"/>
      <c r="E11" s="941" t="s">
        <v>683</v>
      </c>
      <c r="F11" s="942" t="s">
        <v>1100</v>
      </c>
      <c r="G11" s="937"/>
      <c r="H11" s="943"/>
      <c r="I11" s="944">
        <f t="shared" si="0"/>
        <v>0</v>
      </c>
    </row>
    <row r="12" spans="1:9" s="601" customFormat="1" ht="25.5" x14ac:dyDescent="0.25">
      <c r="A12" s="941" t="s">
        <v>680</v>
      </c>
      <c r="B12" s="942" t="s">
        <v>1099</v>
      </c>
      <c r="C12" s="937"/>
      <c r="D12" s="943"/>
      <c r="E12" s="941" t="s">
        <v>684</v>
      </c>
      <c r="F12" s="942" t="s">
        <v>1100</v>
      </c>
      <c r="G12" s="937"/>
      <c r="H12" s="943"/>
      <c r="I12" s="944">
        <f t="shared" si="0"/>
        <v>0</v>
      </c>
    </row>
    <row r="13" spans="1:9" s="601" customFormat="1" ht="38.25" x14ac:dyDescent="0.25">
      <c r="A13" s="945" t="s">
        <v>680</v>
      </c>
      <c r="B13" s="946" t="s">
        <v>1101</v>
      </c>
      <c r="C13" s="947"/>
      <c r="D13" s="948"/>
      <c r="E13" s="945" t="s">
        <v>685</v>
      </c>
      <c r="F13" s="946" t="s">
        <v>1100</v>
      </c>
      <c r="G13" s="947"/>
      <c r="H13" s="948"/>
      <c r="I13" s="949">
        <f t="shared" si="0"/>
        <v>0</v>
      </c>
    </row>
    <row r="14" spans="1:9" s="953" customFormat="1" ht="13.5" thickBot="1" x14ac:dyDescent="0.3">
      <c r="A14" s="1122" t="s">
        <v>686</v>
      </c>
      <c r="B14" s="1123"/>
      <c r="C14" s="950">
        <f>SUM(C7:C13)</f>
        <v>0</v>
      </c>
      <c r="D14" s="951">
        <f>SUM(D7:D13)</f>
        <v>0</v>
      </c>
      <c r="E14" s="1122" t="s">
        <v>686</v>
      </c>
      <c r="F14" s="1123"/>
      <c r="G14" s="950">
        <f>SUM(G7:G13)</f>
        <v>0</v>
      </c>
      <c r="H14" s="951">
        <f>SUM(H7:H13)</f>
        <v>0</v>
      </c>
      <c r="I14" s="952">
        <f>SUM(I7:I13)</f>
        <v>0</v>
      </c>
    </row>
    <row r="15" spans="1:9" s="940" customFormat="1" ht="13.5" customHeight="1" x14ac:dyDescent="0.25">
      <c r="A15" s="954"/>
      <c r="B15" s="954"/>
      <c r="C15" s="954"/>
      <c r="D15" s="955"/>
      <c r="E15" s="954"/>
      <c r="F15" s="954"/>
      <c r="G15" s="954"/>
      <c r="H15" s="955"/>
      <c r="I15" s="955"/>
    </row>
    <row r="16" spans="1:9" s="601" customFormat="1" ht="12.75" x14ac:dyDescent="0.25">
      <c r="A16" s="956"/>
      <c r="B16" s="956"/>
      <c r="C16" s="956"/>
      <c r="D16" s="614"/>
      <c r="E16" s="956"/>
      <c r="F16" s="956"/>
      <c r="G16" s="956"/>
      <c r="H16" s="614"/>
      <c r="I16" s="614"/>
    </row>
  </sheetData>
  <mergeCells count="7">
    <mergeCell ref="A14:B14"/>
    <mergeCell ref="E14:F14"/>
    <mergeCell ref="A2:I2"/>
    <mergeCell ref="A3:I3"/>
    <mergeCell ref="A5:D5"/>
    <mergeCell ref="E5:H5"/>
    <mergeCell ref="I5:I6"/>
  </mergeCells>
  <pageMargins left="0.39370078740157483" right="0.39370078740157483" top="0.39370078740157483" bottom="0.39370078740157483" header="0.51181102362204722" footer="0.51181102362204722"/>
  <pageSetup paperSize="8" scale="95" fitToHeight="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3"/>
  <sheetViews>
    <sheetView showGridLines="0" view="pageBreakPreview" zoomScaleNormal="100" zoomScaleSheetLayoutView="100" workbookViewId="0">
      <selection activeCell="A3" sqref="A3:H3"/>
    </sheetView>
  </sheetViews>
  <sheetFormatPr defaultColWidth="11.42578125" defaultRowHeight="12.75" x14ac:dyDescent="0.25"/>
  <cols>
    <col min="1" max="1" width="5.5703125" style="742" customWidth="1"/>
    <col min="2" max="2" width="38.85546875" style="742" customWidth="1"/>
    <col min="3" max="3" width="21.42578125" style="742" customWidth="1"/>
    <col min="4" max="4" width="9.7109375" style="742" customWidth="1"/>
    <col min="5" max="5" width="14.28515625" style="742" customWidth="1"/>
    <col min="6" max="8" width="21.42578125" style="742" customWidth="1"/>
    <col min="9" max="9" width="5.7109375" style="742" customWidth="1"/>
    <col min="10" max="11" width="11.42578125" style="742" hidden="1" customWidth="1"/>
    <col min="12" max="16384" width="11.42578125" style="742"/>
  </cols>
  <sheetData>
    <row r="2" spans="2:11" s="577" customFormat="1" ht="75" customHeight="1" x14ac:dyDescent="0.25">
      <c r="B2" s="1043" t="s">
        <v>1219</v>
      </c>
      <c r="C2" s="1043"/>
      <c r="D2" s="1043"/>
      <c r="E2" s="1043"/>
      <c r="F2" s="1043"/>
      <c r="G2" s="1043"/>
      <c r="H2" s="1043"/>
    </row>
    <row r="3" spans="2:11" s="580" customFormat="1" ht="20.25" x14ac:dyDescent="0.25">
      <c r="B3" s="1044" t="s">
        <v>1221</v>
      </c>
      <c r="C3" s="1044"/>
      <c r="D3" s="1044"/>
      <c r="E3" s="1044"/>
      <c r="F3" s="1044"/>
      <c r="G3" s="1044"/>
      <c r="H3" s="1044"/>
    </row>
    <row r="4" spans="2:11" ht="13.5" thickBot="1" x14ac:dyDescent="0.3"/>
    <row r="5" spans="2:11" s="743" customFormat="1" ht="23.25" customHeight="1" x14ac:dyDescent="0.25">
      <c r="B5" s="1135" t="s">
        <v>711</v>
      </c>
      <c r="C5" s="1138" t="s">
        <v>975</v>
      </c>
      <c r="D5" s="1138"/>
      <c r="E5" s="1138"/>
      <c r="F5" s="1138"/>
      <c r="G5" s="1138"/>
      <c r="H5" s="1139" t="s">
        <v>976</v>
      </c>
    </row>
    <row r="6" spans="2:11" s="743" customFormat="1" ht="57.75" customHeight="1" x14ac:dyDescent="0.25">
      <c r="B6" s="1136"/>
      <c r="C6" s="744" t="s">
        <v>977</v>
      </c>
      <c r="D6" s="1141" t="s">
        <v>978</v>
      </c>
      <c r="E6" s="1142"/>
      <c r="F6" s="744" t="s">
        <v>979</v>
      </c>
      <c r="G6" s="744" t="s">
        <v>980</v>
      </c>
      <c r="H6" s="1140"/>
    </row>
    <row r="7" spans="2:11" s="745" customFormat="1" ht="16.5" customHeight="1" x14ac:dyDescent="0.25">
      <c r="B7" s="1136"/>
      <c r="C7" s="1143" t="s">
        <v>717</v>
      </c>
      <c r="D7" s="1145" t="s">
        <v>981</v>
      </c>
      <c r="E7" s="1146"/>
      <c r="F7" s="1143" t="s">
        <v>719</v>
      </c>
      <c r="G7" s="1143" t="s">
        <v>982</v>
      </c>
      <c r="H7" s="1147" t="s">
        <v>983</v>
      </c>
    </row>
    <row r="8" spans="2:11" s="745" customFormat="1" ht="16.5" customHeight="1" thickBot="1" x14ac:dyDescent="0.3">
      <c r="B8" s="1137"/>
      <c r="C8" s="1144"/>
      <c r="D8" s="746" t="s">
        <v>984</v>
      </c>
      <c r="E8" s="747">
        <v>2.4E-2</v>
      </c>
      <c r="F8" s="1144"/>
      <c r="G8" s="1144"/>
      <c r="H8" s="1148"/>
    </row>
    <row r="9" spans="2:11" s="752" customFormat="1" ht="23.25" customHeight="1" x14ac:dyDescent="0.25">
      <c r="B9" s="748" t="s">
        <v>680</v>
      </c>
      <c r="C9" s="749">
        <f>+'ENTITAT LOCAL - Regla'!C52</f>
        <v>0</v>
      </c>
      <c r="D9" s="1132">
        <f t="shared" ref="D9:D14" si="0">+C9*(1+$E$8)</f>
        <v>0</v>
      </c>
      <c r="E9" s="1133"/>
      <c r="F9" s="749">
        <f>+'ENTITAT LOCAL - Regla'!D56</f>
        <v>0</v>
      </c>
      <c r="G9" s="750">
        <f t="shared" ref="G9:G14" si="1">+D9+F9</f>
        <v>0</v>
      </c>
      <c r="H9" s="751">
        <f>+'ENTITAT LOCAL - Regla'!D52</f>
        <v>0</v>
      </c>
    </row>
    <row r="10" spans="2:11" s="752" customFormat="1" ht="23.25" customHeight="1" x14ac:dyDescent="0.25">
      <c r="B10" s="590" t="s">
        <v>681</v>
      </c>
      <c r="C10" s="753">
        <f>+'ORG.AUT. - Regla'!C52</f>
        <v>0</v>
      </c>
      <c r="D10" s="1132">
        <f t="shared" si="0"/>
        <v>0</v>
      </c>
      <c r="E10" s="1133"/>
      <c r="F10" s="753">
        <f>+'ORG.AUT. - Regla'!D56</f>
        <v>0</v>
      </c>
      <c r="G10" s="754">
        <f t="shared" si="1"/>
        <v>0</v>
      </c>
      <c r="H10" s="755">
        <f>+'ENTITAT LOCAL - Regla'!D52</f>
        <v>0</v>
      </c>
    </row>
    <row r="11" spans="2:11" s="752" customFormat="1" ht="23.25" customHeight="1" x14ac:dyDescent="0.25">
      <c r="B11" s="590" t="s">
        <v>682</v>
      </c>
      <c r="C11" s="753">
        <f>+'CONSORCI - Regla'!C52</f>
        <v>0</v>
      </c>
      <c r="D11" s="1132">
        <f t="shared" si="0"/>
        <v>0</v>
      </c>
      <c r="E11" s="1133"/>
      <c r="F11" s="753">
        <f>+'CONSORCI - Regla'!D56</f>
        <v>0</v>
      </c>
      <c r="G11" s="754">
        <f t="shared" si="1"/>
        <v>0</v>
      </c>
      <c r="H11" s="755">
        <f>+'CONSORCI - Regla'!D52</f>
        <v>0</v>
      </c>
    </row>
    <row r="12" spans="2:11" s="752" customFormat="1" ht="23.25" customHeight="1" x14ac:dyDescent="0.25">
      <c r="B12" s="756" t="s">
        <v>683</v>
      </c>
      <c r="C12" s="757">
        <f>+'EPE - Regla'!C39</f>
        <v>0</v>
      </c>
      <c r="D12" s="1132">
        <f t="shared" si="0"/>
        <v>0</v>
      </c>
      <c r="E12" s="1133"/>
      <c r="F12" s="757">
        <v>0</v>
      </c>
      <c r="G12" s="758">
        <f t="shared" si="1"/>
        <v>0</v>
      </c>
      <c r="H12" s="759">
        <f>+'EPE - Regla'!D39</f>
        <v>0</v>
      </c>
      <c r="I12" s="1134"/>
      <c r="J12" s="1134"/>
      <c r="K12" s="1134"/>
    </row>
    <row r="13" spans="2:11" s="752" customFormat="1" ht="23.25" customHeight="1" x14ac:dyDescent="0.25">
      <c r="B13" s="590" t="s">
        <v>684</v>
      </c>
      <c r="C13" s="753">
        <f>+'SOCIETAT MERC - Regla'!C39</f>
        <v>0</v>
      </c>
      <c r="D13" s="1132">
        <f t="shared" si="0"/>
        <v>0</v>
      </c>
      <c r="E13" s="1133"/>
      <c r="F13" s="753">
        <f>+'SOCIETAT MERC - Regla'!D43</f>
        <v>0</v>
      </c>
      <c r="G13" s="754">
        <f t="shared" si="1"/>
        <v>0</v>
      </c>
      <c r="H13" s="755">
        <f>+'SOCIETAT MERC - Regla'!D39</f>
        <v>0</v>
      </c>
      <c r="I13" s="1134"/>
      <c r="J13" s="1134"/>
      <c r="K13" s="1134"/>
    </row>
    <row r="14" spans="2:11" s="752" customFormat="1" ht="23.25" customHeight="1" thickBot="1" x14ac:dyDescent="0.3">
      <c r="B14" s="590" t="s">
        <v>685</v>
      </c>
      <c r="C14" s="753">
        <f>+'FUNDACIÓ - Regla'!C39</f>
        <v>0</v>
      </c>
      <c r="D14" s="1132">
        <f t="shared" si="0"/>
        <v>0</v>
      </c>
      <c r="E14" s="1133"/>
      <c r="F14" s="753">
        <f>+'FUNDACIÓ - Regla'!D43</f>
        <v>0</v>
      </c>
      <c r="G14" s="754">
        <f t="shared" si="1"/>
        <v>0</v>
      </c>
      <c r="H14" s="755">
        <f>+'FUNDACIÓ - Regla'!D39</f>
        <v>0</v>
      </c>
      <c r="I14" s="1134"/>
      <c r="J14" s="1134"/>
      <c r="K14" s="1134"/>
    </row>
    <row r="15" spans="2:11" s="752" customFormat="1" ht="23.25" customHeight="1" thickBot="1" x14ac:dyDescent="0.3">
      <c r="B15" s="760" t="s">
        <v>985</v>
      </c>
      <c r="C15" s="761">
        <f>SUM(C9:C14)</f>
        <v>0</v>
      </c>
      <c r="D15" s="1130">
        <f>SUM(D9:D14)</f>
        <v>0</v>
      </c>
      <c r="E15" s="1131"/>
      <c r="F15" s="761">
        <f>SUM(F9:F14)</f>
        <v>0</v>
      </c>
      <c r="G15" s="761">
        <f>SUM(G9:G14)</f>
        <v>0</v>
      </c>
      <c r="H15" s="762">
        <f>SUM(H9:H14)</f>
        <v>0</v>
      </c>
    </row>
    <row r="16" spans="2:11" s="763" customFormat="1" ht="16.5" customHeight="1" thickBot="1" x14ac:dyDescent="0.3"/>
    <row r="17" spans="7:8" s="763" customFormat="1" ht="23.25" customHeight="1" thickBot="1" x14ac:dyDescent="0.3">
      <c r="G17" s="764" t="s">
        <v>986</v>
      </c>
      <c r="H17" s="765">
        <f>+G15-H15</f>
        <v>0</v>
      </c>
    </row>
    <row r="21" spans="7:8" x14ac:dyDescent="0.25">
      <c r="G21" s="766"/>
      <c r="H21" s="766"/>
    </row>
    <row r="23" spans="7:8" x14ac:dyDescent="0.25">
      <c r="H23" s="766"/>
    </row>
  </sheetData>
  <mergeCells count="19">
    <mergeCell ref="I12:K14"/>
    <mergeCell ref="D13:E13"/>
    <mergeCell ref="D14:E14"/>
    <mergeCell ref="B5:B8"/>
    <mergeCell ref="C5:G5"/>
    <mergeCell ref="H5:H6"/>
    <mergeCell ref="D6:E6"/>
    <mergeCell ref="C7:C8"/>
    <mergeCell ref="D7:E7"/>
    <mergeCell ref="F7:F8"/>
    <mergeCell ref="G7:G8"/>
    <mergeCell ref="H7:H8"/>
    <mergeCell ref="B2:H2"/>
    <mergeCell ref="B3:H3"/>
    <mergeCell ref="D15:E15"/>
    <mergeCell ref="D9:E9"/>
    <mergeCell ref="D10:E10"/>
    <mergeCell ref="D11:E11"/>
    <mergeCell ref="D12:E12"/>
  </mergeCells>
  <pageMargins left="0.39370078740157483" right="0.39370078740157483" top="0.39370078740157483" bottom="0.39370078740157483" header="0.51181102362204722" footer="0.51181102362204722"/>
  <pageSetup paperSize="8" scale="86"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39"/>
  <sheetViews>
    <sheetView showGridLines="0" view="pageBreakPreview" zoomScale="90" zoomScaleNormal="120" zoomScaleSheetLayoutView="90" zoomScalePageLayoutView="80" workbookViewId="0">
      <selection activeCell="B3" sqref="B3"/>
    </sheetView>
  </sheetViews>
  <sheetFormatPr defaultColWidth="11.42578125" defaultRowHeight="12.75" x14ac:dyDescent="0.2"/>
  <cols>
    <col min="1" max="1" width="4.140625" style="823" customWidth="1"/>
    <col min="2" max="2" width="65.7109375" style="823" customWidth="1"/>
    <col min="3" max="4" width="17.7109375" style="824" customWidth="1"/>
    <col min="5" max="9" width="16.7109375" style="823" customWidth="1"/>
    <col min="10" max="10" width="5.7109375" style="823" customWidth="1"/>
    <col min="11"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723</v>
      </c>
      <c r="C4" s="1152"/>
      <c r="D4" s="1152"/>
      <c r="E4" s="1152"/>
      <c r="F4" s="1152"/>
      <c r="G4" s="1152"/>
      <c r="H4" s="767"/>
      <c r="I4" s="767"/>
    </row>
    <row r="6" spans="2:9" s="772" customFormat="1" ht="25.5" x14ac:dyDescent="0.25">
      <c r="B6" s="769" t="s">
        <v>987</v>
      </c>
      <c r="C6" s="770" t="s">
        <v>988</v>
      </c>
      <c r="D6" s="771" t="s">
        <v>989</v>
      </c>
    </row>
    <row r="7" spans="2:9" s="772" customFormat="1" x14ac:dyDescent="0.2">
      <c r="B7" s="773" t="s">
        <v>990</v>
      </c>
      <c r="C7" s="774"/>
      <c r="D7" s="775">
        <f>+'EL - Estabilitat liquidació'!C17</f>
        <v>0</v>
      </c>
    </row>
    <row r="8" spans="2:9" s="772" customFormat="1" x14ac:dyDescent="0.2">
      <c r="B8" s="776" t="s">
        <v>991</v>
      </c>
      <c r="C8" s="777"/>
      <c r="D8" s="778">
        <f>+'EL - Estabilitat liquidació'!C18</f>
        <v>0</v>
      </c>
    </row>
    <row r="9" spans="2:9" s="772" customFormat="1" x14ac:dyDescent="0.2">
      <c r="B9" s="776" t="s">
        <v>992</v>
      </c>
      <c r="C9" s="777"/>
      <c r="D9" s="778">
        <v>0</v>
      </c>
    </row>
    <row r="10" spans="2:9" s="772" customFormat="1" x14ac:dyDescent="0.2">
      <c r="B10" s="776" t="s">
        <v>993</v>
      </c>
      <c r="C10" s="777"/>
      <c r="D10" s="778">
        <f>+'EL - Estabilitat liquidació'!C20</f>
        <v>0</v>
      </c>
    </row>
    <row r="11" spans="2:9" s="772" customFormat="1" x14ac:dyDescent="0.2">
      <c r="B11" s="776" t="s">
        <v>994</v>
      </c>
      <c r="C11" s="777"/>
      <c r="D11" s="778">
        <f>+'EL - Estabilitat liquidació'!C21</f>
        <v>0</v>
      </c>
    </row>
    <row r="12" spans="2:9" s="772" customFormat="1" x14ac:dyDescent="0.2">
      <c r="B12" s="779" t="s">
        <v>995</v>
      </c>
      <c r="C12" s="780"/>
      <c r="D12" s="781">
        <f>+'EL - Estabilitat liquidació'!C22</f>
        <v>0</v>
      </c>
    </row>
    <row r="13" spans="2:9" s="785" customFormat="1" ht="28.5" customHeight="1" x14ac:dyDescent="0.25">
      <c r="B13" s="782" t="s">
        <v>996</v>
      </c>
      <c r="C13" s="783">
        <f>SUM(C7:C12)</f>
        <v>0</v>
      </c>
      <c r="D13" s="783">
        <f>SUM(D7:D12)</f>
        <v>0</v>
      </c>
      <c r="E13" s="784"/>
    </row>
    <row r="14" spans="2:9" s="789" customFormat="1" x14ac:dyDescent="0.25">
      <c r="B14" s="786"/>
      <c r="C14" s="787"/>
      <c r="D14" s="787"/>
      <c r="E14" s="788"/>
    </row>
    <row r="15" spans="2:9" s="789" customFormat="1" ht="25.5" x14ac:dyDescent="0.25">
      <c r="B15" s="769" t="s">
        <v>997</v>
      </c>
      <c r="C15" s="770" t="s">
        <v>988</v>
      </c>
      <c r="D15" s="771" t="s">
        <v>989</v>
      </c>
      <c r="E15" s="788"/>
    </row>
    <row r="16" spans="2:9" s="792" customFormat="1" x14ac:dyDescent="0.25">
      <c r="B16" s="790" t="s">
        <v>998</v>
      </c>
      <c r="C16" s="774"/>
      <c r="D16" s="791">
        <f>+D63</f>
        <v>0</v>
      </c>
    </row>
    <row r="17" spans="2:5" s="792" customFormat="1" x14ac:dyDescent="0.25">
      <c r="B17" s="793" t="s">
        <v>999</v>
      </c>
      <c r="C17" s="777"/>
      <c r="D17" s="794">
        <f>+E68</f>
        <v>0</v>
      </c>
    </row>
    <row r="18" spans="2:5" s="792" customFormat="1" x14ac:dyDescent="0.25">
      <c r="B18" s="793" t="s">
        <v>1000</v>
      </c>
      <c r="C18" s="777"/>
      <c r="D18" s="794">
        <f>+E73</f>
        <v>0</v>
      </c>
    </row>
    <row r="19" spans="2:5" s="792" customFormat="1" x14ac:dyDescent="0.25">
      <c r="B19" s="793" t="s">
        <v>1001</v>
      </c>
      <c r="C19" s="777"/>
      <c r="D19" s="794">
        <f>+D78</f>
        <v>0</v>
      </c>
    </row>
    <row r="20" spans="2:5" s="792" customFormat="1" x14ac:dyDescent="0.25">
      <c r="B20" s="793" t="s">
        <v>1002</v>
      </c>
      <c r="C20" s="777"/>
      <c r="D20" s="794">
        <f>+D83</f>
        <v>0</v>
      </c>
    </row>
    <row r="21" spans="2:5" s="792" customFormat="1" ht="15" customHeight="1" x14ac:dyDescent="0.25">
      <c r="B21" s="793" t="s">
        <v>1003</v>
      </c>
      <c r="C21" s="777"/>
      <c r="D21" s="794">
        <f>+C89</f>
        <v>0</v>
      </c>
    </row>
    <row r="22" spans="2:5" s="792" customFormat="1" ht="25.5" x14ac:dyDescent="0.25">
      <c r="B22" s="793" t="s">
        <v>1004</v>
      </c>
      <c r="C22" s="777"/>
      <c r="D22" s="794">
        <f>+E94</f>
        <v>0</v>
      </c>
    </row>
    <row r="23" spans="2:5" s="792" customFormat="1" x14ac:dyDescent="0.25">
      <c r="B23" s="793" t="s">
        <v>1005</v>
      </c>
      <c r="C23" s="777"/>
      <c r="D23" s="794">
        <f>+E99</f>
        <v>0</v>
      </c>
    </row>
    <row r="24" spans="2:5" s="792" customFormat="1" x14ac:dyDescent="0.25">
      <c r="B24" s="793" t="s">
        <v>1006</v>
      </c>
      <c r="C24" s="777"/>
      <c r="D24" s="794">
        <f>+E104</f>
        <v>0</v>
      </c>
    </row>
    <row r="25" spans="2:5" s="792" customFormat="1" x14ac:dyDescent="0.25">
      <c r="B25" s="793" t="s">
        <v>1007</v>
      </c>
      <c r="C25" s="777"/>
      <c r="D25" s="794">
        <f>+E109</f>
        <v>0</v>
      </c>
    </row>
    <row r="26" spans="2:5" s="792" customFormat="1" ht="25.5" x14ac:dyDescent="0.25">
      <c r="B26" s="793" t="s">
        <v>1008</v>
      </c>
      <c r="C26" s="777"/>
      <c r="D26" s="794">
        <f>+D114</f>
        <v>0</v>
      </c>
    </row>
    <row r="27" spans="2:5" s="792" customFormat="1" x14ac:dyDescent="0.25">
      <c r="B27" s="793" t="s">
        <v>1009</v>
      </c>
      <c r="C27" s="777"/>
      <c r="D27" s="794">
        <v>0</v>
      </c>
    </row>
    <row r="28" spans="2:5" s="792" customFormat="1" x14ac:dyDescent="0.25">
      <c r="B28" s="795" t="s">
        <v>1010</v>
      </c>
      <c r="C28" s="780"/>
      <c r="D28" s="796">
        <v>0</v>
      </c>
    </row>
    <row r="29" spans="2:5" s="785" customFormat="1" ht="21.75" customHeight="1" x14ac:dyDescent="0.25">
      <c r="B29" s="782" t="s">
        <v>1011</v>
      </c>
      <c r="C29" s="783">
        <f>SUM(C16:C28)</f>
        <v>0</v>
      </c>
      <c r="D29" s="783">
        <f>SUM(D16:D28)</f>
        <v>0</v>
      </c>
    </row>
    <row r="30" spans="2:5" s="789" customFormat="1" x14ac:dyDescent="0.25">
      <c r="B30" s="786"/>
      <c r="C30" s="787"/>
      <c r="D30" s="787"/>
      <c r="E30" s="788"/>
    </row>
    <row r="31" spans="2:5" s="799" customFormat="1" x14ac:dyDescent="0.25">
      <c r="B31" s="782" t="s">
        <v>1012</v>
      </c>
      <c r="C31" s="797">
        <f>+C13+C29</f>
        <v>0</v>
      </c>
      <c r="D31" s="798">
        <f>+D13+D29</f>
        <v>0</v>
      </c>
    </row>
    <row r="32" spans="2:5" s="789" customFormat="1" x14ac:dyDescent="0.25">
      <c r="B32" s="786"/>
      <c r="C32" s="787"/>
      <c r="D32" s="787"/>
      <c r="E32" s="788"/>
    </row>
    <row r="33" spans="2:5" s="789" customFormat="1" ht="25.5" x14ac:dyDescent="0.25">
      <c r="B33" s="769" t="s">
        <v>1013</v>
      </c>
      <c r="C33" s="770" t="s">
        <v>988</v>
      </c>
      <c r="D33" s="771" t="s">
        <v>989</v>
      </c>
      <c r="E33" s="788"/>
    </row>
    <row r="34" spans="2:5" s="799" customFormat="1" x14ac:dyDescent="0.25">
      <c r="B34" s="800" t="s">
        <v>681</v>
      </c>
      <c r="C34" s="801"/>
      <c r="D34" s="802">
        <f>+'OPERACIONS INTERNES'!D7+'OPERACIONS INTERNES'!D8</f>
        <v>0</v>
      </c>
    </row>
    <row r="35" spans="2:5" s="799" customFormat="1" x14ac:dyDescent="0.25">
      <c r="B35" s="803" t="s">
        <v>682</v>
      </c>
      <c r="C35" s="804"/>
      <c r="D35" s="805">
        <f>+'OPERACIONS INTERNES'!D9+'OPERACIONS INTERNES'!D10</f>
        <v>0</v>
      </c>
    </row>
    <row r="36" spans="2:5" s="799" customFormat="1" x14ac:dyDescent="0.25">
      <c r="B36" s="803" t="s">
        <v>683</v>
      </c>
      <c r="C36" s="804"/>
      <c r="D36" s="805">
        <f>+'OPERACIONS INTERNES'!D11</f>
        <v>0</v>
      </c>
    </row>
    <row r="37" spans="2:5" s="799" customFormat="1" x14ac:dyDescent="0.25">
      <c r="B37" s="803" t="s">
        <v>684</v>
      </c>
      <c r="C37" s="804"/>
      <c r="D37" s="805">
        <f>+'OPERACIONS INTERNES'!D12</f>
        <v>0</v>
      </c>
    </row>
    <row r="38" spans="2:5" s="799" customFormat="1" x14ac:dyDescent="0.25">
      <c r="B38" s="803" t="s">
        <v>685</v>
      </c>
      <c r="C38" s="804"/>
      <c r="D38" s="805">
        <f>+'OPERACIONS INTERNES'!D13</f>
        <v>0</v>
      </c>
    </row>
    <row r="39" spans="2:5" s="808" customFormat="1" ht="39.75" customHeight="1" x14ac:dyDescent="0.25">
      <c r="B39" s="806" t="s">
        <v>1014</v>
      </c>
      <c r="C39" s="797">
        <f>SUM(C34:C38)</f>
        <v>0</v>
      </c>
      <c r="D39" s="797">
        <f>SUM(D34:D38)</f>
        <v>0</v>
      </c>
      <c r="E39" s="807"/>
    </row>
    <row r="40" spans="2:5" s="789" customFormat="1" x14ac:dyDescent="0.25">
      <c r="B40" s="786"/>
      <c r="C40" s="787"/>
      <c r="D40" s="787"/>
      <c r="E40" s="788"/>
    </row>
    <row r="41" spans="2:5" s="789" customFormat="1" ht="25.5" x14ac:dyDescent="0.25">
      <c r="B41" s="769" t="s">
        <v>1015</v>
      </c>
      <c r="C41" s="770" t="s">
        <v>988</v>
      </c>
      <c r="D41" s="771" t="s">
        <v>989</v>
      </c>
      <c r="E41" s="788"/>
    </row>
    <row r="42" spans="2:5" s="808" customFormat="1" x14ac:dyDescent="0.25">
      <c r="B42" s="790" t="s">
        <v>1016</v>
      </c>
      <c r="C42" s="809"/>
      <c r="D42" s="810">
        <f>+G126</f>
        <v>0</v>
      </c>
    </row>
    <row r="43" spans="2:5" s="808" customFormat="1" x14ac:dyDescent="0.25">
      <c r="B43" s="793" t="s">
        <v>1017</v>
      </c>
      <c r="C43" s="811"/>
      <c r="D43" s="812">
        <f>+G129</f>
        <v>0</v>
      </c>
    </row>
    <row r="44" spans="2:5" s="808" customFormat="1" x14ac:dyDescent="0.25">
      <c r="B44" s="793" t="s">
        <v>1018</v>
      </c>
      <c r="C44" s="811"/>
      <c r="D44" s="812">
        <f>+G132</f>
        <v>0</v>
      </c>
    </row>
    <row r="45" spans="2:5" s="808" customFormat="1" x14ac:dyDescent="0.25">
      <c r="B45" s="795" t="s">
        <v>1019</v>
      </c>
      <c r="C45" s="813"/>
      <c r="D45" s="814">
        <f>+G135</f>
        <v>0</v>
      </c>
    </row>
    <row r="46" spans="2:5" s="808" customFormat="1" ht="25.5" x14ac:dyDescent="0.25">
      <c r="B46" s="806" t="s">
        <v>1020</v>
      </c>
      <c r="C46" s="797">
        <f>SUM(C42:C45)</f>
        <v>0</v>
      </c>
      <c r="D46" s="798">
        <f>SUM(D42:D45)</f>
        <v>0</v>
      </c>
    </row>
    <row r="47" spans="2:5" s="789" customFormat="1" x14ac:dyDescent="0.25">
      <c r="B47" s="786"/>
      <c r="C47" s="787"/>
      <c r="D47" s="787"/>
      <c r="E47" s="788"/>
    </row>
    <row r="48" spans="2:5" s="789" customFormat="1" ht="25.5" x14ac:dyDescent="0.25">
      <c r="B48" s="769" t="s">
        <v>1021</v>
      </c>
      <c r="C48" s="770" t="s">
        <v>988</v>
      </c>
      <c r="D48" s="771" t="s">
        <v>989</v>
      </c>
      <c r="E48" s="788"/>
    </row>
    <row r="49" spans="2:11" s="808" customFormat="1" x14ac:dyDescent="0.25">
      <c r="B49" s="790" t="s">
        <v>1022</v>
      </c>
      <c r="C49" s="809"/>
      <c r="D49" s="810">
        <v>0</v>
      </c>
    </row>
    <row r="50" spans="2:11" s="808" customFormat="1" x14ac:dyDescent="0.25">
      <c r="B50" s="806" t="s">
        <v>1023</v>
      </c>
      <c r="C50" s="797">
        <f>SUM(C49:C49)</f>
        <v>0</v>
      </c>
      <c r="D50" s="797">
        <f>SUM(D49:D49)</f>
        <v>0</v>
      </c>
    </row>
    <row r="51" spans="2:11" s="789" customFormat="1" x14ac:dyDescent="0.25">
      <c r="B51" s="786"/>
      <c r="C51" s="787"/>
      <c r="D51" s="787"/>
      <c r="E51" s="788"/>
    </row>
    <row r="52" spans="2:11" s="799" customFormat="1" ht="21" customHeight="1" x14ac:dyDescent="0.25">
      <c r="B52" s="782" t="s">
        <v>1024</v>
      </c>
      <c r="C52" s="797">
        <f>+C31-C39-C46-C50</f>
        <v>0</v>
      </c>
      <c r="D52" s="798">
        <f>+D31-D39-D46-D50</f>
        <v>0</v>
      </c>
      <c r="E52" s="815"/>
    </row>
    <row r="53" spans="2:11" s="818" customFormat="1" x14ac:dyDescent="0.25">
      <c r="B53" s="816"/>
      <c r="C53" s="817"/>
      <c r="D53" s="817"/>
    </row>
    <row r="54" spans="2:11" s="818" customFormat="1" ht="24" customHeight="1" x14ac:dyDescent="0.25">
      <c r="B54" s="782" t="s">
        <v>1025</v>
      </c>
      <c r="C54" s="770" t="s">
        <v>1026</v>
      </c>
      <c r="D54" s="770" t="s">
        <v>708</v>
      </c>
    </row>
    <row r="55" spans="2:11" s="818" customFormat="1" x14ac:dyDescent="0.25">
      <c r="B55" s="819" t="s">
        <v>1027</v>
      </c>
      <c r="C55" s="820">
        <f>+'1.3.3_RA2_REGLA DESPESA'!E8</f>
        <v>2.4E-2</v>
      </c>
      <c r="D55" s="821">
        <f>+C52*(1+C55)</f>
        <v>0</v>
      </c>
    </row>
    <row r="56" spans="2:11" s="818" customFormat="1" x14ac:dyDescent="0.25">
      <c r="B56" s="1155" t="s">
        <v>1028</v>
      </c>
      <c r="C56" s="1156"/>
      <c r="D56" s="822">
        <v>0</v>
      </c>
    </row>
    <row r="57" spans="2:11" s="818" customFormat="1" ht="24" customHeight="1" x14ac:dyDescent="0.25">
      <c r="B57" s="1157" t="s">
        <v>1029</v>
      </c>
      <c r="C57" s="1158"/>
      <c r="D57" s="797">
        <f>+D55+D56</f>
        <v>0</v>
      </c>
    </row>
    <row r="58" spans="2:11" x14ac:dyDescent="0.2">
      <c r="F58" s="825"/>
      <c r="G58" s="825"/>
      <c r="H58" s="825"/>
      <c r="I58" s="825"/>
      <c r="J58" s="825"/>
      <c r="K58" s="825"/>
    </row>
    <row r="59" spans="2:11" ht="19.5" x14ac:dyDescent="0.4">
      <c r="B59" s="1153" t="s">
        <v>997</v>
      </c>
      <c r="C59" s="1154"/>
      <c r="D59" s="1154"/>
      <c r="E59" s="1154"/>
      <c r="F59" s="1154"/>
      <c r="G59" s="1154"/>
      <c r="H59" s="825"/>
      <c r="I59" s="825"/>
      <c r="J59" s="825"/>
      <c r="K59" s="825"/>
    </row>
    <row r="60" spans="2:11" x14ac:dyDescent="0.2">
      <c r="F60" s="825"/>
      <c r="G60" s="825"/>
      <c r="H60" s="825"/>
      <c r="I60" s="825"/>
      <c r="J60" s="825"/>
      <c r="K60" s="825"/>
    </row>
    <row r="61" spans="2:11" x14ac:dyDescent="0.2">
      <c r="B61" s="826" t="s">
        <v>1030</v>
      </c>
      <c r="C61" s="827"/>
    </row>
    <row r="62" spans="2:11" s="829" customFormat="1" ht="12" x14ac:dyDescent="0.2">
      <c r="B62" s="639" t="s">
        <v>771</v>
      </c>
      <c r="C62" s="639" t="s">
        <v>940</v>
      </c>
      <c r="D62" s="828" t="s">
        <v>792</v>
      </c>
    </row>
    <row r="63" spans="2:11" s="829" customFormat="1" ht="12" x14ac:dyDescent="0.2">
      <c r="B63" s="830" t="s">
        <v>1031</v>
      </c>
      <c r="C63" s="831">
        <f>+'EL - Estabilitat liquidació'!C12</f>
        <v>0</v>
      </c>
      <c r="D63" s="832">
        <f>-C63</f>
        <v>0</v>
      </c>
    </row>
    <row r="65" spans="2:5" x14ac:dyDescent="0.2">
      <c r="B65" s="826" t="s">
        <v>1032</v>
      </c>
    </row>
    <row r="66" spans="2:5" s="829" customFormat="1" ht="24" x14ac:dyDescent="0.2">
      <c r="B66" s="639" t="s">
        <v>679</v>
      </c>
      <c r="C66" s="639" t="s">
        <v>949</v>
      </c>
      <c r="D66" s="639" t="s">
        <v>862</v>
      </c>
      <c r="E66" s="828" t="s">
        <v>792</v>
      </c>
    </row>
    <row r="67" spans="2:5" s="829" customFormat="1" ht="12" x14ac:dyDescent="0.2">
      <c r="B67" s="649"/>
      <c r="C67" s="650"/>
      <c r="D67" s="650"/>
      <c r="E67" s="833">
        <f>-C67+D67</f>
        <v>0</v>
      </c>
    </row>
    <row r="68" spans="2:5" s="829" customFormat="1" ht="12" x14ac:dyDescent="0.2">
      <c r="B68" s="644" t="s">
        <v>796</v>
      </c>
      <c r="C68" s="645">
        <f>SUM(C67:C67)</f>
        <v>0</v>
      </c>
      <c r="D68" s="645">
        <f>SUM(D67:D67)</f>
        <v>0</v>
      </c>
      <c r="E68" s="834">
        <f>SUM(E67:E67)</f>
        <v>0</v>
      </c>
    </row>
    <row r="70" spans="2:5" x14ac:dyDescent="0.2">
      <c r="B70" s="826" t="s">
        <v>1033</v>
      </c>
    </row>
    <row r="71" spans="2:5" s="829" customFormat="1" ht="12" x14ac:dyDescent="0.2">
      <c r="B71" s="639" t="s">
        <v>679</v>
      </c>
      <c r="C71" s="639" t="s">
        <v>949</v>
      </c>
      <c r="D71" s="639" t="s">
        <v>941</v>
      </c>
      <c r="E71" s="828" t="s">
        <v>792</v>
      </c>
    </row>
    <row r="72" spans="2:5" s="829" customFormat="1" ht="12" x14ac:dyDescent="0.2">
      <c r="B72" s="647"/>
      <c r="C72" s="648"/>
      <c r="D72" s="648"/>
      <c r="E72" s="835">
        <f>+D72</f>
        <v>0</v>
      </c>
    </row>
    <row r="73" spans="2:5" s="829" customFormat="1" ht="12" x14ac:dyDescent="0.2">
      <c r="B73" s="644" t="s">
        <v>796</v>
      </c>
      <c r="C73" s="645">
        <f>SUM(C72:C72)</f>
        <v>0</v>
      </c>
      <c r="D73" s="645">
        <f>SUM(D72:D72)</f>
        <v>0</v>
      </c>
      <c r="E73" s="834">
        <f>SUM(E72:E72)</f>
        <v>0</v>
      </c>
    </row>
    <row r="75" spans="2:5" x14ac:dyDescent="0.2">
      <c r="B75" s="826" t="s">
        <v>1034</v>
      </c>
    </row>
    <row r="76" spans="2:5" s="829" customFormat="1" ht="12" x14ac:dyDescent="0.2">
      <c r="B76" s="639" t="s">
        <v>679</v>
      </c>
      <c r="C76" s="639" t="s">
        <v>949</v>
      </c>
      <c r="D76" s="828" t="s">
        <v>792</v>
      </c>
    </row>
    <row r="77" spans="2:5" s="829" customFormat="1" ht="12" x14ac:dyDescent="0.2">
      <c r="B77" s="649"/>
      <c r="C77" s="650"/>
      <c r="D77" s="836">
        <f>+C77</f>
        <v>0</v>
      </c>
    </row>
    <row r="78" spans="2:5" s="829" customFormat="1" ht="12" x14ac:dyDescent="0.2">
      <c r="B78" s="644" t="s">
        <v>796</v>
      </c>
      <c r="C78" s="645">
        <f>SUM(C77:C77)</f>
        <v>0</v>
      </c>
      <c r="D78" s="834">
        <f>SUM(D77:D77)</f>
        <v>0</v>
      </c>
    </row>
    <row r="80" spans="2:5" x14ac:dyDescent="0.2">
      <c r="B80" s="826" t="s">
        <v>1035</v>
      </c>
    </row>
    <row r="81" spans="2:5" s="829" customFormat="1" ht="24" x14ac:dyDescent="0.2">
      <c r="B81" s="639" t="s">
        <v>679</v>
      </c>
      <c r="C81" s="639" t="s">
        <v>1036</v>
      </c>
      <c r="D81" s="828" t="s">
        <v>792</v>
      </c>
    </row>
    <row r="82" spans="2:5" s="829" customFormat="1" ht="12" x14ac:dyDescent="0.2">
      <c r="B82" s="647"/>
      <c r="C82" s="648"/>
      <c r="D82" s="835">
        <f>+C82</f>
        <v>0</v>
      </c>
    </row>
    <row r="83" spans="2:5" s="829" customFormat="1" ht="12" x14ac:dyDescent="0.2">
      <c r="B83" s="644" t="s">
        <v>796</v>
      </c>
      <c r="C83" s="645">
        <f>SUM(C82:C82)</f>
        <v>0</v>
      </c>
      <c r="D83" s="834">
        <f>SUM(D82:D82)</f>
        <v>0</v>
      </c>
    </row>
    <row r="85" spans="2:5" x14ac:dyDescent="0.2">
      <c r="B85" s="826" t="s">
        <v>1037</v>
      </c>
      <c r="C85" s="636"/>
    </row>
    <row r="86" spans="2:5" s="829" customFormat="1" ht="12" x14ac:dyDescent="0.2">
      <c r="B86" s="639" t="s">
        <v>679</v>
      </c>
      <c r="C86" s="828" t="s">
        <v>792</v>
      </c>
      <c r="D86" s="837"/>
    </row>
    <row r="87" spans="2:5" s="829" customFormat="1" ht="24" x14ac:dyDescent="0.2">
      <c r="B87" s="665" t="s">
        <v>947</v>
      </c>
      <c r="C87" s="838">
        <f>-'EL - Estabilitat liquidació'!C149</f>
        <v>0</v>
      </c>
      <c r="D87" s="837"/>
    </row>
    <row r="88" spans="2:5" s="829" customFormat="1" ht="12" x14ac:dyDescent="0.2">
      <c r="B88" s="669" t="s">
        <v>948</v>
      </c>
      <c r="C88" s="839">
        <f>-'EL - Estabilitat liquidació'!C150</f>
        <v>0</v>
      </c>
      <c r="D88" s="837"/>
    </row>
    <row r="89" spans="2:5" s="829" customFormat="1" ht="12" x14ac:dyDescent="0.2">
      <c r="B89" s="644" t="s">
        <v>796</v>
      </c>
      <c r="C89" s="834">
        <f>SUM(C87:C88)</f>
        <v>0</v>
      </c>
      <c r="D89" s="837"/>
    </row>
    <row r="91" spans="2:5" x14ac:dyDescent="0.2">
      <c r="B91" s="826" t="s">
        <v>1038</v>
      </c>
      <c r="C91" s="636"/>
      <c r="D91" s="636"/>
      <c r="E91" s="636"/>
    </row>
    <row r="92" spans="2:5" s="829" customFormat="1" ht="24" x14ac:dyDescent="0.2">
      <c r="B92" s="639" t="s">
        <v>679</v>
      </c>
      <c r="C92" s="639" t="s">
        <v>952</v>
      </c>
      <c r="D92" s="639" t="s">
        <v>862</v>
      </c>
      <c r="E92" s="828" t="s">
        <v>792</v>
      </c>
    </row>
    <row r="93" spans="2:5" s="829" customFormat="1" ht="12" x14ac:dyDescent="0.2">
      <c r="B93" s="649"/>
      <c r="C93" s="650"/>
      <c r="D93" s="650"/>
      <c r="E93" s="833">
        <f>-C93+D93</f>
        <v>0</v>
      </c>
    </row>
    <row r="94" spans="2:5" s="829" customFormat="1" ht="12" x14ac:dyDescent="0.2">
      <c r="B94" s="644" t="s">
        <v>796</v>
      </c>
      <c r="C94" s="645">
        <f>SUM(C93:C93)</f>
        <v>0</v>
      </c>
      <c r="D94" s="645">
        <f>SUM(D93:D93)</f>
        <v>0</v>
      </c>
      <c r="E94" s="834">
        <f>SUM(E93:E93)</f>
        <v>0</v>
      </c>
    </row>
    <row r="96" spans="2:5" x14ac:dyDescent="0.2">
      <c r="B96" s="826" t="s">
        <v>1039</v>
      </c>
      <c r="C96" s="636"/>
      <c r="D96" s="636"/>
      <c r="E96" s="636"/>
    </row>
    <row r="97" spans="2:5" s="829" customFormat="1" ht="31.5" customHeight="1" x14ac:dyDescent="0.2">
      <c r="B97" s="639" t="s">
        <v>679</v>
      </c>
      <c r="C97" s="639" t="s">
        <v>949</v>
      </c>
      <c r="D97" s="639" t="s">
        <v>950</v>
      </c>
      <c r="E97" s="828" t="s">
        <v>792</v>
      </c>
    </row>
    <row r="98" spans="2:5" s="829" customFormat="1" ht="12" x14ac:dyDescent="0.2">
      <c r="B98" s="649"/>
      <c r="C98" s="650"/>
      <c r="D98" s="650"/>
      <c r="E98" s="833">
        <f>-C98+D98</f>
        <v>0</v>
      </c>
    </row>
    <row r="99" spans="2:5" s="829" customFormat="1" ht="12" x14ac:dyDescent="0.2">
      <c r="B99" s="644" t="s">
        <v>796</v>
      </c>
      <c r="C99" s="645">
        <f>SUM(C98:C98)</f>
        <v>0</v>
      </c>
      <c r="D99" s="645">
        <f>SUM(D98:D98)</f>
        <v>0</v>
      </c>
      <c r="E99" s="834">
        <f>SUM(E98:E98)</f>
        <v>0</v>
      </c>
    </row>
    <row r="101" spans="2:5" x14ac:dyDescent="0.2">
      <c r="B101" s="826" t="s">
        <v>1040</v>
      </c>
      <c r="C101" s="636"/>
      <c r="D101" s="636"/>
      <c r="E101" s="636"/>
    </row>
    <row r="102" spans="2:5" s="829" customFormat="1" ht="24" x14ac:dyDescent="0.2">
      <c r="B102" s="639" t="s">
        <v>679</v>
      </c>
      <c r="C102" s="639" t="s">
        <v>951</v>
      </c>
      <c r="D102" s="639" t="s">
        <v>859</v>
      </c>
      <c r="E102" s="828" t="s">
        <v>792</v>
      </c>
    </row>
    <row r="103" spans="2:5" s="829" customFormat="1" ht="12" x14ac:dyDescent="0.2">
      <c r="B103" s="649"/>
      <c r="C103" s="650"/>
      <c r="D103" s="650"/>
      <c r="E103" s="833">
        <f>-C103+D103</f>
        <v>0</v>
      </c>
    </row>
    <row r="104" spans="2:5" s="829" customFormat="1" ht="12" x14ac:dyDescent="0.2">
      <c r="B104" s="644" t="s">
        <v>796</v>
      </c>
      <c r="C104" s="645">
        <f>SUM(C103:C103)</f>
        <v>0</v>
      </c>
      <c r="D104" s="645">
        <f>SUM(D103:D103)</f>
        <v>0</v>
      </c>
      <c r="E104" s="834">
        <f>SUM(E103:E103)</f>
        <v>0</v>
      </c>
    </row>
    <row r="106" spans="2:5" ht="14.25" customHeight="1" x14ac:dyDescent="0.2">
      <c r="B106" s="826" t="s">
        <v>1041</v>
      </c>
      <c r="C106" s="636"/>
      <c r="D106" s="636"/>
      <c r="E106" s="636"/>
    </row>
    <row r="107" spans="2:5" s="829" customFormat="1" ht="24" x14ac:dyDescent="0.2">
      <c r="B107" s="639" t="s">
        <v>679</v>
      </c>
      <c r="C107" s="639" t="s">
        <v>956</v>
      </c>
      <c r="D107" s="639" t="s">
        <v>957</v>
      </c>
      <c r="E107" s="828" t="s">
        <v>792</v>
      </c>
    </row>
    <row r="108" spans="2:5" s="829" customFormat="1" ht="12" x14ac:dyDescent="0.2">
      <c r="B108" s="649"/>
      <c r="C108" s="650"/>
      <c r="D108" s="650"/>
      <c r="E108" s="833">
        <f>+C108-D108</f>
        <v>0</v>
      </c>
    </row>
    <row r="109" spans="2:5" s="829" customFormat="1" ht="12" x14ac:dyDescent="0.2">
      <c r="B109" s="644" t="s">
        <v>796</v>
      </c>
      <c r="C109" s="645">
        <f>SUM(C108:C108)</f>
        <v>0</v>
      </c>
      <c r="D109" s="645">
        <f>SUM(D108:D108)</f>
        <v>0</v>
      </c>
      <c r="E109" s="834">
        <f>SUM(E108:E108)</f>
        <v>0</v>
      </c>
    </row>
    <row r="111" spans="2:5" x14ac:dyDescent="0.2">
      <c r="B111" s="826" t="s">
        <v>1042</v>
      </c>
    </row>
    <row r="112" spans="2:5" s="829" customFormat="1" ht="24" x14ac:dyDescent="0.2">
      <c r="B112" s="639" t="s">
        <v>679</v>
      </c>
      <c r="C112" s="639" t="s">
        <v>1043</v>
      </c>
      <c r="D112" s="828" t="s">
        <v>792</v>
      </c>
    </row>
    <row r="113" spans="2:11" s="829" customFormat="1" ht="12" x14ac:dyDescent="0.2">
      <c r="B113" s="649"/>
      <c r="C113" s="650"/>
      <c r="D113" s="833">
        <f>+C113</f>
        <v>0</v>
      </c>
    </row>
    <row r="114" spans="2:11" s="829" customFormat="1" ht="12" x14ac:dyDescent="0.2">
      <c r="B114" s="644" t="s">
        <v>796</v>
      </c>
      <c r="C114" s="645">
        <f>SUM(C113:C113)</f>
        <v>0</v>
      </c>
      <c r="D114" s="834">
        <f>SUM(D113:D113)</f>
        <v>0</v>
      </c>
    </row>
    <row r="115" spans="2:11" x14ac:dyDescent="0.2">
      <c r="B115" s="663"/>
      <c r="C115" s="663"/>
      <c r="D115" s="663"/>
      <c r="E115" s="663"/>
    </row>
    <row r="116" spans="2:11" x14ac:dyDescent="0.2">
      <c r="B116" s="826" t="s">
        <v>1044</v>
      </c>
    </row>
    <row r="117" spans="2:11" x14ac:dyDescent="0.2">
      <c r="B117" s="840" t="s">
        <v>934</v>
      </c>
      <c r="C117" s="840"/>
      <c r="D117" s="840"/>
      <c r="E117" s="840"/>
      <c r="F117" s="840"/>
      <c r="G117" s="840"/>
      <c r="H117" s="840"/>
      <c r="I117" s="840"/>
    </row>
    <row r="118" spans="2:11" x14ac:dyDescent="0.2">
      <c r="B118" s="840"/>
      <c r="C118" s="840"/>
      <c r="D118" s="840"/>
      <c r="E118" s="840"/>
      <c r="F118" s="840"/>
      <c r="G118" s="840"/>
      <c r="H118" s="840"/>
      <c r="I118" s="840"/>
    </row>
    <row r="119" spans="2:11" x14ac:dyDescent="0.2">
      <c r="H119" s="825"/>
      <c r="I119" s="825"/>
      <c r="J119" s="825"/>
      <c r="K119" s="825"/>
    </row>
    <row r="120" spans="2:11" ht="39" customHeight="1" x14ac:dyDescent="0.4">
      <c r="B120" s="1159" t="s">
        <v>1045</v>
      </c>
      <c r="C120" s="1160"/>
      <c r="D120" s="1160"/>
      <c r="E120" s="1160"/>
      <c r="F120" s="1160"/>
      <c r="G120" s="1160"/>
      <c r="H120" s="841"/>
      <c r="I120" s="841"/>
      <c r="J120" s="825"/>
      <c r="K120" s="825"/>
    </row>
    <row r="121" spans="2:11" ht="13.5" customHeight="1" x14ac:dyDescent="0.25">
      <c r="B121" s="842"/>
      <c r="C121" s="842"/>
      <c r="H121" s="825"/>
      <c r="I121" s="825"/>
      <c r="J121" s="825"/>
      <c r="K121" s="825"/>
    </row>
    <row r="122" spans="2:11" s="843" customFormat="1" ht="12" x14ac:dyDescent="0.25">
      <c r="B122" s="1161" t="s">
        <v>1046</v>
      </c>
      <c r="C122" s="1161" t="s">
        <v>1047</v>
      </c>
      <c r="D122" s="1161"/>
      <c r="E122" s="1162" t="s">
        <v>1048</v>
      </c>
      <c r="F122" s="1162"/>
      <c r="G122" s="1162" t="s">
        <v>1049</v>
      </c>
    </row>
    <row r="123" spans="2:11" s="843" customFormat="1" ht="27" customHeight="1" x14ac:dyDescent="0.25">
      <c r="B123" s="1161"/>
      <c r="C123" s="844" t="s">
        <v>949</v>
      </c>
      <c r="D123" s="844" t="s">
        <v>1050</v>
      </c>
      <c r="E123" s="1162" t="s">
        <v>1051</v>
      </c>
      <c r="F123" s="1162"/>
      <c r="G123" s="1162"/>
    </row>
    <row r="124" spans="2:11" s="848" customFormat="1" ht="12" x14ac:dyDescent="0.25">
      <c r="B124" s="845"/>
      <c r="C124" s="845"/>
      <c r="D124" s="845"/>
      <c r="E124" s="846"/>
      <c r="F124" s="847"/>
      <c r="G124" s="845"/>
    </row>
    <row r="125" spans="2:11" s="850" customFormat="1" ht="12" x14ac:dyDescent="0.25">
      <c r="B125" s="718"/>
      <c r="C125" s="719"/>
      <c r="D125" s="719"/>
      <c r="E125" s="1151"/>
      <c r="F125" s="1151"/>
      <c r="G125" s="849">
        <f>+C125*D125/100</f>
        <v>0</v>
      </c>
    </row>
    <row r="126" spans="2:11" s="850" customFormat="1" ht="12" x14ac:dyDescent="0.25">
      <c r="B126" s="851" t="s">
        <v>1052</v>
      </c>
      <c r="C126" s="852">
        <f>SUM(C125:C125)</f>
        <v>0</v>
      </c>
      <c r="D126" s="853"/>
      <c r="E126" s="1149"/>
      <c r="F126" s="1149"/>
      <c r="G126" s="852">
        <f>SUM(G125:G125)</f>
        <v>0</v>
      </c>
    </row>
    <row r="127" spans="2:11" s="848" customFormat="1" ht="12" x14ac:dyDescent="0.25">
      <c r="B127" s="845"/>
      <c r="C127" s="845"/>
      <c r="D127" s="845"/>
      <c r="E127" s="846"/>
      <c r="F127" s="847"/>
      <c r="G127" s="845"/>
    </row>
    <row r="128" spans="2:11" s="850" customFormat="1" ht="12" x14ac:dyDescent="0.25">
      <c r="B128" s="718"/>
      <c r="C128" s="719"/>
      <c r="D128" s="719"/>
      <c r="E128" s="1151"/>
      <c r="F128" s="1151"/>
      <c r="G128" s="849">
        <f>+C128*D128/100</f>
        <v>0</v>
      </c>
    </row>
    <row r="129" spans="2:7" s="850" customFormat="1" ht="12" x14ac:dyDescent="0.25">
      <c r="B129" s="851" t="s">
        <v>1053</v>
      </c>
      <c r="C129" s="852">
        <f>SUM(C128:C128)</f>
        <v>0</v>
      </c>
      <c r="D129" s="853"/>
      <c r="E129" s="1149"/>
      <c r="F129" s="1149"/>
      <c r="G129" s="852">
        <f>SUM(G128:G128)</f>
        <v>0</v>
      </c>
    </row>
    <row r="130" spans="2:7" s="848" customFormat="1" ht="12" x14ac:dyDescent="0.25">
      <c r="B130" s="845"/>
      <c r="C130" s="845"/>
      <c r="D130" s="845"/>
      <c r="E130" s="846"/>
      <c r="F130" s="847"/>
      <c r="G130" s="845"/>
    </row>
    <row r="131" spans="2:7" s="850" customFormat="1" ht="12" x14ac:dyDescent="0.25">
      <c r="B131" s="718"/>
      <c r="C131" s="719"/>
      <c r="D131" s="719"/>
      <c r="E131" s="1151"/>
      <c r="F131" s="1151"/>
      <c r="G131" s="849">
        <f>+C131*D131/100</f>
        <v>0</v>
      </c>
    </row>
    <row r="132" spans="2:7" s="850" customFormat="1" ht="12" x14ac:dyDescent="0.25">
      <c r="B132" s="851" t="s">
        <v>1054</v>
      </c>
      <c r="C132" s="852">
        <f>SUM(C131:C131)</f>
        <v>0</v>
      </c>
      <c r="D132" s="853"/>
      <c r="E132" s="1149"/>
      <c r="F132" s="1149"/>
      <c r="G132" s="852">
        <f>SUM(G131:G131)</f>
        <v>0</v>
      </c>
    </row>
    <row r="133" spans="2:7" s="848" customFormat="1" ht="12" x14ac:dyDescent="0.25">
      <c r="B133" s="845"/>
      <c r="C133" s="845"/>
      <c r="D133" s="845"/>
      <c r="E133" s="846"/>
      <c r="F133" s="847"/>
      <c r="G133" s="845"/>
    </row>
    <row r="134" spans="2:7" s="850" customFormat="1" ht="12" x14ac:dyDescent="0.25">
      <c r="B134" s="718"/>
      <c r="C134" s="719"/>
      <c r="D134" s="719"/>
      <c r="E134" s="1151"/>
      <c r="F134" s="1151"/>
      <c r="G134" s="849">
        <f>+C134*D134/100</f>
        <v>0</v>
      </c>
    </row>
    <row r="135" spans="2:7" s="850" customFormat="1" ht="12" x14ac:dyDescent="0.25">
      <c r="B135" s="851" t="s">
        <v>1055</v>
      </c>
      <c r="C135" s="852">
        <f>SUM(C134:C134)</f>
        <v>0</v>
      </c>
      <c r="D135" s="853"/>
      <c r="E135" s="1149"/>
      <c r="F135" s="1149"/>
      <c r="G135" s="852">
        <f>SUM(G134:G134)</f>
        <v>0</v>
      </c>
    </row>
    <row r="136" spans="2:7" s="848" customFormat="1" ht="12" x14ac:dyDescent="0.25">
      <c r="B136" s="845"/>
      <c r="C136" s="845"/>
      <c r="D136" s="845"/>
      <c r="E136" s="846"/>
      <c r="F136" s="847"/>
      <c r="G136" s="845"/>
    </row>
    <row r="137" spans="2:7" s="850" customFormat="1" ht="12" x14ac:dyDescent="0.25">
      <c r="B137" s="854" t="s">
        <v>686</v>
      </c>
      <c r="C137" s="855"/>
      <c r="D137" s="855"/>
      <c r="E137" s="1150"/>
      <c r="F137" s="1150"/>
      <c r="G137" s="856">
        <f>+G126+G129+G132+G135</f>
        <v>0</v>
      </c>
    </row>
    <row r="139" spans="2:7" x14ac:dyDescent="0.2">
      <c r="B139" s="857"/>
    </row>
  </sheetData>
  <mergeCells count="20">
    <mergeCell ref="B2:G2"/>
    <mergeCell ref="B4:G4"/>
    <mergeCell ref="B59:G59"/>
    <mergeCell ref="E125:F125"/>
    <mergeCell ref="B56:C56"/>
    <mergeCell ref="B57:C57"/>
    <mergeCell ref="B120:G120"/>
    <mergeCell ref="B122:B123"/>
    <mergeCell ref="C122:D122"/>
    <mergeCell ref="E122:F122"/>
    <mergeCell ref="G122:G123"/>
    <mergeCell ref="E123:F123"/>
    <mergeCell ref="E135:F135"/>
    <mergeCell ref="E137:F137"/>
    <mergeCell ref="E126:F126"/>
    <mergeCell ref="E128:F128"/>
    <mergeCell ref="E129:F129"/>
    <mergeCell ref="E131:F131"/>
    <mergeCell ref="E132:F132"/>
    <mergeCell ref="E134:F13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140625" style="823" customWidth="1"/>
    <col min="2" max="2" width="65.7109375" style="823" customWidth="1"/>
    <col min="3" max="4" width="17.7109375" style="824" customWidth="1"/>
    <col min="5" max="5" width="16.7109375" style="823" customWidth="1"/>
    <col min="6" max="6" width="6.5703125" style="823" customWidth="1"/>
    <col min="7" max="7" width="16.7109375" style="823" customWidth="1"/>
    <col min="8" max="8" width="5.7109375" style="823" customWidth="1"/>
    <col min="9"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878</v>
      </c>
      <c r="C4" s="1152"/>
      <c r="D4" s="1152"/>
      <c r="E4" s="1152"/>
      <c r="F4" s="1152"/>
      <c r="G4" s="1152"/>
      <c r="H4" s="767"/>
      <c r="I4" s="767"/>
    </row>
    <row r="6" spans="2:9" s="772" customFormat="1" ht="25.5" x14ac:dyDescent="0.25">
      <c r="B6" s="769" t="s">
        <v>987</v>
      </c>
      <c r="C6" s="770" t="s">
        <v>988</v>
      </c>
      <c r="D6" s="771" t="s">
        <v>989</v>
      </c>
    </row>
    <row r="7" spans="2:9" s="772" customFormat="1" x14ac:dyDescent="0.2">
      <c r="B7" s="773" t="s">
        <v>990</v>
      </c>
      <c r="C7" s="774"/>
      <c r="D7" s="775">
        <f>+'EL - Estabilitat liquidació'!C17</f>
        <v>0</v>
      </c>
    </row>
    <row r="8" spans="2:9" s="772" customFormat="1" x14ac:dyDescent="0.2">
      <c r="B8" s="776" t="s">
        <v>991</v>
      </c>
      <c r="C8" s="777"/>
      <c r="D8" s="778">
        <f>+'EL - Estabilitat liquidació'!C18</f>
        <v>0</v>
      </c>
    </row>
    <row r="9" spans="2:9" s="772" customFormat="1" x14ac:dyDescent="0.2">
      <c r="B9" s="776" t="s">
        <v>992</v>
      </c>
      <c r="C9" s="777"/>
      <c r="D9" s="778">
        <v>0</v>
      </c>
    </row>
    <row r="10" spans="2:9" s="772" customFormat="1" x14ac:dyDescent="0.2">
      <c r="B10" s="776" t="s">
        <v>993</v>
      </c>
      <c r="C10" s="777"/>
      <c r="D10" s="778">
        <f>+'EL - Estabilitat liquidació'!C20</f>
        <v>0</v>
      </c>
    </row>
    <row r="11" spans="2:9" s="772" customFormat="1" x14ac:dyDescent="0.2">
      <c r="B11" s="776" t="s">
        <v>994</v>
      </c>
      <c r="C11" s="777"/>
      <c r="D11" s="778">
        <f>+'EL - Estabilitat liquidació'!C21</f>
        <v>0</v>
      </c>
    </row>
    <row r="12" spans="2:9" s="772" customFormat="1" x14ac:dyDescent="0.2">
      <c r="B12" s="779" t="s">
        <v>995</v>
      </c>
      <c r="C12" s="780"/>
      <c r="D12" s="781">
        <f>+'EL - Estabilitat liquidació'!C22</f>
        <v>0</v>
      </c>
    </row>
    <row r="13" spans="2:9" s="785" customFormat="1" ht="28.5" customHeight="1" x14ac:dyDescent="0.25">
      <c r="B13" s="782" t="s">
        <v>996</v>
      </c>
      <c r="C13" s="783">
        <f>SUM(C7:C12)</f>
        <v>0</v>
      </c>
      <c r="D13" s="783">
        <f>SUM(D7:D12)</f>
        <v>0</v>
      </c>
      <c r="E13" s="784"/>
    </row>
    <row r="14" spans="2:9" s="789" customFormat="1" x14ac:dyDescent="0.25">
      <c r="B14" s="786"/>
      <c r="C14" s="787"/>
      <c r="D14" s="787"/>
      <c r="E14" s="788"/>
    </row>
    <row r="15" spans="2:9" s="789" customFormat="1" ht="25.5" x14ac:dyDescent="0.25">
      <c r="B15" s="769" t="s">
        <v>997</v>
      </c>
      <c r="C15" s="770" t="s">
        <v>988</v>
      </c>
      <c r="D15" s="771" t="s">
        <v>989</v>
      </c>
      <c r="E15" s="788"/>
    </row>
    <row r="16" spans="2:9" s="792" customFormat="1" x14ac:dyDescent="0.25">
      <c r="B16" s="790" t="s">
        <v>998</v>
      </c>
      <c r="C16" s="774"/>
      <c r="D16" s="791">
        <f>+D64</f>
        <v>0</v>
      </c>
    </row>
    <row r="17" spans="2:5" s="792" customFormat="1" x14ac:dyDescent="0.25">
      <c r="B17" s="793" t="s">
        <v>1056</v>
      </c>
      <c r="C17" s="777"/>
      <c r="D17" s="794">
        <f>+E69</f>
        <v>0</v>
      </c>
    </row>
    <row r="18" spans="2:5" s="792" customFormat="1" x14ac:dyDescent="0.25">
      <c r="B18" s="793" t="s">
        <v>1000</v>
      </c>
      <c r="C18" s="777"/>
      <c r="D18" s="794">
        <f>+E74</f>
        <v>0</v>
      </c>
    </row>
    <row r="19" spans="2:5" s="792" customFormat="1" x14ac:dyDescent="0.25">
      <c r="B19" s="793" t="s">
        <v>1001</v>
      </c>
      <c r="C19" s="777"/>
      <c r="D19" s="794">
        <f>+D79</f>
        <v>0</v>
      </c>
    </row>
    <row r="20" spans="2:5" s="792" customFormat="1" x14ac:dyDescent="0.25">
      <c r="B20" s="793" t="s">
        <v>1002</v>
      </c>
      <c r="C20" s="777"/>
      <c r="D20" s="794">
        <f>+D84</f>
        <v>0</v>
      </c>
    </row>
    <row r="21" spans="2:5" s="792" customFormat="1" ht="29.25" customHeight="1" x14ac:dyDescent="0.25">
      <c r="B21" s="793" t="s">
        <v>1003</v>
      </c>
      <c r="C21" s="777"/>
      <c r="D21" s="794">
        <f>+C90</f>
        <v>0</v>
      </c>
    </row>
    <row r="22" spans="2:5" s="792" customFormat="1" ht="25.5" x14ac:dyDescent="0.25">
      <c r="B22" s="793" t="s">
        <v>1004</v>
      </c>
      <c r="C22" s="777"/>
      <c r="D22" s="794">
        <f>+E95</f>
        <v>0</v>
      </c>
    </row>
    <row r="23" spans="2:5" s="792" customFormat="1" x14ac:dyDescent="0.25">
      <c r="B23" s="793" t="s">
        <v>1005</v>
      </c>
      <c r="C23" s="777"/>
      <c r="D23" s="794">
        <f>+E100</f>
        <v>0</v>
      </c>
    </row>
    <row r="24" spans="2:5" s="792" customFormat="1" x14ac:dyDescent="0.25">
      <c r="B24" s="793" t="s">
        <v>1006</v>
      </c>
      <c r="C24" s="777"/>
      <c r="D24" s="794">
        <f>+E105</f>
        <v>0</v>
      </c>
    </row>
    <row r="25" spans="2:5" s="792" customFormat="1" x14ac:dyDescent="0.25">
      <c r="B25" s="793" t="s">
        <v>1007</v>
      </c>
      <c r="C25" s="777"/>
      <c r="D25" s="794">
        <f>+E110</f>
        <v>0</v>
      </c>
    </row>
    <row r="26" spans="2:5" s="792" customFormat="1" ht="25.5" x14ac:dyDescent="0.25">
      <c r="B26" s="793" t="s">
        <v>1057</v>
      </c>
      <c r="C26" s="777"/>
      <c r="D26" s="794">
        <f>+D115</f>
        <v>0</v>
      </c>
    </row>
    <row r="27" spans="2:5" s="792" customFormat="1" x14ac:dyDescent="0.25">
      <c r="B27" s="793" t="s">
        <v>1009</v>
      </c>
      <c r="C27" s="777"/>
      <c r="D27" s="794">
        <v>0</v>
      </c>
    </row>
    <row r="28" spans="2:5" s="792" customFormat="1" x14ac:dyDescent="0.25">
      <c r="B28" s="795" t="s">
        <v>1010</v>
      </c>
      <c r="C28" s="780"/>
      <c r="D28" s="796">
        <v>0</v>
      </c>
    </row>
    <row r="29" spans="2:5" s="785" customFormat="1" ht="21.75" customHeight="1" x14ac:dyDescent="0.25">
      <c r="B29" s="782" t="s">
        <v>1011</v>
      </c>
      <c r="C29" s="783">
        <f>SUM(C16:C28)</f>
        <v>0</v>
      </c>
      <c r="D29" s="783">
        <f>SUM(D16:D28)</f>
        <v>0</v>
      </c>
    </row>
    <row r="30" spans="2:5" s="789" customFormat="1" x14ac:dyDescent="0.25">
      <c r="B30" s="786"/>
      <c r="C30" s="787"/>
      <c r="D30" s="787"/>
      <c r="E30" s="788"/>
    </row>
    <row r="31" spans="2:5" s="799" customFormat="1" x14ac:dyDescent="0.25">
      <c r="B31" s="782" t="s">
        <v>1012</v>
      </c>
      <c r="C31" s="797">
        <f>+C13+C29</f>
        <v>0</v>
      </c>
      <c r="D31" s="798">
        <f>+D13+D29</f>
        <v>0</v>
      </c>
    </row>
    <row r="32" spans="2:5" s="789" customFormat="1" x14ac:dyDescent="0.25">
      <c r="B32" s="786"/>
      <c r="C32" s="787"/>
      <c r="D32" s="787"/>
      <c r="E32" s="788"/>
    </row>
    <row r="33" spans="2:5" s="789" customFormat="1" ht="25.5" x14ac:dyDescent="0.25">
      <c r="B33" s="769" t="s">
        <v>1013</v>
      </c>
      <c r="C33" s="770" t="s">
        <v>988</v>
      </c>
      <c r="D33" s="771" t="s">
        <v>989</v>
      </c>
      <c r="E33" s="788"/>
    </row>
    <row r="34" spans="2:5" s="799" customFormat="1" x14ac:dyDescent="0.25">
      <c r="B34" s="800" t="s">
        <v>680</v>
      </c>
      <c r="C34" s="801"/>
      <c r="D34" s="802"/>
    </row>
    <row r="35" spans="2:5" s="799" customFormat="1" x14ac:dyDescent="0.25">
      <c r="B35" s="803" t="s">
        <v>682</v>
      </c>
      <c r="C35" s="804"/>
      <c r="D35" s="805"/>
    </row>
    <row r="36" spans="2:5" s="799" customFormat="1" x14ac:dyDescent="0.25">
      <c r="B36" s="803" t="s">
        <v>683</v>
      </c>
      <c r="C36" s="804"/>
      <c r="D36" s="805"/>
    </row>
    <row r="37" spans="2:5" s="799" customFormat="1" x14ac:dyDescent="0.25">
      <c r="B37" s="803" t="s">
        <v>684</v>
      </c>
      <c r="C37" s="804"/>
      <c r="D37" s="805"/>
    </row>
    <row r="38" spans="2:5" s="799" customFormat="1" x14ac:dyDescent="0.25">
      <c r="B38" s="803" t="s">
        <v>685</v>
      </c>
      <c r="C38" s="804"/>
      <c r="D38" s="805"/>
    </row>
    <row r="39" spans="2:5" s="808" customFormat="1" ht="39.75" customHeight="1" x14ac:dyDescent="0.25">
      <c r="B39" s="806" t="s">
        <v>1014</v>
      </c>
      <c r="C39" s="797">
        <f>SUM(C34:C38)</f>
        <v>0</v>
      </c>
      <c r="D39" s="797">
        <f>SUM(D34:D38)</f>
        <v>0</v>
      </c>
      <c r="E39" s="807"/>
    </row>
    <row r="40" spans="2:5" s="789" customFormat="1" x14ac:dyDescent="0.25">
      <c r="B40" s="786"/>
      <c r="C40" s="787"/>
      <c r="D40" s="787"/>
      <c r="E40" s="788"/>
    </row>
    <row r="41" spans="2:5" s="789" customFormat="1" ht="25.5" x14ac:dyDescent="0.25">
      <c r="B41" s="769" t="s">
        <v>1015</v>
      </c>
      <c r="C41" s="770" t="s">
        <v>988</v>
      </c>
      <c r="D41" s="771" t="s">
        <v>989</v>
      </c>
      <c r="E41" s="788"/>
    </row>
    <row r="42" spans="2:5" s="808" customFormat="1" x14ac:dyDescent="0.25">
      <c r="B42" s="790" t="s">
        <v>1016</v>
      </c>
      <c r="C42" s="809"/>
      <c r="D42" s="810">
        <f>+G127</f>
        <v>0</v>
      </c>
    </row>
    <row r="43" spans="2:5" s="808" customFormat="1" x14ac:dyDescent="0.25">
      <c r="B43" s="793" t="s">
        <v>1017</v>
      </c>
      <c r="C43" s="811"/>
      <c r="D43" s="812">
        <f>+G130</f>
        <v>0</v>
      </c>
    </row>
    <row r="44" spans="2:5" s="808" customFormat="1" x14ac:dyDescent="0.25">
      <c r="B44" s="793" t="s">
        <v>1018</v>
      </c>
      <c r="C44" s="811"/>
      <c r="D44" s="812">
        <f>+G133</f>
        <v>0</v>
      </c>
    </row>
    <row r="45" spans="2:5" s="808" customFormat="1" x14ac:dyDescent="0.25">
      <c r="B45" s="795" t="s">
        <v>1019</v>
      </c>
      <c r="C45" s="813"/>
      <c r="D45" s="814">
        <f>+G136</f>
        <v>0</v>
      </c>
    </row>
    <row r="46" spans="2:5" s="808" customFormat="1" ht="25.5" x14ac:dyDescent="0.25">
      <c r="B46" s="806" t="s">
        <v>1020</v>
      </c>
      <c r="C46" s="797">
        <f>SUM(C42:C45)</f>
        <v>0</v>
      </c>
      <c r="D46" s="798">
        <f>SUM(D42:D45)</f>
        <v>0</v>
      </c>
    </row>
    <row r="47" spans="2:5" s="789" customFormat="1" x14ac:dyDescent="0.25">
      <c r="B47" s="786"/>
      <c r="C47" s="787"/>
      <c r="D47" s="787"/>
      <c r="E47" s="788"/>
    </row>
    <row r="48" spans="2:5" s="789" customFormat="1" ht="25.5" x14ac:dyDescent="0.25">
      <c r="B48" s="769" t="s">
        <v>1021</v>
      </c>
      <c r="C48" s="770" t="s">
        <v>988</v>
      </c>
      <c r="D48" s="771" t="s">
        <v>989</v>
      </c>
      <c r="E48" s="788"/>
    </row>
    <row r="49" spans="2:11" s="808" customFormat="1" x14ac:dyDescent="0.25">
      <c r="B49" s="790" t="s">
        <v>1022</v>
      </c>
      <c r="C49" s="809"/>
      <c r="D49" s="810">
        <v>0</v>
      </c>
    </row>
    <row r="50" spans="2:11" s="808" customFormat="1" x14ac:dyDescent="0.25">
      <c r="B50" s="806" t="s">
        <v>1023</v>
      </c>
      <c r="C50" s="797">
        <f>SUM(C49:C49)</f>
        <v>0</v>
      </c>
      <c r="D50" s="797">
        <f>SUM(D49:D49)</f>
        <v>0</v>
      </c>
    </row>
    <row r="51" spans="2:11" s="789" customFormat="1" x14ac:dyDescent="0.25">
      <c r="B51" s="786"/>
      <c r="C51" s="787"/>
      <c r="D51" s="787"/>
      <c r="E51" s="788"/>
    </row>
    <row r="52" spans="2:11" s="799" customFormat="1" ht="21" customHeight="1" x14ac:dyDescent="0.25">
      <c r="B52" s="782" t="s">
        <v>1024</v>
      </c>
      <c r="C52" s="797">
        <f>+C31-C39-C46-C50</f>
        <v>0</v>
      </c>
      <c r="D52" s="798">
        <f>+D31-D39-D46-D50</f>
        <v>0</v>
      </c>
      <c r="E52" s="815"/>
    </row>
    <row r="53" spans="2:11" s="818" customFormat="1" x14ac:dyDescent="0.25">
      <c r="B53" s="816"/>
      <c r="C53" s="817"/>
      <c r="D53" s="817"/>
    </row>
    <row r="54" spans="2:11" s="818" customFormat="1" ht="24" customHeight="1" x14ac:dyDescent="0.25">
      <c r="B54" s="782" t="s">
        <v>1025</v>
      </c>
      <c r="C54" s="770" t="s">
        <v>1026</v>
      </c>
      <c r="D54" s="770" t="s">
        <v>708</v>
      </c>
    </row>
    <row r="55" spans="2:11" s="818" customFormat="1" x14ac:dyDescent="0.25">
      <c r="B55" s="819" t="s">
        <v>1027</v>
      </c>
      <c r="C55" s="820">
        <f>+'1.3.3_RA2_REGLA DESPESA'!E8</f>
        <v>2.4E-2</v>
      </c>
      <c r="D55" s="821">
        <f>+C52*(1+C55)</f>
        <v>0</v>
      </c>
    </row>
    <row r="56" spans="2:11" s="818" customFormat="1" x14ac:dyDescent="0.25">
      <c r="B56" s="1155" t="s">
        <v>1028</v>
      </c>
      <c r="C56" s="1156"/>
      <c r="D56" s="822">
        <v>0</v>
      </c>
    </row>
    <row r="57" spans="2:11" s="818" customFormat="1" ht="24" customHeight="1" x14ac:dyDescent="0.25">
      <c r="B57" s="1157" t="s">
        <v>1029</v>
      </c>
      <c r="C57" s="1158"/>
      <c r="D57" s="797">
        <f>+D55+D56</f>
        <v>0</v>
      </c>
    </row>
    <row r="58" spans="2:11" x14ac:dyDescent="0.2">
      <c r="F58" s="825"/>
      <c r="G58" s="825"/>
      <c r="H58" s="825"/>
      <c r="I58" s="825"/>
    </row>
    <row r="59" spans="2:11" x14ac:dyDescent="0.2">
      <c r="F59" s="825"/>
      <c r="G59" s="825"/>
      <c r="H59" s="825"/>
      <c r="I59" s="825"/>
    </row>
    <row r="60" spans="2:11" ht="19.5" x14ac:dyDescent="0.4">
      <c r="B60" s="1153" t="s">
        <v>997</v>
      </c>
      <c r="C60" s="1154"/>
      <c r="D60" s="1154"/>
      <c r="E60" s="1154"/>
      <c r="F60" s="1154"/>
      <c r="G60" s="1154"/>
      <c r="H60" s="825"/>
      <c r="I60" s="825"/>
      <c r="J60" s="825"/>
      <c r="K60" s="825"/>
    </row>
    <row r="61" spans="2:11" x14ac:dyDescent="0.2">
      <c r="F61" s="825"/>
      <c r="G61" s="825"/>
      <c r="H61" s="825"/>
      <c r="I61" s="825"/>
    </row>
    <row r="62" spans="2:11" x14ac:dyDescent="0.2">
      <c r="B62" s="826" t="s">
        <v>1030</v>
      </c>
      <c r="C62" s="827"/>
    </row>
    <row r="63" spans="2:11" s="829" customFormat="1" ht="12" x14ac:dyDescent="0.2">
      <c r="B63" s="639" t="s">
        <v>771</v>
      </c>
      <c r="C63" s="639" t="s">
        <v>940</v>
      </c>
      <c r="D63" s="828" t="s">
        <v>792</v>
      </c>
    </row>
    <row r="64" spans="2:11" s="829" customFormat="1" ht="12" x14ac:dyDescent="0.2">
      <c r="B64" s="830" t="s">
        <v>1031</v>
      </c>
      <c r="C64" s="831">
        <f>+'EL - Estabilitat liquidació'!C12</f>
        <v>0</v>
      </c>
      <c r="D64" s="832">
        <f>-C64</f>
        <v>0</v>
      </c>
    </row>
    <row r="66" spans="2:5" x14ac:dyDescent="0.2">
      <c r="B66" s="826" t="s">
        <v>1211</v>
      </c>
    </row>
    <row r="67" spans="2:5" s="829" customFormat="1" ht="24" x14ac:dyDescent="0.2">
      <c r="B67" s="639" t="s">
        <v>679</v>
      </c>
      <c r="C67" s="639" t="s">
        <v>949</v>
      </c>
      <c r="D67" s="639" t="s">
        <v>862</v>
      </c>
      <c r="E67" s="828" t="s">
        <v>792</v>
      </c>
    </row>
    <row r="68" spans="2:5" s="829" customFormat="1" ht="12" x14ac:dyDescent="0.2">
      <c r="B68" s="649"/>
      <c r="C68" s="650"/>
      <c r="D68" s="650"/>
      <c r="E68" s="833">
        <f>-C68+D68</f>
        <v>0</v>
      </c>
    </row>
    <row r="69" spans="2:5" s="829" customFormat="1" ht="12" x14ac:dyDescent="0.2">
      <c r="B69" s="644" t="s">
        <v>796</v>
      </c>
      <c r="C69" s="645">
        <f>SUM(C68:C68)</f>
        <v>0</v>
      </c>
      <c r="D69" s="645">
        <f>SUM(D68:D68)</f>
        <v>0</v>
      </c>
      <c r="E69" s="834">
        <f>SUM(E68:E68)</f>
        <v>0</v>
      </c>
    </row>
    <row r="71" spans="2:5" x14ac:dyDescent="0.2">
      <c r="B71" s="826" t="s">
        <v>1033</v>
      </c>
    </row>
    <row r="72" spans="2:5" s="829" customFormat="1" ht="12" x14ac:dyDescent="0.2">
      <c r="B72" s="639" t="s">
        <v>679</v>
      </c>
      <c r="C72" s="639" t="s">
        <v>949</v>
      </c>
      <c r="D72" s="639" t="s">
        <v>941</v>
      </c>
      <c r="E72" s="828" t="s">
        <v>792</v>
      </c>
    </row>
    <row r="73" spans="2:5" s="829" customFormat="1" ht="12" x14ac:dyDescent="0.2">
      <c r="B73" s="647"/>
      <c r="C73" s="648"/>
      <c r="D73" s="648"/>
      <c r="E73" s="835">
        <f>+D73</f>
        <v>0</v>
      </c>
    </row>
    <row r="74" spans="2:5" s="829" customFormat="1" ht="12" x14ac:dyDescent="0.2">
      <c r="B74" s="644" t="s">
        <v>796</v>
      </c>
      <c r="C74" s="645">
        <f>SUM(C73:C73)</f>
        <v>0</v>
      </c>
      <c r="D74" s="645">
        <f>SUM(D73:D73)</f>
        <v>0</v>
      </c>
      <c r="E74" s="834">
        <f>SUM(E73:E73)</f>
        <v>0</v>
      </c>
    </row>
    <row r="76" spans="2:5" x14ac:dyDescent="0.2">
      <c r="B76" s="826" t="s">
        <v>1034</v>
      </c>
    </row>
    <row r="77" spans="2:5" s="829" customFormat="1" ht="12" x14ac:dyDescent="0.2">
      <c r="B77" s="639" t="s">
        <v>679</v>
      </c>
      <c r="C77" s="639" t="s">
        <v>949</v>
      </c>
      <c r="D77" s="828" t="s">
        <v>792</v>
      </c>
    </row>
    <row r="78" spans="2:5" s="829" customFormat="1" ht="12" x14ac:dyDescent="0.2">
      <c r="B78" s="649"/>
      <c r="C78" s="650"/>
      <c r="D78" s="836">
        <f>+C78</f>
        <v>0</v>
      </c>
    </row>
    <row r="79" spans="2:5" s="829" customFormat="1" ht="12" x14ac:dyDescent="0.2">
      <c r="B79" s="644" t="s">
        <v>796</v>
      </c>
      <c r="C79" s="645">
        <f>SUM(C78:C78)</f>
        <v>0</v>
      </c>
      <c r="D79" s="834">
        <f>SUM(D78:D78)</f>
        <v>0</v>
      </c>
    </row>
    <row r="81" spans="2:5" x14ac:dyDescent="0.2">
      <c r="B81" s="826" t="s">
        <v>1035</v>
      </c>
    </row>
    <row r="82" spans="2:5" s="829" customFormat="1" ht="24" x14ac:dyDescent="0.2">
      <c r="B82" s="639" t="s">
        <v>679</v>
      </c>
      <c r="C82" s="639" t="s">
        <v>1036</v>
      </c>
      <c r="D82" s="828" t="s">
        <v>792</v>
      </c>
    </row>
    <row r="83" spans="2:5" s="829" customFormat="1" ht="12" x14ac:dyDescent="0.2">
      <c r="B83" s="647"/>
      <c r="C83" s="648"/>
      <c r="D83" s="835">
        <f>+C83</f>
        <v>0</v>
      </c>
    </row>
    <row r="84" spans="2:5" s="829" customFormat="1" ht="12" x14ac:dyDescent="0.2">
      <c r="B84" s="644" t="s">
        <v>796</v>
      </c>
      <c r="C84" s="645">
        <f>SUM(C83:C83)</f>
        <v>0</v>
      </c>
      <c r="D84" s="834">
        <f>SUM(D83:D83)</f>
        <v>0</v>
      </c>
    </row>
    <row r="86" spans="2:5" x14ac:dyDescent="0.2">
      <c r="B86" s="826" t="s">
        <v>1037</v>
      </c>
      <c r="C86" s="636"/>
    </row>
    <row r="87" spans="2:5" s="829" customFormat="1" ht="12" x14ac:dyDescent="0.2">
      <c r="B87" s="639" t="s">
        <v>679</v>
      </c>
      <c r="C87" s="828" t="s">
        <v>792</v>
      </c>
      <c r="D87" s="837"/>
    </row>
    <row r="88" spans="2:5" s="829" customFormat="1" ht="24" x14ac:dyDescent="0.2">
      <c r="B88" s="665" t="s">
        <v>947</v>
      </c>
      <c r="C88" s="838">
        <f>-'EL - Estabilitat liquidació'!C149</f>
        <v>0</v>
      </c>
      <c r="D88" s="837"/>
    </row>
    <row r="89" spans="2:5" s="829" customFormat="1" ht="12" x14ac:dyDescent="0.2">
      <c r="B89" s="669" t="s">
        <v>948</v>
      </c>
      <c r="C89" s="839">
        <f>-'EL - Estabilitat liquidació'!C150</f>
        <v>0</v>
      </c>
      <c r="D89" s="837"/>
    </row>
    <row r="90" spans="2:5" s="829" customFormat="1" ht="12" x14ac:dyDescent="0.2">
      <c r="B90" s="644" t="s">
        <v>796</v>
      </c>
      <c r="C90" s="834">
        <f>SUM(C88:C89)</f>
        <v>0</v>
      </c>
      <c r="D90" s="837"/>
    </row>
    <row r="92" spans="2:5" x14ac:dyDescent="0.2">
      <c r="B92" s="826" t="s">
        <v>1038</v>
      </c>
      <c r="C92" s="636"/>
      <c r="D92" s="636"/>
      <c r="E92" s="636"/>
    </row>
    <row r="93" spans="2:5" s="829" customFormat="1" ht="24" x14ac:dyDescent="0.2">
      <c r="B93" s="639" t="s">
        <v>679</v>
      </c>
      <c r="C93" s="639" t="s">
        <v>952</v>
      </c>
      <c r="D93" s="639" t="s">
        <v>862</v>
      </c>
      <c r="E93" s="828" t="s">
        <v>792</v>
      </c>
    </row>
    <row r="94" spans="2:5" s="829" customFormat="1" ht="12" x14ac:dyDescent="0.2">
      <c r="B94" s="649"/>
      <c r="C94" s="650"/>
      <c r="D94" s="650"/>
      <c r="E94" s="833">
        <f>-C94+D94</f>
        <v>0</v>
      </c>
    </row>
    <row r="95" spans="2:5" s="829" customFormat="1" ht="12" x14ac:dyDescent="0.2">
      <c r="B95" s="644" t="s">
        <v>796</v>
      </c>
      <c r="C95" s="645">
        <f>SUM(C94:C94)</f>
        <v>0</v>
      </c>
      <c r="D95" s="645">
        <f>SUM(D94:D94)</f>
        <v>0</v>
      </c>
      <c r="E95" s="834">
        <f>SUM(E94:E94)</f>
        <v>0</v>
      </c>
    </row>
    <row r="97" spans="2:5" x14ac:dyDescent="0.2">
      <c r="B97" s="826" t="s">
        <v>1039</v>
      </c>
      <c r="C97" s="636"/>
      <c r="D97" s="636"/>
      <c r="E97" s="636"/>
    </row>
    <row r="98" spans="2:5" s="829" customFormat="1" ht="36" customHeight="1" x14ac:dyDescent="0.2">
      <c r="B98" s="639" t="s">
        <v>679</v>
      </c>
      <c r="C98" s="639" t="s">
        <v>949</v>
      </c>
      <c r="D98" s="639" t="s">
        <v>950</v>
      </c>
      <c r="E98" s="828" t="s">
        <v>792</v>
      </c>
    </row>
    <row r="99" spans="2:5" s="829" customFormat="1" ht="12" x14ac:dyDescent="0.2">
      <c r="B99" s="649"/>
      <c r="C99" s="650"/>
      <c r="D99" s="650"/>
      <c r="E99" s="833">
        <f>-C99+D99</f>
        <v>0</v>
      </c>
    </row>
    <row r="100" spans="2:5" s="829" customFormat="1" ht="12" x14ac:dyDescent="0.2">
      <c r="B100" s="644" t="s">
        <v>796</v>
      </c>
      <c r="C100" s="645">
        <f>SUM(C99:C99)</f>
        <v>0</v>
      </c>
      <c r="D100" s="645">
        <f>SUM(D99:D99)</f>
        <v>0</v>
      </c>
      <c r="E100" s="834">
        <f>SUM(E99:E99)</f>
        <v>0</v>
      </c>
    </row>
    <row r="102" spans="2:5" x14ac:dyDescent="0.2">
      <c r="B102" s="826" t="s">
        <v>1040</v>
      </c>
      <c r="C102" s="636"/>
      <c r="D102" s="636"/>
      <c r="E102" s="636"/>
    </row>
    <row r="103" spans="2:5" s="829" customFormat="1" ht="24" x14ac:dyDescent="0.2">
      <c r="B103" s="639" t="s">
        <v>679</v>
      </c>
      <c r="C103" s="639" t="s">
        <v>951</v>
      </c>
      <c r="D103" s="639" t="s">
        <v>859</v>
      </c>
      <c r="E103" s="828" t="s">
        <v>792</v>
      </c>
    </row>
    <row r="104" spans="2:5" s="829" customFormat="1" ht="12" x14ac:dyDescent="0.2">
      <c r="B104" s="649"/>
      <c r="C104" s="650"/>
      <c r="D104" s="650"/>
      <c r="E104" s="833">
        <f>-C104+D104</f>
        <v>0</v>
      </c>
    </row>
    <row r="105" spans="2:5" s="829" customFormat="1" ht="12" x14ac:dyDescent="0.2">
      <c r="B105" s="644" t="s">
        <v>796</v>
      </c>
      <c r="C105" s="645">
        <f>SUM(C104:C104)</f>
        <v>0</v>
      </c>
      <c r="D105" s="645">
        <f>SUM(D104:D104)</f>
        <v>0</v>
      </c>
      <c r="E105" s="834">
        <f>SUM(E104:E104)</f>
        <v>0</v>
      </c>
    </row>
    <row r="107" spans="2:5" ht="14.25" customHeight="1" x14ac:dyDescent="0.2">
      <c r="B107" s="826" t="s">
        <v>1041</v>
      </c>
      <c r="C107" s="636"/>
      <c r="D107" s="636"/>
      <c r="E107" s="636"/>
    </row>
    <row r="108" spans="2:5" s="829" customFormat="1" ht="24" x14ac:dyDescent="0.2">
      <c r="B108" s="639" t="s">
        <v>679</v>
      </c>
      <c r="C108" s="639" t="s">
        <v>956</v>
      </c>
      <c r="D108" s="639" t="s">
        <v>957</v>
      </c>
      <c r="E108" s="828" t="s">
        <v>792</v>
      </c>
    </row>
    <row r="109" spans="2:5" s="829" customFormat="1" ht="12" x14ac:dyDescent="0.2">
      <c r="B109" s="649"/>
      <c r="C109" s="650"/>
      <c r="D109" s="650"/>
      <c r="E109" s="833">
        <f>+C109-D109</f>
        <v>0</v>
      </c>
    </row>
    <row r="110" spans="2:5" s="829" customFormat="1" ht="12" x14ac:dyDescent="0.2">
      <c r="B110" s="644" t="s">
        <v>796</v>
      </c>
      <c r="C110" s="645">
        <f>SUM(C109:C109)</f>
        <v>0</v>
      </c>
      <c r="D110" s="645">
        <f>SUM(D109:D109)</f>
        <v>0</v>
      </c>
      <c r="E110" s="834">
        <f>SUM(E109:E109)</f>
        <v>0</v>
      </c>
    </row>
    <row r="112" spans="2:5" x14ac:dyDescent="0.2">
      <c r="B112" s="826" t="s">
        <v>1042</v>
      </c>
    </row>
    <row r="113" spans="2:11" s="829" customFormat="1" ht="24" x14ac:dyDescent="0.2">
      <c r="B113" s="639" t="s">
        <v>679</v>
      </c>
      <c r="C113" s="639" t="s">
        <v>1043</v>
      </c>
      <c r="D113" s="828" t="s">
        <v>792</v>
      </c>
    </row>
    <row r="114" spans="2:11" s="829" customFormat="1" ht="12" x14ac:dyDescent="0.2">
      <c r="B114" s="649"/>
      <c r="C114" s="650"/>
      <c r="D114" s="833">
        <f>+C114</f>
        <v>0</v>
      </c>
    </row>
    <row r="115" spans="2:11" s="829" customFormat="1" ht="12" x14ac:dyDescent="0.2">
      <c r="B115" s="644" t="s">
        <v>796</v>
      </c>
      <c r="C115" s="645">
        <f>SUM(C114:C114)</f>
        <v>0</v>
      </c>
      <c r="D115" s="834">
        <f>SUM(D114:D114)</f>
        <v>0</v>
      </c>
    </row>
    <row r="116" spans="2:11" x14ac:dyDescent="0.2">
      <c r="B116" s="663"/>
      <c r="C116" s="663"/>
      <c r="D116" s="663"/>
      <c r="E116" s="663"/>
    </row>
    <row r="117" spans="2:11" x14ac:dyDescent="0.2">
      <c r="B117" s="826" t="s">
        <v>1044</v>
      </c>
    </row>
    <row r="118" spans="2:11" x14ac:dyDescent="0.2">
      <c r="B118" s="840" t="s">
        <v>934</v>
      </c>
      <c r="C118" s="840"/>
      <c r="D118" s="840"/>
      <c r="E118" s="840"/>
      <c r="F118" s="840"/>
      <c r="G118" s="840"/>
    </row>
    <row r="119" spans="2:11" x14ac:dyDescent="0.2">
      <c r="H119" s="825"/>
      <c r="I119" s="825"/>
    </row>
    <row r="120" spans="2:11" x14ac:dyDescent="0.2">
      <c r="H120" s="825"/>
      <c r="I120" s="825"/>
    </row>
    <row r="121" spans="2:11" ht="39" customHeight="1" x14ac:dyDescent="0.4">
      <c r="B121" s="1159" t="s">
        <v>1045</v>
      </c>
      <c r="C121" s="1160"/>
      <c r="D121" s="1160"/>
      <c r="E121" s="1160"/>
      <c r="F121" s="1160"/>
      <c r="G121" s="1160"/>
      <c r="H121" s="841"/>
      <c r="I121" s="841"/>
      <c r="J121" s="825"/>
      <c r="K121" s="825"/>
    </row>
    <row r="122" spans="2:11" ht="14.25" customHeight="1" x14ac:dyDescent="0.25">
      <c r="B122" s="842"/>
      <c r="C122" s="842"/>
      <c r="H122" s="825"/>
      <c r="I122" s="825"/>
    </row>
    <row r="123" spans="2:11" s="843" customFormat="1" ht="12" x14ac:dyDescent="0.25">
      <c r="B123" s="1161" t="s">
        <v>1046</v>
      </c>
      <c r="C123" s="1161" t="s">
        <v>1047</v>
      </c>
      <c r="D123" s="1161"/>
      <c r="E123" s="1162" t="s">
        <v>1048</v>
      </c>
      <c r="F123" s="1162"/>
      <c r="G123" s="1162" t="s">
        <v>1049</v>
      </c>
    </row>
    <row r="124" spans="2:11" s="843" customFormat="1" ht="27" customHeight="1" x14ac:dyDescent="0.25">
      <c r="B124" s="1161"/>
      <c r="C124" s="844" t="s">
        <v>949</v>
      </c>
      <c r="D124" s="844" t="s">
        <v>1050</v>
      </c>
      <c r="E124" s="1162" t="s">
        <v>1051</v>
      </c>
      <c r="F124" s="1162"/>
      <c r="G124" s="1162"/>
    </row>
    <row r="125" spans="2:11" s="848" customFormat="1" ht="12" x14ac:dyDescent="0.25">
      <c r="B125" s="845"/>
      <c r="C125" s="845"/>
      <c r="D125" s="845"/>
      <c r="E125" s="846"/>
      <c r="F125" s="847"/>
      <c r="G125" s="845"/>
    </row>
    <row r="126" spans="2:11" s="850" customFormat="1" ht="12" x14ac:dyDescent="0.25">
      <c r="B126" s="718"/>
      <c r="C126" s="719"/>
      <c r="D126" s="719"/>
      <c r="E126" s="1151"/>
      <c r="F126" s="1151"/>
      <c r="G126" s="849">
        <f>+C126*D126/100</f>
        <v>0</v>
      </c>
    </row>
    <row r="127" spans="2:11" s="850" customFormat="1" ht="12" x14ac:dyDescent="0.25">
      <c r="B127" s="851" t="s">
        <v>1052</v>
      </c>
      <c r="C127" s="852">
        <f>SUM(C126:C126)</f>
        <v>0</v>
      </c>
      <c r="D127" s="853"/>
      <c r="E127" s="1149"/>
      <c r="F127" s="1149"/>
      <c r="G127" s="852">
        <f>SUM(G126:G126)</f>
        <v>0</v>
      </c>
    </row>
    <row r="128" spans="2:11" s="848" customFormat="1" ht="12" x14ac:dyDescent="0.25">
      <c r="B128" s="845"/>
      <c r="C128" s="845"/>
      <c r="D128" s="845"/>
      <c r="E128" s="846"/>
      <c r="F128" s="847"/>
      <c r="G128" s="845"/>
    </row>
    <row r="129" spans="2:7" s="850" customFormat="1" ht="12" x14ac:dyDescent="0.25">
      <c r="B129" s="718"/>
      <c r="C129" s="719"/>
      <c r="D129" s="719"/>
      <c r="E129" s="1151"/>
      <c r="F129" s="1151"/>
      <c r="G129" s="849">
        <f>+C129*D129/100</f>
        <v>0</v>
      </c>
    </row>
    <row r="130" spans="2:7" s="850" customFormat="1" ht="12" x14ac:dyDescent="0.25">
      <c r="B130" s="851" t="s">
        <v>1053</v>
      </c>
      <c r="C130" s="852">
        <f>SUM(C129:C129)</f>
        <v>0</v>
      </c>
      <c r="D130" s="853"/>
      <c r="E130" s="1149"/>
      <c r="F130" s="1149"/>
      <c r="G130" s="852">
        <f>SUM(G129:G129)</f>
        <v>0</v>
      </c>
    </row>
    <row r="131" spans="2:7" s="848" customFormat="1" ht="12" x14ac:dyDescent="0.25">
      <c r="B131" s="845"/>
      <c r="C131" s="845"/>
      <c r="D131" s="845"/>
      <c r="E131" s="846"/>
      <c r="F131" s="847"/>
      <c r="G131" s="845"/>
    </row>
    <row r="132" spans="2:7" s="850" customFormat="1" ht="12" x14ac:dyDescent="0.25">
      <c r="B132" s="718"/>
      <c r="C132" s="719"/>
      <c r="D132" s="719"/>
      <c r="E132" s="1151"/>
      <c r="F132" s="1151"/>
      <c r="G132" s="849">
        <f>+C132*D132/100</f>
        <v>0</v>
      </c>
    </row>
    <row r="133" spans="2:7" s="850" customFormat="1" ht="12" x14ac:dyDescent="0.25">
      <c r="B133" s="851" t="s">
        <v>1054</v>
      </c>
      <c r="C133" s="852">
        <f>SUM(C132:C132)</f>
        <v>0</v>
      </c>
      <c r="D133" s="853"/>
      <c r="E133" s="1149"/>
      <c r="F133" s="1149"/>
      <c r="G133" s="852">
        <f>SUM(G132:G132)</f>
        <v>0</v>
      </c>
    </row>
    <row r="134" spans="2:7" s="848" customFormat="1" ht="12" x14ac:dyDescent="0.25">
      <c r="B134" s="845"/>
      <c r="C134" s="845"/>
      <c r="D134" s="845"/>
      <c r="E134" s="846"/>
      <c r="F134" s="847"/>
      <c r="G134" s="845"/>
    </row>
    <row r="135" spans="2:7" s="850" customFormat="1" ht="12" x14ac:dyDescent="0.25">
      <c r="B135" s="718"/>
      <c r="C135" s="719"/>
      <c r="D135" s="719"/>
      <c r="E135" s="1151"/>
      <c r="F135" s="1151"/>
      <c r="G135" s="849">
        <f>+C135*D135/100</f>
        <v>0</v>
      </c>
    </row>
    <row r="136" spans="2:7" s="850" customFormat="1" ht="12" x14ac:dyDescent="0.25">
      <c r="B136" s="851" t="s">
        <v>1055</v>
      </c>
      <c r="C136" s="852">
        <f>SUM(C135:C135)</f>
        <v>0</v>
      </c>
      <c r="D136" s="853"/>
      <c r="E136" s="1149"/>
      <c r="F136" s="1149"/>
      <c r="G136" s="852">
        <f>SUM(G135:G135)</f>
        <v>0</v>
      </c>
    </row>
    <row r="137" spans="2:7" s="848" customFormat="1" ht="12" x14ac:dyDescent="0.25">
      <c r="B137" s="845"/>
      <c r="C137" s="845"/>
      <c r="D137" s="845"/>
      <c r="E137" s="846"/>
      <c r="F137" s="847"/>
      <c r="G137" s="845"/>
    </row>
    <row r="138" spans="2:7" s="850" customFormat="1" ht="12" x14ac:dyDescent="0.25">
      <c r="B138" s="854" t="s">
        <v>686</v>
      </c>
      <c r="C138" s="855"/>
      <c r="D138" s="855"/>
      <c r="E138" s="1150"/>
      <c r="F138" s="1150"/>
      <c r="G138" s="856">
        <f>+G127+G130+G133+G136</f>
        <v>0</v>
      </c>
    </row>
    <row r="140" spans="2:7" x14ac:dyDescent="0.2">
      <c r="B140" s="857"/>
    </row>
  </sheetData>
  <mergeCells count="20">
    <mergeCell ref="B2:G2"/>
    <mergeCell ref="B4:G4"/>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 ref="C123:D123"/>
    <mergeCell ref="E123:F123"/>
    <mergeCell ref="G123:G124"/>
    <mergeCell ref="E124:F124"/>
    <mergeCell ref="B60:G60"/>
  </mergeCells>
  <pageMargins left="0.39370078740157483" right="0.39370078740157483" top="0.39370078740157483" bottom="0.39370078740157483" header="0.51181102362204722" footer="0.51181102362204722"/>
  <pageSetup paperSize="8" scale="95"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0"/>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140625" style="823" customWidth="1"/>
    <col min="2" max="2" width="65.7109375" style="823" customWidth="1"/>
    <col min="3" max="4" width="17.7109375" style="824" customWidth="1"/>
    <col min="5" max="9" width="16.7109375" style="823" customWidth="1"/>
    <col min="10" max="10" width="5.7109375" style="823" customWidth="1"/>
    <col min="11"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882</v>
      </c>
      <c r="C4" s="1152"/>
      <c r="D4" s="1152"/>
      <c r="E4" s="1152"/>
      <c r="F4" s="1152"/>
      <c r="G4" s="1152"/>
      <c r="H4" s="767"/>
      <c r="I4" s="767"/>
    </row>
    <row r="6" spans="2:9" s="772" customFormat="1" ht="25.5" x14ac:dyDescent="0.25">
      <c r="B6" s="769" t="s">
        <v>987</v>
      </c>
      <c r="C6" s="770" t="s">
        <v>988</v>
      </c>
      <c r="D6" s="771" t="s">
        <v>989</v>
      </c>
    </row>
    <row r="7" spans="2:9" s="772" customFormat="1" x14ac:dyDescent="0.2">
      <c r="B7" s="773" t="s">
        <v>990</v>
      </c>
      <c r="C7" s="774"/>
      <c r="D7" s="775">
        <f>+'EL - Estabilitat liquidació'!C17</f>
        <v>0</v>
      </c>
    </row>
    <row r="8" spans="2:9" s="772" customFormat="1" x14ac:dyDescent="0.2">
      <c r="B8" s="776" t="s">
        <v>991</v>
      </c>
      <c r="C8" s="777"/>
      <c r="D8" s="778">
        <f>+'EL - Estabilitat liquidació'!C18</f>
        <v>0</v>
      </c>
    </row>
    <row r="9" spans="2:9" s="772" customFormat="1" x14ac:dyDescent="0.2">
      <c r="B9" s="776" t="s">
        <v>992</v>
      </c>
      <c r="C9" s="777"/>
      <c r="D9" s="778">
        <v>0</v>
      </c>
    </row>
    <row r="10" spans="2:9" s="772" customFormat="1" x14ac:dyDescent="0.2">
      <c r="B10" s="776" t="s">
        <v>993</v>
      </c>
      <c r="C10" s="777"/>
      <c r="D10" s="778">
        <f>+'EL - Estabilitat liquidació'!C20</f>
        <v>0</v>
      </c>
    </row>
    <row r="11" spans="2:9" s="772" customFormat="1" x14ac:dyDescent="0.2">
      <c r="B11" s="776" t="s">
        <v>994</v>
      </c>
      <c r="C11" s="777"/>
      <c r="D11" s="778">
        <f>+'EL - Estabilitat liquidació'!C21</f>
        <v>0</v>
      </c>
    </row>
    <row r="12" spans="2:9" s="772" customFormat="1" x14ac:dyDescent="0.2">
      <c r="B12" s="779" t="s">
        <v>995</v>
      </c>
      <c r="C12" s="780"/>
      <c r="D12" s="781">
        <f>+'EL - Estabilitat liquidació'!C22</f>
        <v>0</v>
      </c>
    </row>
    <row r="13" spans="2:9" s="785" customFormat="1" ht="28.5" customHeight="1" x14ac:dyDescent="0.25">
      <c r="B13" s="782" t="s">
        <v>996</v>
      </c>
      <c r="C13" s="783">
        <f>SUM(C7:C12)</f>
        <v>0</v>
      </c>
      <c r="D13" s="783">
        <f>SUM(D7:D12)</f>
        <v>0</v>
      </c>
      <c r="E13" s="784"/>
    </row>
    <row r="14" spans="2:9" s="789" customFormat="1" x14ac:dyDescent="0.25">
      <c r="B14" s="786"/>
      <c r="C14" s="787"/>
      <c r="D14" s="787"/>
      <c r="E14" s="788"/>
    </row>
    <row r="15" spans="2:9" s="789" customFormat="1" ht="25.5" x14ac:dyDescent="0.25">
      <c r="B15" s="769" t="s">
        <v>997</v>
      </c>
      <c r="C15" s="770" t="s">
        <v>988</v>
      </c>
      <c r="D15" s="771" t="s">
        <v>989</v>
      </c>
      <c r="E15" s="788"/>
    </row>
    <row r="16" spans="2:9" s="792" customFormat="1" x14ac:dyDescent="0.25">
      <c r="B16" s="790" t="s">
        <v>998</v>
      </c>
      <c r="C16" s="774"/>
      <c r="D16" s="791">
        <f>+D64</f>
        <v>0</v>
      </c>
    </row>
    <row r="17" spans="2:5" s="792" customFormat="1" x14ac:dyDescent="0.25">
      <c r="B17" s="793" t="s">
        <v>1058</v>
      </c>
      <c r="C17" s="777"/>
      <c r="D17" s="794">
        <f>+E69</f>
        <v>0</v>
      </c>
    </row>
    <row r="18" spans="2:5" s="792" customFormat="1" x14ac:dyDescent="0.25">
      <c r="B18" s="793" t="s">
        <v>1000</v>
      </c>
      <c r="C18" s="777"/>
      <c r="D18" s="794">
        <f>+E74</f>
        <v>0</v>
      </c>
    </row>
    <row r="19" spans="2:5" s="792" customFormat="1" x14ac:dyDescent="0.25">
      <c r="B19" s="793" t="s">
        <v>1001</v>
      </c>
      <c r="C19" s="777"/>
      <c r="D19" s="794">
        <f>+D79</f>
        <v>0</v>
      </c>
    </row>
    <row r="20" spans="2:5" s="792" customFormat="1" x14ac:dyDescent="0.25">
      <c r="B20" s="793" t="s">
        <v>1002</v>
      </c>
      <c r="C20" s="777"/>
      <c r="D20" s="794">
        <f>+D84</f>
        <v>0</v>
      </c>
    </row>
    <row r="21" spans="2:5" s="792" customFormat="1" ht="15" customHeight="1" x14ac:dyDescent="0.25">
      <c r="B21" s="793" t="s">
        <v>1003</v>
      </c>
      <c r="C21" s="777"/>
      <c r="D21" s="794">
        <f>+C90</f>
        <v>0</v>
      </c>
    </row>
    <row r="22" spans="2:5" s="792" customFormat="1" ht="25.5" x14ac:dyDescent="0.25">
      <c r="B22" s="793" t="s">
        <v>1004</v>
      </c>
      <c r="C22" s="777"/>
      <c r="D22" s="794">
        <f>+E95</f>
        <v>0</v>
      </c>
    </row>
    <row r="23" spans="2:5" s="792" customFormat="1" x14ac:dyDescent="0.25">
      <c r="B23" s="793" t="s">
        <v>1005</v>
      </c>
      <c r="C23" s="777"/>
      <c r="D23" s="794">
        <f>+E100</f>
        <v>0</v>
      </c>
    </row>
    <row r="24" spans="2:5" s="792" customFormat="1" x14ac:dyDescent="0.25">
      <c r="B24" s="793" t="s">
        <v>1006</v>
      </c>
      <c r="C24" s="777"/>
      <c r="D24" s="794">
        <f>+E105</f>
        <v>0</v>
      </c>
    </row>
    <row r="25" spans="2:5" s="792" customFormat="1" x14ac:dyDescent="0.25">
      <c r="B25" s="793" t="s">
        <v>1007</v>
      </c>
      <c r="C25" s="777"/>
      <c r="D25" s="794">
        <f>+E110</f>
        <v>0</v>
      </c>
    </row>
    <row r="26" spans="2:5" s="792" customFormat="1" ht="25.5" x14ac:dyDescent="0.25">
      <c r="B26" s="793" t="s">
        <v>1059</v>
      </c>
      <c r="C26" s="777"/>
      <c r="D26" s="794">
        <f>+D115</f>
        <v>0</v>
      </c>
    </row>
    <row r="27" spans="2:5" s="792" customFormat="1" x14ac:dyDescent="0.25">
      <c r="B27" s="793" t="s">
        <v>1009</v>
      </c>
      <c r="C27" s="777"/>
      <c r="D27" s="794">
        <v>0</v>
      </c>
    </row>
    <row r="28" spans="2:5" s="792" customFormat="1" x14ac:dyDescent="0.25">
      <c r="B28" s="795" t="s">
        <v>1010</v>
      </c>
      <c r="C28" s="780"/>
      <c r="D28" s="796">
        <v>0</v>
      </c>
    </row>
    <row r="29" spans="2:5" s="785" customFormat="1" ht="21.75" customHeight="1" x14ac:dyDescent="0.25">
      <c r="B29" s="782" t="s">
        <v>1011</v>
      </c>
      <c r="C29" s="783">
        <f>SUM(C16:C28)</f>
        <v>0</v>
      </c>
      <c r="D29" s="783">
        <f>SUM(D16:D28)</f>
        <v>0</v>
      </c>
    </row>
    <row r="30" spans="2:5" s="789" customFormat="1" x14ac:dyDescent="0.25">
      <c r="B30" s="786"/>
      <c r="C30" s="787"/>
      <c r="D30" s="787"/>
      <c r="E30" s="788"/>
    </row>
    <row r="31" spans="2:5" s="799" customFormat="1" x14ac:dyDescent="0.25">
      <c r="B31" s="782" t="s">
        <v>1012</v>
      </c>
      <c r="C31" s="797">
        <f>+C13+C29</f>
        <v>0</v>
      </c>
      <c r="D31" s="798">
        <f>+D13+D29</f>
        <v>0</v>
      </c>
    </row>
    <row r="32" spans="2:5" s="789" customFormat="1" x14ac:dyDescent="0.25">
      <c r="B32" s="786"/>
      <c r="C32" s="787"/>
      <c r="D32" s="787"/>
      <c r="E32" s="788"/>
    </row>
    <row r="33" spans="2:5" s="789" customFormat="1" ht="25.5" x14ac:dyDescent="0.25">
      <c r="B33" s="769" t="s">
        <v>1013</v>
      </c>
      <c r="C33" s="770" t="s">
        <v>988</v>
      </c>
      <c r="D33" s="771" t="s">
        <v>989</v>
      </c>
      <c r="E33" s="788"/>
    </row>
    <row r="34" spans="2:5" s="799" customFormat="1" x14ac:dyDescent="0.25">
      <c r="B34" s="800" t="s">
        <v>680</v>
      </c>
      <c r="C34" s="801"/>
      <c r="D34" s="802"/>
    </row>
    <row r="35" spans="2:5" s="799" customFormat="1" x14ac:dyDescent="0.25">
      <c r="B35" s="803" t="s">
        <v>681</v>
      </c>
      <c r="C35" s="804"/>
      <c r="D35" s="805"/>
    </row>
    <row r="36" spans="2:5" s="799" customFormat="1" x14ac:dyDescent="0.25">
      <c r="B36" s="803" t="s">
        <v>683</v>
      </c>
      <c r="C36" s="804"/>
      <c r="D36" s="805"/>
    </row>
    <row r="37" spans="2:5" s="799" customFormat="1" x14ac:dyDescent="0.25">
      <c r="B37" s="803" t="s">
        <v>684</v>
      </c>
      <c r="C37" s="804"/>
      <c r="D37" s="805"/>
    </row>
    <row r="38" spans="2:5" s="799" customFormat="1" x14ac:dyDescent="0.25">
      <c r="B38" s="803" t="s">
        <v>685</v>
      </c>
      <c r="C38" s="804"/>
      <c r="D38" s="805"/>
    </row>
    <row r="39" spans="2:5" s="808" customFormat="1" ht="39.75" customHeight="1" x14ac:dyDescent="0.25">
      <c r="B39" s="806" t="s">
        <v>1014</v>
      </c>
      <c r="C39" s="797">
        <f>SUM(C34:C38)</f>
        <v>0</v>
      </c>
      <c r="D39" s="797">
        <f>SUM(D34:D38)</f>
        <v>0</v>
      </c>
      <c r="E39" s="807"/>
    </row>
    <row r="40" spans="2:5" s="789" customFormat="1" x14ac:dyDescent="0.25">
      <c r="B40" s="786"/>
      <c r="C40" s="787"/>
      <c r="D40" s="787"/>
      <c r="E40" s="788"/>
    </row>
    <row r="41" spans="2:5" s="789" customFormat="1" ht="25.5" x14ac:dyDescent="0.25">
      <c r="B41" s="769" t="s">
        <v>1015</v>
      </c>
      <c r="C41" s="770" t="s">
        <v>988</v>
      </c>
      <c r="D41" s="771" t="s">
        <v>989</v>
      </c>
      <c r="E41" s="788"/>
    </row>
    <row r="42" spans="2:5" s="808" customFormat="1" x14ac:dyDescent="0.25">
      <c r="B42" s="790" t="s">
        <v>1016</v>
      </c>
      <c r="C42" s="809"/>
      <c r="D42" s="810">
        <f>+G127</f>
        <v>0</v>
      </c>
    </row>
    <row r="43" spans="2:5" s="808" customFormat="1" x14ac:dyDescent="0.25">
      <c r="B43" s="793" t="s">
        <v>1017</v>
      </c>
      <c r="C43" s="811"/>
      <c r="D43" s="812">
        <f>+G130</f>
        <v>0</v>
      </c>
    </row>
    <row r="44" spans="2:5" s="808" customFormat="1" x14ac:dyDescent="0.25">
      <c r="B44" s="793" t="s">
        <v>1018</v>
      </c>
      <c r="C44" s="811"/>
      <c r="D44" s="812">
        <f>+G133</f>
        <v>0</v>
      </c>
    </row>
    <row r="45" spans="2:5" s="808" customFormat="1" x14ac:dyDescent="0.25">
      <c r="B45" s="795" t="s">
        <v>1019</v>
      </c>
      <c r="C45" s="813"/>
      <c r="D45" s="814">
        <f>+G136</f>
        <v>0</v>
      </c>
    </row>
    <row r="46" spans="2:5" s="808" customFormat="1" ht="25.5" x14ac:dyDescent="0.25">
      <c r="B46" s="806" t="s">
        <v>1020</v>
      </c>
      <c r="C46" s="797">
        <f>SUM(C42:C45)</f>
        <v>0</v>
      </c>
      <c r="D46" s="798">
        <f>SUM(D42:D45)</f>
        <v>0</v>
      </c>
    </row>
    <row r="47" spans="2:5" s="789" customFormat="1" x14ac:dyDescent="0.25">
      <c r="B47" s="786"/>
      <c r="C47" s="787"/>
      <c r="D47" s="787"/>
      <c r="E47" s="788"/>
    </row>
    <row r="48" spans="2:5" s="789" customFormat="1" ht="25.5" x14ac:dyDescent="0.25">
      <c r="B48" s="769" t="s">
        <v>1021</v>
      </c>
      <c r="C48" s="770" t="s">
        <v>988</v>
      </c>
      <c r="D48" s="771" t="s">
        <v>989</v>
      </c>
      <c r="E48" s="788"/>
    </row>
    <row r="49" spans="2:11" s="808" customFormat="1" x14ac:dyDescent="0.25">
      <c r="B49" s="790" t="s">
        <v>1022</v>
      </c>
      <c r="C49" s="809"/>
      <c r="D49" s="810">
        <v>0</v>
      </c>
    </row>
    <row r="50" spans="2:11" s="808" customFormat="1" x14ac:dyDescent="0.25">
      <c r="B50" s="806" t="s">
        <v>1023</v>
      </c>
      <c r="C50" s="797">
        <f>SUM(C49:C49)</f>
        <v>0</v>
      </c>
      <c r="D50" s="797">
        <f>SUM(D49:D49)</f>
        <v>0</v>
      </c>
    </row>
    <row r="51" spans="2:11" s="789" customFormat="1" x14ac:dyDescent="0.25">
      <c r="B51" s="786"/>
      <c r="C51" s="787"/>
      <c r="D51" s="787"/>
      <c r="E51" s="788"/>
    </row>
    <row r="52" spans="2:11" s="799" customFormat="1" ht="21" customHeight="1" x14ac:dyDescent="0.25">
      <c r="B52" s="782" t="s">
        <v>1024</v>
      </c>
      <c r="C52" s="797">
        <f>+C31-C39-C46-C50</f>
        <v>0</v>
      </c>
      <c r="D52" s="798">
        <f>+D31-D39-D46-D50</f>
        <v>0</v>
      </c>
      <c r="E52" s="815"/>
    </row>
    <row r="53" spans="2:11" s="818" customFormat="1" x14ac:dyDescent="0.25">
      <c r="B53" s="816"/>
      <c r="C53" s="817"/>
      <c r="D53" s="817"/>
    </row>
    <row r="54" spans="2:11" s="818" customFormat="1" ht="24" customHeight="1" x14ac:dyDescent="0.25">
      <c r="B54" s="782" t="s">
        <v>1025</v>
      </c>
      <c r="C54" s="770" t="s">
        <v>1026</v>
      </c>
      <c r="D54" s="770" t="s">
        <v>708</v>
      </c>
    </row>
    <row r="55" spans="2:11" s="818" customFormat="1" x14ac:dyDescent="0.25">
      <c r="B55" s="819" t="s">
        <v>1027</v>
      </c>
      <c r="C55" s="820">
        <f>+'1.3.3_RA2_REGLA DESPESA'!E8</f>
        <v>2.4E-2</v>
      </c>
      <c r="D55" s="821">
        <f>+C52*(1+C55)</f>
        <v>0</v>
      </c>
    </row>
    <row r="56" spans="2:11" s="818" customFormat="1" x14ac:dyDescent="0.25">
      <c r="B56" s="1155" t="s">
        <v>1028</v>
      </c>
      <c r="C56" s="1156"/>
      <c r="D56" s="822">
        <v>0</v>
      </c>
    </row>
    <row r="57" spans="2:11" s="818" customFormat="1" ht="24" customHeight="1" x14ac:dyDescent="0.25">
      <c r="B57" s="1157" t="s">
        <v>1029</v>
      </c>
      <c r="C57" s="1158"/>
      <c r="D57" s="797">
        <f>+D55+D56</f>
        <v>0</v>
      </c>
    </row>
    <row r="58" spans="2:11" x14ac:dyDescent="0.2">
      <c r="F58" s="825"/>
      <c r="G58" s="825"/>
      <c r="H58" s="825"/>
      <c r="I58" s="825"/>
      <c r="J58" s="825"/>
      <c r="K58" s="825"/>
    </row>
    <row r="59" spans="2:11" x14ac:dyDescent="0.2">
      <c r="F59" s="825"/>
      <c r="G59" s="825"/>
      <c r="H59" s="825"/>
      <c r="I59" s="825"/>
      <c r="J59" s="825"/>
      <c r="K59" s="825"/>
    </row>
    <row r="60" spans="2:11" ht="19.5" x14ac:dyDescent="0.4">
      <c r="B60" s="1153" t="s">
        <v>997</v>
      </c>
      <c r="C60" s="1154"/>
      <c r="D60" s="1154"/>
      <c r="E60" s="1154"/>
      <c r="F60" s="1154"/>
      <c r="G60" s="1154"/>
      <c r="H60" s="825"/>
      <c r="I60" s="825"/>
      <c r="J60" s="825"/>
      <c r="K60" s="825"/>
    </row>
    <row r="61" spans="2:11" x14ac:dyDescent="0.2">
      <c r="F61" s="825"/>
      <c r="G61" s="825"/>
      <c r="H61" s="825"/>
      <c r="I61" s="825"/>
      <c r="J61" s="825"/>
      <c r="K61" s="825"/>
    </row>
    <row r="62" spans="2:11" x14ac:dyDescent="0.2">
      <c r="B62" s="826" t="s">
        <v>1030</v>
      </c>
      <c r="C62" s="827"/>
    </row>
    <row r="63" spans="2:11" s="829" customFormat="1" ht="12" x14ac:dyDescent="0.2">
      <c r="B63" s="639" t="s">
        <v>771</v>
      </c>
      <c r="C63" s="639" t="s">
        <v>940</v>
      </c>
      <c r="D63" s="828" t="s">
        <v>792</v>
      </c>
    </row>
    <row r="64" spans="2:11" s="829" customFormat="1" ht="12" x14ac:dyDescent="0.2">
      <c r="B64" s="830" t="s">
        <v>1031</v>
      </c>
      <c r="C64" s="831">
        <f>+'EL - Estabilitat liquidació'!C12</f>
        <v>0</v>
      </c>
      <c r="D64" s="832">
        <f>-C64</f>
        <v>0</v>
      </c>
    </row>
    <row r="66" spans="2:5" x14ac:dyDescent="0.2">
      <c r="B66" s="826" t="s">
        <v>1060</v>
      </c>
    </row>
    <row r="67" spans="2:5" s="829" customFormat="1" ht="24" x14ac:dyDescent="0.2">
      <c r="B67" s="639" t="s">
        <v>679</v>
      </c>
      <c r="C67" s="639" t="s">
        <v>949</v>
      </c>
      <c r="D67" s="639" t="s">
        <v>862</v>
      </c>
      <c r="E67" s="828" t="s">
        <v>792</v>
      </c>
    </row>
    <row r="68" spans="2:5" s="829" customFormat="1" ht="12" x14ac:dyDescent="0.2">
      <c r="B68" s="649"/>
      <c r="C68" s="650"/>
      <c r="D68" s="650"/>
      <c r="E68" s="833">
        <f>-C68+D68</f>
        <v>0</v>
      </c>
    </row>
    <row r="69" spans="2:5" s="829" customFormat="1" ht="12" x14ac:dyDescent="0.2">
      <c r="B69" s="644" t="s">
        <v>796</v>
      </c>
      <c r="C69" s="645">
        <f>SUM(C68:C68)</f>
        <v>0</v>
      </c>
      <c r="D69" s="645">
        <f>SUM(D68:D68)</f>
        <v>0</v>
      </c>
      <c r="E69" s="834">
        <f>SUM(E68:E68)</f>
        <v>0</v>
      </c>
    </row>
    <row r="71" spans="2:5" x14ac:dyDescent="0.2">
      <c r="B71" s="826" t="s">
        <v>1033</v>
      </c>
    </row>
    <row r="72" spans="2:5" s="829" customFormat="1" ht="12" x14ac:dyDescent="0.2">
      <c r="B72" s="639" t="s">
        <v>679</v>
      </c>
      <c r="C72" s="639" t="s">
        <v>949</v>
      </c>
      <c r="D72" s="639" t="s">
        <v>941</v>
      </c>
      <c r="E72" s="828" t="s">
        <v>792</v>
      </c>
    </row>
    <row r="73" spans="2:5" s="829" customFormat="1" ht="12" x14ac:dyDescent="0.2">
      <c r="B73" s="647"/>
      <c r="C73" s="648"/>
      <c r="D73" s="648"/>
      <c r="E73" s="835">
        <f>+D73</f>
        <v>0</v>
      </c>
    </row>
    <row r="74" spans="2:5" s="829" customFormat="1" ht="12" x14ac:dyDescent="0.2">
      <c r="B74" s="644" t="s">
        <v>796</v>
      </c>
      <c r="C74" s="645">
        <f>SUM(C73:C73)</f>
        <v>0</v>
      </c>
      <c r="D74" s="645">
        <f>SUM(D73:D73)</f>
        <v>0</v>
      </c>
      <c r="E74" s="834">
        <f>SUM(E73:E73)</f>
        <v>0</v>
      </c>
    </row>
    <row r="76" spans="2:5" x14ac:dyDescent="0.2">
      <c r="B76" s="826" t="s">
        <v>1034</v>
      </c>
    </row>
    <row r="77" spans="2:5" s="829" customFormat="1" ht="12" x14ac:dyDescent="0.2">
      <c r="B77" s="639" t="s">
        <v>679</v>
      </c>
      <c r="C77" s="639" t="s">
        <v>949</v>
      </c>
      <c r="D77" s="828" t="s">
        <v>792</v>
      </c>
    </row>
    <row r="78" spans="2:5" s="829" customFormat="1" ht="12" x14ac:dyDescent="0.2">
      <c r="B78" s="649"/>
      <c r="C78" s="650"/>
      <c r="D78" s="836">
        <f>+C78</f>
        <v>0</v>
      </c>
    </row>
    <row r="79" spans="2:5" s="829" customFormat="1" ht="12" x14ac:dyDescent="0.2">
      <c r="B79" s="644" t="s">
        <v>796</v>
      </c>
      <c r="C79" s="645">
        <f>SUM(C78:C78)</f>
        <v>0</v>
      </c>
      <c r="D79" s="834">
        <f>SUM(D78:D78)</f>
        <v>0</v>
      </c>
    </row>
    <row r="81" spans="2:5" x14ac:dyDescent="0.2">
      <c r="B81" s="826" t="s">
        <v>1035</v>
      </c>
    </row>
    <row r="82" spans="2:5" s="829" customFormat="1" ht="24" x14ac:dyDescent="0.2">
      <c r="B82" s="639" t="s">
        <v>679</v>
      </c>
      <c r="C82" s="639" t="s">
        <v>1036</v>
      </c>
      <c r="D82" s="828" t="s">
        <v>792</v>
      </c>
    </row>
    <row r="83" spans="2:5" s="829" customFormat="1" ht="12" x14ac:dyDescent="0.2">
      <c r="B83" s="647"/>
      <c r="C83" s="648"/>
      <c r="D83" s="835">
        <f>+C83</f>
        <v>0</v>
      </c>
    </row>
    <row r="84" spans="2:5" s="829" customFormat="1" ht="12" x14ac:dyDescent="0.2">
      <c r="B84" s="644" t="s">
        <v>796</v>
      </c>
      <c r="C84" s="645">
        <f>SUM(C83:C83)</f>
        <v>0</v>
      </c>
      <c r="D84" s="834">
        <f>SUM(D83:D83)</f>
        <v>0</v>
      </c>
    </row>
    <row r="86" spans="2:5" x14ac:dyDescent="0.2">
      <c r="B86" s="826" t="s">
        <v>1037</v>
      </c>
      <c r="C86" s="636"/>
    </row>
    <row r="87" spans="2:5" s="829" customFormat="1" ht="12" x14ac:dyDescent="0.2">
      <c r="B87" s="639" t="s">
        <v>679</v>
      </c>
      <c r="C87" s="828" t="s">
        <v>792</v>
      </c>
      <c r="D87" s="837"/>
    </row>
    <row r="88" spans="2:5" s="829" customFormat="1" ht="24" x14ac:dyDescent="0.2">
      <c r="B88" s="665" t="s">
        <v>947</v>
      </c>
      <c r="C88" s="838">
        <f>-'EL - Estabilitat liquidació'!C149</f>
        <v>0</v>
      </c>
      <c r="D88" s="837"/>
    </row>
    <row r="89" spans="2:5" s="829" customFormat="1" ht="12" x14ac:dyDescent="0.2">
      <c r="B89" s="669" t="s">
        <v>948</v>
      </c>
      <c r="C89" s="839">
        <f>-'EL - Estabilitat liquidació'!C150</f>
        <v>0</v>
      </c>
      <c r="D89" s="837"/>
    </row>
    <row r="90" spans="2:5" s="829" customFormat="1" ht="12" x14ac:dyDescent="0.2">
      <c r="B90" s="644" t="s">
        <v>796</v>
      </c>
      <c r="C90" s="834">
        <f>SUM(C88:C89)</f>
        <v>0</v>
      </c>
      <c r="D90" s="837"/>
    </row>
    <row r="92" spans="2:5" x14ac:dyDescent="0.2">
      <c r="B92" s="826" t="s">
        <v>1038</v>
      </c>
      <c r="C92" s="636"/>
      <c r="D92" s="636"/>
      <c r="E92" s="636"/>
    </row>
    <row r="93" spans="2:5" s="829" customFormat="1" ht="24" x14ac:dyDescent="0.2">
      <c r="B93" s="639" t="s">
        <v>679</v>
      </c>
      <c r="C93" s="639" t="s">
        <v>952</v>
      </c>
      <c r="D93" s="639" t="s">
        <v>862</v>
      </c>
      <c r="E93" s="828" t="s">
        <v>792</v>
      </c>
    </row>
    <row r="94" spans="2:5" s="829" customFormat="1" ht="12" x14ac:dyDescent="0.2">
      <c r="B94" s="649"/>
      <c r="C94" s="650"/>
      <c r="D94" s="650"/>
      <c r="E94" s="833">
        <f>-C94+D94</f>
        <v>0</v>
      </c>
    </row>
    <row r="95" spans="2:5" s="829" customFormat="1" ht="12" x14ac:dyDescent="0.2">
      <c r="B95" s="644" t="s">
        <v>796</v>
      </c>
      <c r="C95" s="645">
        <f>SUM(C94:C94)</f>
        <v>0</v>
      </c>
      <c r="D95" s="645">
        <f>SUM(D94:D94)</f>
        <v>0</v>
      </c>
      <c r="E95" s="834">
        <f>SUM(E94:E94)</f>
        <v>0</v>
      </c>
    </row>
    <row r="97" spans="2:5" x14ac:dyDescent="0.2">
      <c r="B97" s="826" t="s">
        <v>1039</v>
      </c>
      <c r="C97" s="636"/>
      <c r="D97" s="636"/>
      <c r="E97" s="636"/>
    </row>
    <row r="98" spans="2:5" s="829" customFormat="1" ht="36" customHeight="1" x14ac:dyDescent="0.2">
      <c r="B98" s="639" t="s">
        <v>679</v>
      </c>
      <c r="C98" s="639" t="s">
        <v>949</v>
      </c>
      <c r="D98" s="639" t="s">
        <v>950</v>
      </c>
      <c r="E98" s="828" t="s">
        <v>792</v>
      </c>
    </row>
    <row r="99" spans="2:5" s="829" customFormat="1" ht="12" x14ac:dyDescent="0.2">
      <c r="B99" s="649"/>
      <c r="C99" s="650"/>
      <c r="D99" s="650"/>
      <c r="E99" s="833">
        <f>-C99+D99</f>
        <v>0</v>
      </c>
    </row>
    <row r="100" spans="2:5" s="829" customFormat="1" ht="12" x14ac:dyDescent="0.2">
      <c r="B100" s="644" t="s">
        <v>796</v>
      </c>
      <c r="C100" s="645">
        <f>SUM(C99:C99)</f>
        <v>0</v>
      </c>
      <c r="D100" s="645">
        <f>SUM(D99:D99)</f>
        <v>0</v>
      </c>
      <c r="E100" s="834">
        <f>SUM(E99:E99)</f>
        <v>0</v>
      </c>
    </row>
    <row r="102" spans="2:5" x14ac:dyDescent="0.2">
      <c r="B102" s="826" t="s">
        <v>1040</v>
      </c>
      <c r="C102" s="636"/>
      <c r="D102" s="636"/>
      <c r="E102" s="636"/>
    </row>
    <row r="103" spans="2:5" s="829" customFormat="1" ht="24" x14ac:dyDescent="0.2">
      <c r="B103" s="639" t="s">
        <v>679</v>
      </c>
      <c r="C103" s="639" t="s">
        <v>951</v>
      </c>
      <c r="D103" s="639" t="s">
        <v>859</v>
      </c>
      <c r="E103" s="828" t="s">
        <v>792</v>
      </c>
    </row>
    <row r="104" spans="2:5" s="829" customFormat="1" ht="12" x14ac:dyDescent="0.2">
      <c r="B104" s="649"/>
      <c r="C104" s="650"/>
      <c r="D104" s="650"/>
      <c r="E104" s="833">
        <f>-C104+D104</f>
        <v>0</v>
      </c>
    </row>
    <row r="105" spans="2:5" s="829" customFormat="1" ht="12" x14ac:dyDescent="0.2">
      <c r="B105" s="644" t="s">
        <v>796</v>
      </c>
      <c r="C105" s="645">
        <f>SUM(C104:C104)</f>
        <v>0</v>
      </c>
      <c r="D105" s="645">
        <f>SUM(D104:D104)</f>
        <v>0</v>
      </c>
      <c r="E105" s="834">
        <f>SUM(E104:E104)</f>
        <v>0</v>
      </c>
    </row>
    <row r="107" spans="2:5" ht="14.25" customHeight="1" x14ac:dyDescent="0.2">
      <c r="B107" s="826" t="s">
        <v>1041</v>
      </c>
      <c r="C107" s="636"/>
      <c r="D107" s="636"/>
      <c r="E107" s="636"/>
    </row>
    <row r="108" spans="2:5" s="829" customFormat="1" ht="24" x14ac:dyDescent="0.2">
      <c r="B108" s="639" t="s">
        <v>679</v>
      </c>
      <c r="C108" s="639" t="s">
        <v>956</v>
      </c>
      <c r="D108" s="639" t="s">
        <v>957</v>
      </c>
      <c r="E108" s="828" t="s">
        <v>792</v>
      </c>
    </row>
    <row r="109" spans="2:5" s="829" customFormat="1" ht="12" x14ac:dyDescent="0.2">
      <c r="B109" s="649"/>
      <c r="C109" s="650"/>
      <c r="D109" s="650"/>
      <c r="E109" s="833">
        <f>+C109-D109</f>
        <v>0</v>
      </c>
    </row>
    <row r="110" spans="2:5" s="829" customFormat="1" ht="12" x14ac:dyDescent="0.2">
      <c r="B110" s="644" t="s">
        <v>796</v>
      </c>
      <c r="C110" s="645">
        <f>SUM(C109:C109)</f>
        <v>0</v>
      </c>
      <c r="D110" s="645">
        <f>SUM(D109:D109)</f>
        <v>0</v>
      </c>
      <c r="E110" s="834">
        <f>SUM(E109:E109)</f>
        <v>0</v>
      </c>
    </row>
    <row r="112" spans="2:5" x14ac:dyDescent="0.2">
      <c r="B112" s="826" t="s">
        <v>1042</v>
      </c>
    </row>
    <row r="113" spans="2:11" s="829" customFormat="1" ht="24" x14ac:dyDescent="0.2">
      <c r="B113" s="639" t="s">
        <v>679</v>
      </c>
      <c r="C113" s="639" t="s">
        <v>1043</v>
      </c>
      <c r="D113" s="828" t="s">
        <v>792</v>
      </c>
    </row>
    <row r="114" spans="2:11" s="829" customFormat="1" ht="12" x14ac:dyDescent="0.2">
      <c r="B114" s="649"/>
      <c r="C114" s="650"/>
      <c r="D114" s="833">
        <f>+C114</f>
        <v>0</v>
      </c>
    </row>
    <row r="115" spans="2:11" s="829" customFormat="1" ht="12" x14ac:dyDescent="0.2">
      <c r="B115" s="644" t="s">
        <v>796</v>
      </c>
      <c r="C115" s="645">
        <f>SUM(C114:C114)</f>
        <v>0</v>
      </c>
      <c r="D115" s="834">
        <f>SUM(D114:D114)</f>
        <v>0</v>
      </c>
    </row>
    <row r="116" spans="2:11" x14ac:dyDescent="0.2">
      <c r="B116" s="663"/>
      <c r="C116" s="663"/>
      <c r="D116" s="663"/>
      <c r="E116" s="663"/>
    </row>
    <row r="117" spans="2:11" x14ac:dyDescent="0.2">
      <c r="B117" s="826" t="s">
        <v>1044</v>
      </c>
    </row>
    <row r="118" spans="2:11" x14ac:dyDescent="0.2">
      <c r="B118" s="840" t="s">
        <v>934</v>
      </c>
      <c r="C118" s="840"/>
      <c r="D118" s="840"/>
      <c r="E118" s="840"/>
      <c r="F118" s="840"/>
      <c r="G118" s="840"/>
      <c r="H118" s="840"/>
      <c r="I118" s="840"/>
    </row>
    <row r="119" spans="2:11" x14ac:dyDescent="0.2">
      <c r="H119" s="825"/>
      <c r="I119" s="825"/>
      <c r="J119" s="825"/>
      <c r="K119" s="825"/>
    </row>
    <row r="120" spans="2:11" x14ac:dyDescent="0.2">
      <c r="H120" s="825"/>
      <c r="I120" s="825"/>
      <c r="J120" s="825"/>
      <c r="K120" s="825"/>
    </row>
    <row r="121" spans="2:11" ht="39" customHeight="1" x14ac:dyDescent="0.4">
      <c r="B121" s="1159" t="s">
        <v>1045</v>
      </c>
      <c r="C121" s="1160"/>
      <c r="D121" s="1160"/>
      <c r="E121" s="1160"/>
      <c r="F121" s="1160"/>
      <c r="G121" s="1160"/>
      <c r="H121" s="841"/>
      <c r="I121" s="841"/>
      <c r="J121" s="825"/>
      <c r="K121" s="825"/>
    </row>
    <row r="122" spans="2:11" ht="17.25" customHeight="1" x14ac:dyDescent="0.25">
      <c r="B122" s="842"/>
      <c r="C122" s="842"/>
      <c r="H122" s="825"/>
      <c r="I122" s="825"/>
      <c r="J122" s="825"/>
      <c r="K122" s="825"/>
    </row>
    <row r="123" spans="2:11" s="843" customFormat="1" ht="12" x14ac:dyDescent="0.25">
      <c r="B123" s="1161" t="s">
        <v>1046</v>
      </c>
      <c r="C123" s="1161" t="s">
        <v>1047</v>
      </c>
      <c r="D123" s="1161"/>
      <c r="E123" s="1162" t="s">
        <v>1048</v>
      </c>
      <c r="F123" s="1162"/>
      <c r="G123" s="1162" t="s">
        <v>1049</v>
      </c>
    </row>
    <row r="124" spans="2:11" s="843" customFormat="1" ht="27" customHeight="1" x14ac:dyDescent="0.25">
      <c r="B124" s="1161"/>
      <c r="C124" s="844" t="s">
        <v>949</v>
      </c>
      <c r="D124" s="844" t="s">
        <v>1050</v>
      </c>
      <c r="E124" s="1162" t="s">
        <v>1051</v>
      </c>
      <c r="F124" s="1162"/>
      <c r="G124" s="1162"/>
    </row>
    <row r="125" spans="2:11" s="848" customFormat="1" ht="12" x14ac:dyDescent="0.25">
      <c r="B125" s="845"/>
      <c r="C125" s="845"/>
      <c r="D125" s="845"/>
      <c r="E125" s="846"/>
      <c r="F125" s="847"/>
      <c r="G125" s="845"/>
    </row>
    <row r="126" spans="2:11" s="850" customFormat="1" ht="12" x14ac:dyDescent="0.25">
      <c r="B126" s="718"/>
      <c r="C126" s="719"/>
      <c r="D126" s="719"/>
      <c r="E126" s="1151"/>
      <c r="F126" s="1151"/>
      <c r="G126" s="849">
        <f>+C126*D126/100</f>
        <v>0</v>
      </c>
    </row>
    <row r="127" spans="2:11" s="850" customFormat="1" ht="12" x14ac:dyDescent="0.25">
      <c r="B127" s="851" t="s">
        <v>1052</v>
      </c>
      <c r="C127" s="852">
        <f>SUM(C126:C126)</f>
        <v>0</v>
      </c>
      <c r="D127" s="853"/>
      <c r="E127" s="1149"/>
      <c r="F127" s="1149"/>
      <c r="G127" s="852">
        <f>SUM(G126:G126)</f>
        <v>0</v>
      </c>
    </row>
    <row r="128" spans="2:11" s="848" customFormat="1" ht="12" x14ac:dyDescent="0.25">
      <c r="B128" s="845"/>
      <c r="C128" s="845"/>
      <c r="D128" s="845"/>
      <c r="E128" s="846"/>
      <c r="F128" s="847"/>
      <c r="G128" s="845"/>
    </row>
    <row r="129" spans="2:7" s="850" customFormat="1" ht="12" x14ac:dyDescent="0.25">
      <c r="B129" s="718"/>
      <c r="C129" s="719"/>
      <c r="D129" s="719"/>
      <c r="E129" s="1151"/>
      <c r="F129" s="1151"/>
      <c r="G129" s="849">
        <f>+C129*D129/100</f>
        <v>0</v>
      </c>
    </row>
    <row r="130" spans="2:7" s="850" customFormat="1" ht="12" x14ac:dyDescent="0.25">
      <c r="B130" s="851" t="s">
        <v>1053</v>
      </c>
      <c r="C130" s="852">
        <f>SUM(C129:C129)</f>
        <v>0</v>
      </c>
      <c r="D130" s="853"/>
      <c r="E130" s="1149"/>
      <c r="F130" s="1149"/>
      <c r="G130" s="852">
        <f>SUM(G129:G129)</f>
        <v>0</v>
      </c>
    </row>
    <row r="131" spans="2:7" s="848" customFormat="1" ht="12" x14ac:dyDescent="0.25">
      <c r="B131" s="845"/>
      <c r="C131" s="845"/>
      <c r="D131" s="845"/>
      <c r="E131" s="846"/>
      <c r="F131" s="847"/>
      <c r="G131" s="845"/>
    </row>
    <row r="132" spans="2:7" s="850" customFormat="1" ht="12" x14ac:dyDescent="0.25">
      <c r="B132" s="718"/>
      <c r="C132" s="719"/>
      <c r="D132" s="719"/>
      <c r="E132" s="1151"/>
      <c r="F132" s="1151"/>
      <c r="G132" s="849">
        <f>+C132*D132/100</f>
        <v>0</v>
      </c>
    </row>
    <row r="133" spans="2:7" s="850" customFormat="1" ht="12" x14ac:dyDescent="0.25">
      <c r="B133" s="851" t="s">
        <v>1054</v>
      </c>
      <c r="C133" s="852">
        <f>SUM(C132:C132)</f>
        <v>0</v>
      </c>
      <c r="D133" s="853"/>
      <c r="E133" s="1149"/>
      <c r="F133" s="1149"/>
      <c r="G133" s="852">
        <f>SUM(G132:G132)</f>
        <v>0</v>
      </c>
    </row>
    <row r="134" spans="2:7" s="848" customFormat="1" ht="12" x14ac:dyDescent="0.25">
      <c r="B134" s="845"/>
      <c r="C134" s="845"/>
      <c r="D134" s="845"/>
      <c r="E134" s="846"/>
      <c r="F134" s="847"/>
      <c r="G134" s="845"/>
    </row>
    <row r="135" spans="2:7" s="850" customFormat="1" ht="12" x14ac:dyDescent="0.25">
      <c r="B135" s="718"/>
      <c r="C135" s="719"/>
      <c r="D135" s="719"/>
      <c r="E135" s="1151"/>
      <c r="F135" s="1151"/>
      <c r="G135" s="849">
        <f>+C135*D135/100</f>
        <v>0</v>
      </c>
    </row>
    <row r="136" spans="2:7" s="850" customFormat="1" ht="12" x14ac:dyDescent="0.25">
      <c r="B136" s="851" t="s">
        <v>1055</v>
      </c>
      <c r="C136" s="852">
        <f>SUM(C135:C135)</f>
        <v>0</v>
      </c>
      <c r="D136" s="853"/>
      <c r="E136" s="1149"/>
      <c r="F136" s="1149"/>
      <c r="G136" s="852">
        <f>SUM(G135:G135)</f>
        <v>0</v>
      </c>
    </row>
    <row r="137" spans="2:7" s="848" customFormat="1" ht="12" x14ac:dyDescent="0.25">
      <c r="B137" s="845"/>
      <c r="C137" s="845"/>
      <c r="D137" s="845"/>
      <c r="E137" s="846"/>
      <c r="F137" s="847"/>
      <c r="G137" s="845"/>
    </row>
    <row r="138" spans="2:7" s="850" customFormat="1" ht="12" x14ac:dyDescent="0.25">
      <c r="B138" s="854" t="s">
        <v>686</v>
      </c>
      <c r="C138" s="855"/>
      <c r="D138" s="855"/>
      <c r="E138" s="1150"/>
      <c r="F138" s="1150"/>
      <c r="G138" s="856">
        <f>+G127+G130+G133+G136</f>
        <v>0</v>
      </c>
    </row>
    <row r="140" spans="2:7" x14ac:dyDescent="0.2">
      <c r="B140" s="857"/>
    </row>
  </sheetData>
  <mergeCells count="20">
    <mergeCell ref="B2:G2"/>
    <mergeCell ref="B4:G4"/>
    <mergeCell ref="B60:G60"/>
    <mergeCell ref="E136:F136"/>
    <mergeCell ref="E138:F138"/>
    <mergeCell ref="E127:F127"/>
    <mergeCell ref="E129:F129"/>
    <mergeCell ref="E130:F130"/>
    <mergeCell ref="E132:F132"/>
    <mergeCell ref="E133:F133"/>
    <mergeCell ref="E135:F135"/>
    <mergeCell ref="E126:F126"/>
    <mergeCell ref="B56:C56"/>
    <mergeCell ref="B57:C57"/>
    <mergeCell ref="B121:G121"/>
    <mergeCell ref="B123:B124"/>
    <mergeCell ref="C123:D123"/>
    <mergeCell ref="E123:F123"/>
    <mergeCell ref="G123:G124"/>
    <mergeCell ref="E124:F124"/>
  </mergeCells>
  <pageMargins left="0.39370078740157483" right="0.39370078740157483" top="0.39370078740157483" bottom="0.39370078740157483" header="0.51181102362204722" footer="0.51181102362204722"/>
  <pageSetup paperSize="8" scale="8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4"/>
  <sheetViews>
    <sheetView showGridLines="0" view="pageBreakPreview" zoomScaleNormal="120" zoomScaleSheetLayoutView="100" workbookViewId="0">
      <selection activeCell="B3" sqref="B3:I3"/>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0" width="4.5703125" style="369" customWidth="1"/>
    <col min="11" max="16384" width="11.42578125" style="369"/>
  </cols>
  <sheetData>
    <row r="2" spans="2:9" s="367" customFormat="1" ht="20.25" x14ac:dyDescent="0.25">
      <c r="B2" s="1036" t="s">
        <v>1217</v>
      </c>
      <c r="C2" s="1036"/>
      <c r="D2" s="1036"/>
      <c r="E2" s="1036"/>
      <c r="F2" s="1036"/>
      <c r="G2" s="1036"/>
      <c r="H2" s="1036"/>
      <c r="I2" s="1036"/>
    </row>
    <row r="3" spans="2:9" s="367" customFormat="1" ht="20.25" x14ac:dyDescent="0.25">
      <c r="B3" s="1036" t="s">
        <v>673</v>
      </c>
      <c r="C3" s="1036"/>
      <c r="D3" s="1036"/>
      <c r="E3" s="1036"/>
      <c r="F3" s="1036"/>
      <c r="G3" s="1036"/>
      <c r="H3" s="1036"/>
      <c r="I3" s="1036"/>
    </row>
    <row r="4" spans="2:9" ht="12.75" thickBot="1" x14ac:dyDescent="0.3"/>
    <row r="5" spans="2:9" s="372" customFormat="1" ht="44.25" customHeight="1" x14ac:dyDescent="0.25">
      <c r="B5" s="1037" t="s">
        <v>674</v>
      </c>
      <c r="C5" s="370" t="s">
        <v>675</v>
      </c>
      <c r="D5" s="370" t="s">
        <v>676</v>
      </c>
      <c r="E5" s="371" t="s">
        <v>677</v>
      </c>
    </row>
    <row r="6" spans="2:9" s="373" customFormat="1" ht="36" customHeight="1" thickBot="1" x14ac:dyDescent="0.3">
      <c r="B6" s="1038"/>
      <c r="C6" s="429">
        <f>+I17</f>
        <v>0</v>
      </c>
      <c r="D6" s="429">
        <f>+I33</f>
        <v>0</v>
      </c>
      <c r="E6" s="1010">
        <v>0</v>
      </c>
      <c r="I6" s="1009"/>
    </row>
    <row r="7" spans="2:9" s="373" customFormat="1" ht="12.75" x14ac:dyDescent="0.25">
      <c r="B7" s="374"/>
    </row>
    <row r="8" spans="2:9" s="373" customFormat="1" ht="12.75" x14ac:dyDescent="0.25">
      <c r="B8" s="427" t="s">
        <v>678</v>
      </c>
    </row>
    <row r="9" spans="2:9" s="373" customFormat="1" ht="13.5" thickBot="1" x14ac:dyDescent="0.3">
      <c r="B9" s="374"/>
    </row>
    <row r="10" spans="2:9" s="378" customFormat="1" ht="26.25" thickBot="1" x14ac:dyDescent="0.3">
      <c r="B10" s="375" t="s">
        <v>679</v>
      </c>
      <c r="C10" s="376" t="s">
        <v>680</v>
      </c>
      <c r="D10" s="376" t="s">
        <v>681</v>
      </c>
      <c r="E10" s="376" t="s">
        <v>682</v>
      </c>
      <c r="F10" s="376" t="s">
        <v>683</v>
      </c>
      <c r="G10" s="376" t="s">
        <v>684</v>
      </c>
      <c r="H10" s="376" t="s">
        <v>685</v>
      </c>
      <c r="I10" s="377" t="s">
        <v>686</v>
      </c>
    </row>
    <row r="11" spans="2:9" s="373" customFormat="1" ht="25.5" x14ac:dyDescent="0.25">
      <c r="B11" s="379" t="s">
        <v>687</v>
      </c>
      <c r="C11" s="380">
        <f t="shared" ref="C11:I11" si="0">SUM(C12:C14)</f>
        <v>0</v>
      </c>
      <c r="D11" s="380">
        <f t="shared" si="0"/>
        <v>0</v>
      </c>
      <c r="E11" s="380">
        <f t="shared" si="0"/>
        <v>0</v>
      </c>
      <c r="F11" s="380">
        <f t="shared" si="0"/>
        <v>0</v>
      </c>
      <c r="G11" s="380">
        <f t="shared" si="0"/>
        <v>0</v>
      </c>
      <c r="H11" s="380">
        <f t="shared" si="0"/>
        <v>0</v>
      </c>
      <c r="I11" s="430">
        <f t="shared" si="0"/>
        <v>0</v>
      </c>
    </row>
    <row r="12" spans="2:9" s="383" customFormat="1" ht="12.75" x14ac:dyDescent="0.25">
      <c r="B12" s="381" t="s">
        <v>688</v>
      </c>
      <c r="C12" s="382"/>
      <c r="D12" s="382"/>
      <c r="E12" s="382"/>
      <c r="F12" s="382"/>
      <c r="G12" s="382"/>
      <c r="H12" s="382"/>
      <c r="I12" s="431">
        <f>SUM(C12:H12)</f>
        <v>0</v>
      </c>
    </row>
    <row r="13" spans="2:9" s="383" customFormat="1" ht="12.75" x14ac:dyDescent="0.25">
      <c r="B13" s="381" t="s">
        <v>689</v>
      </c>
      <c r="C13" s="382"/>
      <c r="D13" s="382"/>
      <c r="E13" s="382"/>
      <c r="F13" s="382"/>
      <c r="G13" s="382"/>
      <c r="H13" s="382"/>
      <c r="I13" s="431">
        <f>SUM(C13:H13)</f>
        <v>0</v>
      </c>
    </row>
    <row r="14" spans="2:9" s="383" customFormat="1" ht="12.75" x14ac:dyDescent="0.25">
      <c r="B14" s="384" t="s">
        <v>690</v>
      </c>
      <c r="C14" s="385"/>
      <c r="D14" s="382"/>
      <c r="E14" s="382"/>
      <c r="F14" s="382"/>
      <c r="G14" s="382"/>
      <c r="H14" s="382"/>
      <c r="I14" s="431">
        <f>SUM(C14:H14)</f>
        <v>0</v>
      </c>
    </row>
    <row r="15" spans="2:9" s="373" customFormat="1" ht="25.5" x14ac:dyDescent="0.25">
      <c r="B15" s="386" t="s">
        <v>691</v>
      </c>
      <c r="C15" s="387"/>
      <c r="D15" s="387"/>
      <c r="E15" s="387"/>
      <c r="F15" s="387"/>
      <c r="G15" s="387"/>
      <c r="H15" s="387"/>
      <c r="I15" s="432">
        <f>SUM(C15:H15)</f>
        <v>0</v>
      </c>
    </row>
    <row r="16" spans="2:9" s="373" customFormat="1" ht="51.75" thickBot="1" x14ac:dyDescent="0.3">
      <c r="B16" s="379" t="s">
        <v>692</v>
      </c>
      <c r="C16" s="380"/>
      <c r="D16" s="380"/>
      <c r="E16" s="380"/>
      <c r="F16" s="380"/>
      <c r="G16" s="380"/>
      <c r="H16" s="380"/>
      <c r="I16" s="430">
        <f>SUM(C16:H16)</f>
        <v>0</v>
      </c>
    </row>
    <row r="17" spans="2:9" s="373" customFormat="1" ht="13.5" thickBot="1" x14ac:dyDescent="0.3">
      <c r="B17" s="388" t="s">
        <v>686</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693</v>
      </c>
    </row>
    <row r="20" spans="2:9" s="373" customFormat="1" ht="13.5" thickBot="1" x14ac:dyDescent="0.3">
      <c r="B20" s="374"/>
    </row>
    <row r="21" spans="2:9" s="373" customFormat="1" ht="26.25" thickBot="1" x14ac:dyDescent="0.3">
      <c r="B21" s="375" t="s">
        <v>679</v>
      </c>
      <c r="C21" s="376" t="s">
        <v>680</v>
      </c>
      <c r="D21" s="376" t="s">
        <v>681</v>
      </c>
      <c r="E21" s="376" t="s">
        <v>682</v>
      </c>
      <c r="F21" s="376" t="s">
        <v>683</v>
      </c>
      <c r="G21" s="376" t="s">
        <v>684</v>
      </c>
      <c r="H21" s="376" t="s">
        <v>685</v>
      </c>
      <c r="I21" s="377" t="s">
        <v>686</v>
      </c>
    </row>
    <row r="22" spans="2:9" s="373" customFormat="1" ht="12.75" x14ac:dyDescent="0.25">
      <c r="B22" s="391" t="s">
        <v>694</v>
      </c>
      <c r="C22" s="392"/>
      <c r="D22" s="392"/>
      <c r="E22" s="392"/>
      <c r="F22" s="393"/>
      <c r="G22" s="393"/>
      <c r="H22" s="393"/>
      <c r="I22" s="433">
        <f>SUM(C22:H22)</f>
        <v>0</v>
      </c>
    </row>
    <row r="23" spans="2:9" s="373" customFormat="1" ht="25.5" x14ac:dyDescent="0.25">
      <c r="B23" s="394" t="s">
        <v>695</v>
      </c>
      <c r="C23" s="395">
        <f>SUM(C24:C26)</f>
        <v>0</v>
      </c>
      <c r="D23" s="395">
        <f>SUM(D24:D26)</f>
        <v>0</v>
      </c>
      <c r="E23" s="395">
        <f>SUM(E24:E26)</f>
        <v>0</v>
      </c>
      <c r="F23" s="396"/>
      <c r="G23" s="396"/>
      <c r="H23" s="396"/>
      <c r="I23" s="434">
        <f>SUM(C23:H23)</f>
        <v>0</v>
      </c>
    </row>
    <row r="24" spans="2:9" s="383" customFormat="1" ht="12.75" x14ac:dyDescent="0.25">
      <c r="B24" s="381" t="s">
        <v>696</v>
      </c>
      <c r="C24" s="382"/>
      <c r="D24" s="382"/>
      <c r="E24" s="382"/>
      <c r="F24" s="397"/>
      <c r="G24" s="397"/>
      <c r="H24" s="397"/>
      <c r="I24" s="431">
        <f>SUM(C24:H24)</f>
        <v>0</v>
      </c>
    </row>
    <row r="25" spans="2:9" s="383" customFormat="1" ht="25.5" x14ac:dyDescent="0.25">
      <c r="B25" s="381" t="s">
        <v>697</v>
      </c>
      <c r="C25" s="382"/>
      <c r="D25" s="382"/>
      <c r="E25" s="382"/>
      <c r="F25" s="397"/>
      <c r="G25" s="397"/>
      <c r="H25" s="397"/>
      <c r="I25" s="431">
        <f>SUM(C25:H25)</f>
        <v>0</v>
      </c>
    </row>
    <row r="26" spans="2:9" s="383" customFormat="1" ht="25.5" x14ac:dyDescent="0.25">
      <c r="B26" s="384" t="s">
        <v>698</v>
      </c>
      <c r="C26" s="385"/>
      <c r="D26" s="385"/>
      <c r="E26" s="385"/>
      <c r="F26" s="398"/>
      <c r="G26" s="398"/>
      <c r="H26" s="398"/>
      <c r="I26" s="435">
        <f>SUM(C26:H26)</f>
        <v>0</v>
      </c>
    </row>
    <row r="27" spans="2:9" s="373" customFormat="1" ht="12.75" x14ac:dyDescent="0.25">
      <c r="B27" s="394" t="s">
        <v>699</v>
      </c>
      <c r="C27" s="396"/>
      <c r="D27" s="396"/>
      <c r="E27" s="396"/>
      <c r="F27" s="395">
        <f>SUM(F28:F31)</f>
        <v>0</v>
      </c>
      <c r="G27" s="399">
        <f>SUM(G28:G31)</f>
        <v>0</v>
      </c>
      <c r="H27" s="395">
        <f>SUM(H28:H31)</f>
        <v>0</v>
      </c>
      <c r="I27" s="434">
        <f>SUM(I28:I31)</f>
        <v>0</v>
      </c>
    </row>
    <row r="28" spans="2:9" s="383" customFormat="1" ht="12.75" x14ac:dyDescent="0.25">
      <c r="B28" s="381" t="s">
        <v>700</v>
      </c>
      <c r="C28" s="397"/>
      <c r="D28" s="397"/>
      <c r="E28" s="397"/>
      <c r="F28" s="382"/>
      <c r="G28" s="400"/>
      <c r="H28" s="382"/>
      <c r="I28" s="431">
        <f>SUM(C28:H28)</f>
        <v>0</v>
      </c>
    </row>
    <row r="29" spans="2:9" s="383" customFormat="1" ht="25.5" x14ac:dyDescent="0.25">
      <c r="B29" s="381" t="s">
        <v>701</v>
      </c>
      <c r="C29" s="397"/>
      <c r="D29" s="397"/>
      <c r="E29" s="397"/>
      <c r="F29" s="382"/>
      <c r="G29" s="400"/>
      <c r="H29" s="382"/>
      <c r="I29" s="431">
        <f>SUM(C29:H29)</f>
        <v>0</v>
      </c>
    </row>
    <row r="30" spans="2:9" s="383" customFormat="1" ht="12.75" x14ac:dyDescent="0.25">
      <c r="B30" s="381" t="s">
        <v>702</v>
      </c>
      <c r="C30" s="397"/>
      <c r="D30" s="397"/>
      <c r="E30" s="397"/>
      <c r="F30" s="382"/>
      <c r="G30" s="400"/>
      <c r="H30" s="382"/>
      <c r="I30" s="431">
        <f>SUM(C30:H30)</f>
        <v>0</v>
      </c>
    </row>
    <row r="31" spans="2:9" s="383" customFormat="1" ht="25.5" x14ac:dyDescent="0.25">
      <c r="B31" s="381" t="s">
        <v>703</v>
      </c>
      <c r="C31" s="397"/>
      <c r="D31" s="397"/>
      <c r="E31" s="397"/>
      <c r="F31" s="382"/>
      <c r="G31" s="400"/>
      <c r="H31" s="382"/>
      <c r="I31" s="431">
        <f>SUM(C31:H31)</f>
        <v>0</v>
      </c>
    </row>
    <row r="32" spans="2:9" s="373" customFormat="1" ht="26.25" thickBot="1" x14ac:dyDescent="0.3">
      <c r="B32" s="394" t="s">
        <v>704</v>
      </c>
      <c r="C32" s="399"/>
      <c r="D32" s="399">
        <f>-E37</f>
        <v>0</v>
      </c>
      <c r="E32" s="399">
        <f>-E38</f>
        <v>0</v>
      </c>
      <c r="F32" s="395">
        <f>-E39</f>
        <v>0</v>
      </c>
      <c r="G32" s="399">
        <f>-E40</f>
        <v>0</v>
      </c>
      <c r="H32" s="395">
        <f>-E41</f>
        <v>0</v>
      </c>
      <c r="I32" s="434">
        <f>SUM(C32:H32)</f>
        <v>0</v>
      </c>
    </row>
    <row r="33" spans="2:9" s="373" customFormat="1" ht="13.5" thickBot="1" x14ac:dyDescent="0.3">
      <c r="B33" s="388" t="s">
        <v>686</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705</v>
      </c>
      <c r="C35" s="404"/>
      <c r="D35" s="405"/>
      <c r="E35" s="405"/>
      <c r="F35" s="406"/>
      <c r="G35" s="407"/>
    </row>
    <row r="36" spans="2:9" s="373" customFormat="1" ht="13.5" thickBot="1" x14ac:dyDescent="0.3">
      <c r="B36" s="408" t="s">
        <v>706</v>
      </c>
      <c r="C36" s="1039" t="s">
        <v>707</v>
      </c>
      <c r="D36" s="1040"/>
      <c r="E36" s="409" t="s">
        <v>708</v>
      </c>
      <c r="F36" s="410"/>
      <c r="G36" s="407"/>
    </row>
    <row r="37" spans="2:9" s="373" customFormat="1" ht="12.75" x14ac:dyDescent="0.25">
      <c r="B37" s="411" t="s">
        <v>681</v>
      </c>
      <c r="C37" s="1041" t="s">
        <v>680</v>
      </c>
      <c r="D37" s="1042"/>
      <c r="E37" s="412"/>
      <c r="F37" s="413"/>
      <c r="G37" s="407"/>
    </row>
    <row r="38" spans="2:9" s="373" customFormat="1" ht="12.75" x14ac:dyDescent="0.25">
      <c r="B38" s="414" t="s">
        <v>682</v>
      </c>
      <c r="C38" s="415" t="s">
        <v>680</v>
      </c>
      <c r="D38" s="416"/>
      <c r="E38" s="417"/>
      <c r="F38" s="418"/>
      <c r="G38" s="407"/>
    </row>
    <row r="39" spans="2:9" s="373" customFormat="1" ht="12.75" x14ac:dyDescent="0.25">
      <c r="B39" s="419" t="s">
        <v>683</v>
      </c>
      <c r="C39" s="415" t="s">
        <v>680</v>
      </c>
      <c r="D39" s="416"/>
      <c r="E39" s="417"/>
      <c r="F39" s="413"/>
      <c r="G39" s="407"/>
    </row>
    <row r="40" spans="2:9" s="373" customFormat="1" ht="12.75" x14ac:dyDescent="0.25">
      <c r="B40" s="420" t="s">
        <v>684</v>
      </c>
      <c r="C40" s="415" t="s">
        <v>680</v>
      </c>
      <c r="D40" s="416"/>
      <c r="E40" s="417"/>
      <c r="F40" s="418"/>
      <c r="G40" s="407"/>
    </row>
    <row r="41" spans="2:9" s="373" customFormat="1" ht="13.5" thickBot="1" x14ac:dyDescent="0.3">
      <c r="B41" s="421" t="s">
        <v>709</v>
      </c>
      <c r="C41" s="422" t="s">
        <v>680</v>
      </c>
      <c r="D41" s="423"/>
      <c r="E41" s="424"/>
      <c r="F41" s="418"/>
      <c r="G41" s="407"/>
    </row>
    <row r="42" spans="2:9" s="373" customFormat="1" ht="13.5" thickBot="1" x14ac:dyDescent="0.3">
      <c r="B42" s="1033" t="s">
        <v>686</v>
      </c>
      <c r="C42" s="1034"/>
      <c r="D42" s="1035"/>
      <c r="E42" s="425">
        <f>SUM(E37:E41)</f>
        <v>0</v>
      </c>
      <c r="F42" s="418"/>
      <c r="G42" s="407"/>
    </row>
    <row r="43" spans="2:9" x14ac:dyDescent="0.25">
      <c r="F43" s="426"/>
      <c r="G43" s="426"/>
    </row>
    <row r="44" spans="2:9" x14ac:dyDescent="0.25">
      <c r="F44" s="426"/>
      <c r="G44" s="426"/>
    </row>
  </sheetData>
  <mergeCells count="6">
    <mergeCell ref="B42:D42"/>
    <mergeCell ref="B2:I2"/>
    <mergeCell ref="B3:I3"/>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rowBreaks count="1" manualBreakCount="1">
    <brk id="5" max="8" man="1"/>
  </rowBreaks>
  <colBreaks count="1" manualBreakCount="1">
    <brk id="8" max="41"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9" width="16.7109375" style="823" customWidth="1"/>
    <col min="10" max="10" width="5.7109375" style="823" customWidth="1"/>
    <col min="11"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886</v>
      </c>
      <c r="C4" s="1152"/>
      <c r="D4" s="1152"/>
      <c r="E4" s="1152"/>
      <c r="F4" s="1152"/>
      <c r="G4" s="1152"/>
      <c r="H4" s="767"/>
      <c r="I4" s="767"/>
    </row>
    <row r="6" spans="2:9" s="772" customFormat="1" ht="25.5" x14ac:dyDescent="0.25">
      <c r="B6" s="769" t="s">
        <v>1061</v>
      </c>
      <c r="C6" s="770" t="s">
        <v>1062</v>
      </c>
      <c r="D6" s="771" t="s">
        <v>1063</v>
      </c>
    </row>
    <row r="7" spans="2:9" s="772" customFormat="1" x14ac:dyDescent="0.25">
      <c r="B7" s="790" t="s">
        <v>1064</v>
      </c>
      <c r="C7" s="774"/>
      <c r="D7" s="778"/>
      <c r="E7" s="858"/>
    </row>
    <row r="8" spans="2:9" s="772" customFormat="1" x14ac:dyDescent="0.25">
      <c r="B8" s="793" t="s">
        <v>1065</v>
      </c>
      <c r="C8" s="777"/>
      <c r="D8" s="778"/>
    </row>
    <row r="9" spans="2:9" s="772" customFormat="1" x14ac:dyDescent="0.25">
      <c r="B9" s="793" t="s">
        <v>1066</v>
      </c>
      <c r="C9" s="777"/>
      <c r="D9" s="778"/>
    </row>
    <row r="10" spans="2:9" s="772" customFormat="1" x14ac:dyDescent="0.25">
      <c r="B10" s="793" t="s">
        <v>1067</v>
      </c>
      <c r="C10" s="777"/>
      <c r="D10" s="778"/>
    </row>
    <row r="11" spans="2:9" s="772" customFormat="1" x14ac:dyDescent="0.25">
      <c r="B11" s="793" t="s">
        <v>1068</v>
      </c>
      <c r="C11" s="777"/>
      <c r="D11" s="778"/>
    </row>
    <row r="12" spans="2:9" s="772" customFormat="1" x14ac:dyDescent="0.25">
      <c r="B12" s="793" t="s">
        <v>1069</v>
      </c>
      <c r="C12" s="777"/>
      <c r="D12" s="778"/>
    </row>
    <row r="13" spans="2:9" s="772" customFormat="1" ht="25.5" x14ac:dyDescent="0.25">
      <c r="B13" s="793" t="s">
        <v>1070</v>
      </c>
      <c r="C13" s="777"/>
      <c r="D13" s="778"/>
    </row>
    <row r="14" spans="2:9" s="772" customFormat="1" ht="14.25" customHeight="1" x14ac:dyDescent="0.25">
      <c r="B14" s="793" t="s">
        <v>1071</v>
      </c>
      <c r="C14" s="777"/>
      <c r="D14" s="778"/>
    </row>
    <row r="15" spans="2:9" s="772" customFormat="1" x14ac:dyDescent="0.25">
      <c r="B15" s="793" t="s">
        <v>1072</v>
      </c>
      <c r="C15" s="777"/>
      <c r="D15" s="778"/>
    </row>
    <row r="16" spans="2:9" s="772" customFormat="1" x14ac:dyDescent="0.25">
      <c r="B16" s="793" t="s">
        <v>1073</v>
      </c>
      <c r="C16" s="777"/>
      <c r="D16" s="778"/>
    </row>
    <row r="17" spans="2:5" s="772" customFormat="1" x14ac:dyDescent="0.25">
      <c r="B17" s="795" t="s">
        <v>1074</v>
      </c>
      <c r="C17" s="780"/>
      <c r="D17" s="778"/>
    </row>
    <row r="18" spans="2:5" s="785" customFormat="1" x14ac:dyDescent="0.25">
      <c r="B18" s="782" t="s">
        <v>1075</v>
      </c>
      <c r="C18" s="783">
        <f>SUM(C7:C17)</f>
        <v>0</v>
      </c>
      <c r="D18" s="783">
        <f>SUM(D7:D17)</f>
        <v>0</v>
      </c>
      <c r="E18" s="784"/>
    </row>
    <row r="19" spans="2:5" s="789" customFormat="1" x14ac:dyDescent="0.25">
      <c r="B19" s="786"/>
      <c r="C19" s="787"/>
      <c r="D19" s="787"/>
      <c r="E19" s="788"/>
    </row>
    <row r="20" spans="2:5" s="789" customFormat="1" ht="25.5" x14ac:dyDescent="0.25">
      <c r="B20" s="769" t="s">
        <v>1013</v>
      </c>
      <c r="C20" s="770" t="s">
        <v>1062</v>
      </c>
      <c r="D20" s="771" t="s">
        <v>1063</v>
      </c>
      <c r="E20" s="788"/>
    </row>
    <row r="21" spans="2:5" s="789" customFormat="1" x14ac:dyDescent="0.25">
      <c r="B21" s="800" t="s">
        <v>680</v>
      </c>
      <c r="C21" s="859"/>
      <c r="D21" s="778"/>
      <c r="E21" s="788"/>
    </row>
    <row r="22" spans="2:5" s="789" customFormat="1" x14ac:dyDescent="0.25">
      <c r="B22" s="803" t="s">
        <v>681</v>
      </c>
      <c r="C22" s="860"/>
      <c r="D22" s="778"/>
      <c r="E22" s="788"/>
    </row>
    <row r="23" spans="2:5" s="789" customFormat="1" x14ac:dyDescent="0.25">
      <c r="B23" s="803" t="s">
        <v>682</v>
      </c>
      <c r="C23" s="860"/>
      <c r="D23" s="778"/>
      <c r="E23" s="788"/>
    </row>
    <row r="24" spans="2:5" s="789" customFormat="1" x14ac:dyDescent="0.25">
      <c r="B24" s="803" t="s">
        <v>684</v>
      </c>
      <c r="C24" s="860"/>
      <c r="D24" s="778"/>
      <c r="E24" s="788"/>
    </row>
    <row r="25" spans="2:5" s="789" customFormat="1" x14ac:dyDescent="0.25">
      <c r="B25" s="803" t="s">
        <v>685</v>
      </c>
      <c r="C25" s="860"/>
      <c r="D25" s="778"/>
      <c r="E25" s="788"/>
    </row>
    <row r="26" spans="2:5" s="808" customFormat="1" ht="38.25" customHeight="1" x14ac:dyDescent="0.25">
      <c r="B26" s="806" t="s">
        <v>1076</v>
      </c>
      <c r="C26" s="797">
        <f>SUM(C21:C25)</f>
        <v>0</v>
      </c>
      <c r="D26" s="797">
        <f>SUM(D21:D25)</f>
        <v>0</v>
      </c>
      <c r="E26" s="807"/>
    </row>
    <row r="27" spans="2:5" s="789" customFormat="1" x14ac:dyDescent="0.25">
      <c r="B27" s="786"/>
      <c r="C27" s="787"/>
      <c r="D27" s="787"/>
      <c r="E27" s="788"/>
    </row>
    <row r="28" spans="2:5" s="789" customFormat="1" ht="25.5" x14ac:dyDescent="0.25">
      <c r="B28" s="769" t="s">
        <v>1015</v>
      </c>
      <c r="C28" s="770" t="s">
        <v>1062</v>
      </c>
      <c r="D28" s="771" t="s">
        <v>1063</v>
      </c>
      <c r="E28" s="788"/>
    </row>
    <row r="29" spans="2:5" s="808" customFormat="1" x14ac:dyDescent="0.25">
      <c r="B29" s="790" t="s">
        <v>1016</v>
      </c>
      <c r="C29" s="809">
        <v>0</v>
      </c>
      <c r="D29" s="778">
        <v>0</v>
      </c>
    </row>
    <row r="30" spans="2:5" s="808" customFormat="1" x14ac:dyDescent="0.25">
      <c r="B30" s="793" t="s">
        <v>1017</v>
      </c>
      <c r="C30" s="811">
        <v>0</v>
      </c>
      <c r="D30" s="778">
        <v>0</v>
      </c>
    </row>
    <row r="31" spans="2:5" s="808" customFormat="1" x14ac:dyDescent="0.25">
      <c r="B31" s="793" t="s">
        <v>1018</v>
      </c>
      <c r="C31" s="811">
        <v>0</v>
      </c>
      <c r="D31" s="778">
        <v>0</v>
      </c>
    </row>
    <row r="32" spans="2:5" s="808" customFormat="1" x14ac:dyDescent="0.25">
      <c r="B32" s="795" t="s">
        <v>1019</v>
      </c>
      <c r="C32" s="813">
        <v>0</v>
      </c>
      <c r="D32" s="778">
        <v>0</v>
      </c>
    </row>
    <row r="33" spans="2:11" s="808" customFormat="1" ht="25.5" x14ac:dyDescent="0.25">
      <c r="B33" s="806" t="s">
        <v>1077</v>
      </c>
      <c r="C33" s="797">
        <f>SUM(C29:C32)</f>
        <v>0</v>
      </c>
      <c r="D33" s="797">
        <f>SUM(D29:D32)</f>
        <v>0</v>
      </c>
    </row>
    <row r="34" spans="2:11" s="789" customFormat="1" x14ac:dyDescent="0.25">
      <c r="B34" s="786"/>
      <c r="C34" s="787"/>
      <c r="D34" s="787"/>
      <c r="E34" s="788"/>
    </row>
    <row r="35" spans="2:11" s="789" customFormat="1" ht="25.5" x14ac:dyDescent="0.25">
      <c r="B35" s="769" t="s">
        <v>1021</v>
      </c>
      <c r="C35" s="770" t="s">
        <v>1062</v>
      </c>
      <c r="D35" s="771" t="s">
        <v>1063</v>
      </c>
      <c r="E35" s="788"/>
    </row>
    <row r="36" spans="2:11" s="808" customFormat="1" x14ac:dyDescent="0.25">
      <c r="B36" s="790"/>
      <c r="C36" s="809">
        <v>0</v>
      </c>
      <c r="D36" s="778">
        <v>0</v>
      </c>
    </row>
    <row r="37" spans="2:11" s="808" customFormat="1" x14ac:dyDescent="0.25">
      <c r="B37" s="806" t="s">
        <v>1078</v>
      </c>
      <c r="C37" s="797">
        <f>SUM(C36:C36)</f>
        <v>0</v>
      </c>
      <c r="D37" s="797">
        <f>SUM(D36:D36)</f>
        <v>0</v>
      </c>
    </row>
    <row r="38" spans="2:11" s="789" customFormat="1" x14ac:dyDescent="0.25">
      <c r="B38" s="861"/>
      <c r="C38" s="862"/>
      <c r="D38" s="862"/>
      <c r="E38" s="788"/>
    </row>
    <row r="39" spans="2:11" s="799" customFormat="1" ht="21" customHeight="1" x14ac:dyDescent="0.25">
      <c r="B39" s="782" t="s">
        <v>1079</v>
      </c>
      <c r="C39" s="797">
        <f>+C18-C26-C33-C37</f>
        <v>0</v>
      </c>
      <c r="D39" s="797">
        <f>+D18-D26-D33-D37</f>
        <v>0</v>
      </c>
      <c r="E39" s="815"/>
    </row>
    <row r="40" spans="2:11" s="818" customFormat="1" x14ac:dyDescent="0.25">
      <c r="B40" s="816"/>
      <c r="C40" s="817"/>
      <c r="D40" s="817"/>
    </row>
    <row r="41" spans="2:11" s="818" customFormat="1" ht="24" customHeight="1" x14ac:dyDescent="0.25">
      <c r="B41" s="782" t="s">
        <v>1025</v>
      </c>
      <c r="C41" s="770" t="s">
        <v>1026</v>
      </c>
      <c r="D41" s="770" t="s">
        <v>708</v>
      </c>
    </row>
    <row r="42" spans="2:11" s="818" customFormat="1" x14ac:dyDescent="0.25">
      <c r="B42" s="819" t="s">
        <v>1027</v>
      </c>
      <c r="C42" s="820">
        <f>+'1.3.3_RA2_REGLA DESPESA'!E8</f>
        <v>2.4E-2</v>
      </c>
      <c r="D42" s="821">
        <f>+C39*(1+C42)</f>
        <v>0</v>
      </c>
    </row>
    <row r="43" spans="2:11" s="818" customFormat="1" x14ac:dyDescent="0.25">
      <c r="B43" s="1155" t="s">
        <v>1028</v>
      </c>
      <c r="C43" s="1156"/>
      <c r="D43" s="822">
        <v>0</v>
      </c>
    </row>
    <row r="44" spans="2:11" s="818" customFormat="1" ht="24" customHeight="1" x14ac:dyDescent="0.25">
      <c r="B44" s="1157" t="s">
        <v>1029</v>
      </c>
      <c r="C44" s="1158"/>
      <c r="D44" s="797">
        <f>+D42+D43</f>
        <v>0</v>
      </c>
    </row>
    <row r="45" spans="2:11" x14ac:dyDescent="0.2">
      <c r="D45" s="863"/>
      <c r="E45" s="825"/>
      <c r="F45" s="825"/>
      <c r="G45" s="825"/>
    </row>
    <row r="47" spans="2:11" ht="19.5" x14ac:dyDescent="0.4">
      <c r="B47" s="1159" t="s">
        <v>1045</v>
      </c>
      <c r="C47" s="1160"/>
      <c r="D47" s="1160"/>
      <c r="E47" s="1160"/>
      <c r="F47" s="1160"/>
      <c r="G47" s="1160"/>
      <c r="H47" s="841"/>
      <c r="I47" s="841"/>
      <c r="J47" s="825"/>
      <c r="K47" s="825"/>
    </row>
    <row r="48" spans="2:11" ht="16.5" customHeight="1" x14ac:dyDescent="0.25">
      <c r="B48" s="842"/>
      <c r="C48" s="842"/>
    </row>
    <row r="49" spans="2:7" s="843" customFormat="1" ht="12" x14ac:dyDescent="0.25">
      <c r="B49" s="1161" t="s">
        <v>1046</v>
      </c>
      <c r="C49" s="1161" t="s">
        <v>1047</v>
      </c>
      <c r="D49" s="1161"/>
      <c r="E49" s="1162" t="s">
        <v>1048</v>
      </c>
      <c r="F49" s="1162"/>
      <c r="G49" s="1162" t="s">
        <v>1049</v>
      </c>
    </row>
    <row r="50" spans="2:7" s="843" customFormat="1" ht="27" customHeight="1" x14ac:dyDescent="0.25">
      <c r="B50" s="1161"/>
      <c r="C50" s="844" t="s">
        <v>949</v>
      </c>
      <c r="D50" s="844" t="s">
        <v>1050</v>
      </c>
      <c r="E50" s="1162" t="s">
        <v>1051</v>
      </c>
      <c r="F50" s="1162"/>
      <c r="G50" s="1162"/>
    </row>
    <row r="51" spans="2:7" s="848" customFormat="1" ht="12" x14ac:dyDescent="0.25">
      <c r="B51" s="845"/>
      <c r="C51" s="845"/>
      <c r="D51" s="845"/>
      <c r="E51" s="846"/>
      <c r="F51" s="847"/>
      <c r="G51" s="845"/>
    </row>
    <row r="52" spans="2:7" s="850" customFormat="1" ht="12" x14ac:dyDescent="0.25">
      <c r="B52" s="647"/>
      <c r="C52" s="719"/>
      <c r="D52" s="719"/>
      <c r="E52" s="1151"/>
      <c r="F52" s="1151"/>
      <c r="G52" s="864">
        <f>+C52*D52/100</f>
        <v>0</v>
      </c>
    </row>
    <row r="53" spans="2:7" s="850" customFormat="1" ht="12" x14ac:dyDescent="0.25">
      <c r="B53" s="865" t="s">
        <v>1052</v>
      </c>
      <c r="C53" s="852"/>
      <c r="D53" s="853"/>
      <c r="E53" s="1149"/>
      <c r="F53" s="1149"/>
      <c r="G53" s="852">
        <f>SUM(G52:G52)</f>
        <v>0</v>
      </c>
    </row>
    <row r="54" spans="2:7" s="848" customFormat="1" ht="12" x14ac:dyDescent="0.25">
      <c r="B54" s="845"/>
      <c r="C54" s="845"/>
      <c r="D54" s="845"/>
      <c r="E54" s="846"/>
      <c r="F54" s="847"/>
      <c r="G54" s="845"/>
    </row>
    <row r="55" spans="2:7" s="850" customFormat="1" ht="12" x14ac:dyDescent="0.25">
      <c r="B55" s="680"/>
      <c r="C55" s="719"/>
      <c r="D55" s="719"/>
      <c r="E55" s="1151"/>
      <c r="F55" s="1151"/>
      <c r="G55" s="864">
        <f>+C55*D55/100</f>
        <v>0</v>
      </c>
    </row>
    <row r="56" spans="2:7" s="850" customFormat="1" ht="12" x14ac:dyDescent="0.25">
      <c r="B56" s="865" t="s">
        <v>1053</v>
      </c>
      <c r="C56" s="852"/>
      <c r="D56" s="853"/>
      <c r="E56" s="1149"/>
      <c r="F56" s="1149"/>
      <c r="G56" s="852">
        <f>SUM(G55:G55)</f>
        <v>0</v>
      </c>
    </row>
    <row r="57" spans="2:7" s="848" customFormat="1" ht="12" x14ac:dyDescent="0.25">
      <c r="B57" s="845"/>
      <c r="C57" s="845"/>
      <c r="D57" s="845"/>
      <c r="E57" s="846"/>
      <c r="F57" s="847"/>
      <c r="G57" s="845"/>
    </row>
    <row r="58" spans="2:7" s="850" customFormat="1" ht="12" x14ac:dyDescent="0.25">
      <c r="B58" s="680"/>
      <c r="C58" s="719"/>
      <c r="D58" s="719"/>
      <c r="E58" s="1151"/>
      <c r="F58" s="1151"/>
      <c r="G58" s="864">
        <f>+C58*D58/100</f>
        <v>0</v>
      </c>
    </row>
    <row r="59" spans="2:7" s="850" customFormat="1" ht="12" x14ac:dyDescent="0.25">
      <c r="B59" s="865" t="s">
        <v>1054</v>
      </c>
      <c r="C59" s="852"/>
      <c r="D59" s="853"/>
      <c r="E59" s="1149"/>
      <c r="F59" s="1149"/>
      <c r="G59" s="852">
        <f>SUM(G58:G58)</f>
        <v>0</v>
      </c>
    </row>
    <row r="60" spans="2:7" s="848" customFormat="1" ht="12" x14ac:dyDescent="0.25">
      <c r="B60" s="845"/>
      <c r="C60" s="845"/>
      <c r="D60" s="845"/>
      <c r="E60" s="846"/>
      <c r="F60" s="847"/>
      <c r="G60" s="845"/>
    </row>
    <row r="61" spans="2:7" s="850" customFormat="1" ht="12" x14ac:dyDescent="0.25">
      <c r="B61" s="680"/>
      <c r="C61" s="719"/>
      <c r="D61" s="719"/>
      <c r="E61" s="1151"/>
      <c r="F61" s="1151"/>
      <c r="G61" s="864">
        <f>+C61*D61/100</f>
        <v>0</v>
      </c>
    </row>
    <row r="62" spans="2:7" s="850" customFormat="1" ht="12" x14ac:dyDescent="0.25">
      <c r="B62" s="865" t="s">
        <v>1055</v>
      </c>
      <c r="C62" s="852"/>
      <c r="D62" s="853"/>
      <c r="E62" s="1149"/>
      <c r="F62" s="1149"/>
      <c r="G62" s="852">
        <f>SUM(G61:G61)</f>
        <v>0</v>
      </c>
    </row>
    <row r="63" spans="2:7" s="848" customFormat="1" ht="12" x14ac:dyDescent="0.25">
      <c r="B63" s="845"/>
      <c r="C63" s="845"/>
      <c r="D63" s="845"/>
      <c r="E63" s="846"/>
      <c r="F63" s="847"/>
      <c r="G63" s="845"/>
    </row>
    <row r="64" spans="2:7" s="850" customFormat="1" ht="12" x14ac:dyDescent="0.25">
      <c r="B64" s="855" t="s">
        <v>686</v>
      </c>
      <c r="C64" s="855"/>
      <c r="D64" s="855"/>
      <c r="E64" s="1150"/>
      <c r="F64" s="1150"/>
      <c r="G64" s="856">
        <f>+G53+G56+G59+G62</f>
        <v>0</v>
      </c>
    </row>
  </sheetData>
  <mergeCells count="19">
    <mergeCell ref="E49:F49"/>
    <mergeCell ref="G49:G50"/>
    <mergeCell ref="E50:F50"/>
    <mergeCell ref="B2:G2"/>
    <mergeCell ref="B4:G4"/>
    <mergeCell ref="B43:C43"/>
    <mergeCell ref="B44:C44"/>
    <mergeCell ref="B47:G47"/>
    <mergeCell ref="B49:B50"/>
    <mergeCell ref="C49:D49"/>
    <mergeCell ref="E61:F61"/>
    <mergeCell ref="E62:F62"/>
    <mergeCell ref="E64:F64"/>
    <mergeCell ref="E52:F52"/>
    <mergeCell ref="E53:F53"/>
    <mergeCell ref="E55:F55"/>
    <mergeCell ref="E56:F56"/>
    <mergeCell ref="E58:F58"/>
    <mergeCell ref="E59:F5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9" width="16.7109375" style="823" customWidth="1"/>
    <col min="10" max="10" width="5.7109375" style="823" customWidth="1"/>
    <col min="11"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918</v>
      </c>
      <c r="C4" s="1152"/>
      <c r="D4" s="1152"/>
      <c r="E4" s="1152"/>
      <c r="F4" s="1152"/>
      <c r="G4" s="1152"/>
      <c r="H4" s="767"/>
      <c r="I4" s="767"/>
    </row>
    <row r="6" spans="2:9" s="772" customFormat="1" ht="25.5" x14ac:dyDescent="0.25">
      <c r="B6" s="769" t="s">
        <v>1061</v>
      </c>
      <c r="C6" s="770" t="s">
        <v>1062</v>
      </c>
      <c r="D6" s="771" t="s">
        <v>1063</v>
      </c>
    </row>
    <row r="7" spans="2:9" s="772" customFormat="1" x14ac:dyDescent="0.25">
      <c r="B7" s="790" t="s">
        <v>1064</v>
      </c>
      <c r="C7" s="774"/>
      <c r="D7" s="778"/>
      <c r="E7" s="858"/>
    </row>
    <row r="8" spans="2:9" s="772" customFormat="1" x14ac:dyDescent="0.25">
      <c r="B8" s="793" t="s">
        <v>1065</v>
      </c>
      <c r="C8" s="777"/>
      <c r="D8" s="778"/>
    </row>
    <row r="9" spans="2:9" s="772" customFormat="1" x14ac:dyDescent="0.25">
      <c r="B9" s="793" t="s">
        <v>1066</v>
      </c>
      <c r="C9" s="777"/>
      <c r="D9" s="778"/>
    </row>
    <row r="10" spans="2:9" s="772" customFormat="1" x14ac:dyDescent="0.25">
      <c r="B10" s="793" t="s">
        <v>1067</v>
      </c>
      <c r="C10" s="777"/>
      <c r="D10" s="778"/>
    </row>
    <row r="11" spans="2:9" s="772" customFormat="1" x14ac:dyDescent="0.25">
      <c r="B11" s="793" t="s">
        <v>1068</v>
      </c>
      <c r="C11" s="777"/>
      <c r="D11" s="778"/>
    </row>
    <row r="12" spans="2:9" s="772" customFormat="1" x14ac:dyDescent="0.25">
      <c r="B12" s="793" t="s">
        <v>1069</v>
      </c>
      <c r="C12" s="777"/>
      <c r="D12" s="778"/>
    </row>
    <row r="13" spans="2:9" s="772" customFormat="1" ht="25.5" x14ac:dyDescent="0.25">
      <c r="B13" s="793" t="s">
        <v>1070</v>
      </c>
      <c r="C13" s="777"/>
      <c r="D13" s="778"/>
    </row>
    <row r="14" spans="2:9" s="772" customFormat="1" ht="25.5" x14ac:dyDescent="0.25">
      <c r="B14" s="793" t="s">
        <v>1071</v>
      </c>
      <c r="C14" s="777"/>
      <c r="D14" s="778"/>
    </row>
    <row r="15" spans="2:9" s="772" customFormat="1" x14ac:dyDescent="0.25">
      <c r="B15" s="793" t="s">
        <v>1072</v>
      </c>
      <c r="C15" s="777"/>
      <c r="D15" s="778"/>
    </row>
    <row r="16" spans="2:9" s="772" customFormat="1" x14ac:dyDescent="0.25">
      <c r="B16" s="793" t="s">
        <v>1073</v>
      </c>
      <c r="C16" s="777"/>
      <c r="D16" s="778"/>
    </row>
    <row r="17" spans="2:5" s="772" customFormat="1" x14ac:dyDescent="0.25">
      <c r="B17" s="795" t="s">
        <v>1074</v>
      </c>
      <c r="C17" s="780"/>
      <c r="D17" s="778"/>
    </row>
    <row r="18" spans="2:5" s="785" customFormat="1" x14ac:dyDescent="0.25">
      <c r="B18" s="782" t="s">
        <v>1075</v>
      </c>
      <c r="C18" s="783">
        <f>SUM(C7:C17)</f>
        <v>0</v>
      </c>
      <c r="D18" s="783">
        <f>SUM(D7:D17)</f>
        <v>0</v>
      </c>
      <c r="E18" s="784"/>
    </row>
    <row r="19" spans="2:5" s="789" customFormat="1" x14ac:dyDescent="0.25">
      <c r="B19" s="786"/>
      <c r="C19" s="787"/>
      <c r="D19" s="787"/>
      <c r="E19" s="788"/>
    </row>
    <row r="20" spans="2:5" s="789" customFormat="1" ht="25.5" x14ac:dyDescent="0.25">
      <c r="B20" s="769" t="s">
        <v>1013</v>
      </c>
      <c r="C20" s="770" t="s">
        <v>1062</v>
      </c>
      <c r="D20" s="771" t="s">
        <v>1063</v>
      </c>
      <c r="E20" s="788"/>
    </row>
    <row r="21" spans="2:5" s="789" customFormat="1" x14ac:dyDescent="0.25">
      <c r="B21" s="800" t="s">
        <v>680</v>
      </c>
      <c r="C21" s="859"/>
      <c r="D21" s="778"/>
      <c r="E21" s="788"/>
    </row>
    <row r="22" spans="2:5" s="789" customFormat="1" x14ac:dyDescent="0.25">
      <c r="B22" s="803" t="s">
        <v>681</v>
      </c>
      <c r="C22" s="860"/>
      <c r="D22" s="778"/>
      <c r="E22" s="788"/>
    </row>
    <row r="23" spans="2:5" s="789" customFormat="1" x14ac:dyDescent="0.25">
      <c r="B23" s="803" t="s">
        <v>682</v>
      </c>
      <c r="C23" s="860"/>
      <c r="D23" s="778"/>
      <c r="E23" s="788"/>
    </row>
    <row r="24" spans="2:5" s="789" customFormat="1" x14ac:dyDescent="0.25">
      <c r="B24" s="803" t="s">
        <v>683</v>
      </c>
      <c r="C24" s="860"/>
      <c r="D24" s="778"/>
      <c r="E24" s="788"/>
    </row>
    <row r="25" spans="2:5" s="789" customFormat="1" x14ac:dyDescent="0.25">
      <c r="B25" s="803" t="s">
        <v>685</v>
      </c>
      <c r="C25" s="860"/>
      <c r="D25" s="778"/>
      <c r="E25" s="788"/>
    </row>
    <row r="26" spans="2:5" s="808" customFormat="1" ht="38.25" customHeight="1" x14ac:dyDescent="0.25">
      <c r="B26" s="806" t="s">
        <v>1076</v>
      </c>
      <c r="C26" s="797">
        <f>SUM(C21:C25)</f>
        <v>0</v>
      </c>
      <c r="D26" s="797">
        <f>SUM(D21:D25)</f>
        <v>0</v>
      </c>
      <c r="E26" s="807"/>
    </row>
    <row r="27" spans="2:5" s="789" customFormat="1" x14ac:dyDescent="0.25">
      <c r="B27" s="786"/>
      <c r="C27" s="787"/>
      <c r="D27" s="787"/>
      <c r="E27" s="788"/>
    </row>
    <row r="28" spans="2:5" s="789" customFormat="1" ht="25.5" x14ac:dyDescent="0.25">
      <c r="B28" s="769" t="s">
        <v>1015</v>
      </c>
      <c r="C28" s="770" t="s">
        <v>1062</v>
      </c>
      <c r="D28" s="771" t="s">
        <v>1063</v>
      </c>
      <c r="E28" s="788"/>
    </row>
    <row r="29" spans="2:5" s="808" customFormat="1" x14ac:dyDescent="0.25">
      <c r="B29" s="790" t="s">
        <v>1016</v>
      </c>
      <c r="C29" s="809">
        <v>0</v>
      </c>
      <c r="D29" s="778">
        <v>0</v>
      </c>
    </row>
    <row r="30" spans="2:5" s="808" customFormat="1" x14ac:dyDescent="0.25">
      <c r="B30" s="793" t="s">
        <v>1017</v>
      </c>
      <c r="C30" s="811">
        <v>0</v>
      </c>
      <c r="D30" s="778">
        <v>0</v>
      </c>
    </row>
    <row r="31" spans="2:5" s="808" customFormat="1" x14ac:dyDescent="0.25">
      <c r="B31" s="793" t="s">
        <v>1018</v>
      </c>
      <c r="C31" s="811">
        <v>0</v>
      </c>
      <c r="D31" s="778">
        <v>0</v>
      </c>
    </row>
    <row r="32" spans="2:5" s="808" customFormat="1" x14ac:dyDescent="0.25">
      <c r="B32" s="795" t="s">
        <v>1019</v>
      </c>
      <c r="C32" s="813">
        <v>0</v>
      </c>
      <c r="D32" s="778">
        <v>0</v>
      </c>
    </row>
    <row r="33" spans="2:11" s="808" customFormat="1" ht="25.5" x14ac:dyDescent="0.25">
      <c r="B33" s="806" t="s">
        <v>1077</v>
      </c>
      <c r="C33" s="797">
        <f>SUM(C29:C32)</f>
        <v>0</v>
      </c>
      <c r="D33" s="797">
        <f>SUM(D29:D32)</f>
        <v>0</v>
      </c>
    </row>
    <row r="34" spans="2:11" s="789" customFormat="1" x14ac:dyDescent="0.25">
      <c r="B34" s="786"/>
      <c r="C34" s="787"/>
      <c r="D34" s="787"/>
      <c r="E34" s="788"/>
    </row>
    <row r="35" spans="2:11" s="789" customFormat="1" ht="25.5" x14ac:dyDescent="0.25">
      <c r="B35" s="769" t="s">
        <v>1021</v>
      </c>
      <c r="C35" s="770" t="s">
        <v>1062</v>
      </c>
      <c r="D35" s="771" t="s">
        <v>1063</v>
      </c>
      <c r="E35" s="788"/>
    </row>
    <row r="36" spans="2:11" s="808" customFormat="1" x14ac:dyDescent="0.25">
      <c r="B36" s="790"/>
      <c r="C36" s="809">
        <v>0</v>
      </c>
      <c r="D36" s="778">
        <v>0</v>
      </c>
    </row>
    <row r="37" spans="2:11" s="808" customFormat="1" x14ac:dyDescent="0.25">
      <c r="B37" s="806" t="s">
        <v>1078</v>
      </c>
      <c r="C37" s="797">
        <f>SUM(C36:C36)</f>
        <v>0</v>
      </c>
      <c r="D37" s="797">
        <f>SUM(D36:D36)</f>
        <v>0</v>
      </c>
    </row>
    <row r="38" spans="2:11" s="789" customFormat="1" x14ac:dyDescent="0.25">
      <c r="B38" s="786"/>
      <c r="C38" s="787"/>
      <c r="D38" s="787"/>
      <c r="E38" s="788"/>
    </row>
    <row r="39" spans="2:11" s="799" customFormat="1" ht="21" customHeight="1" x14ac:dyDescent="0.25">
      <c r="B39" s="782" t="s">
        <v>1079</v>
      </c>
      <c r="C39" s="797">
        <f>+C18-C26-C33-C37</f>
        <v>0</v>
      </c>
      <c r="D39" s="797">
        <f>+D18-D26-D33-D37</f>
        <v>0</v>
      </c>
      <c r="E39" s="815"/>
    </row>
    <row r="40" spans="2:11" s="818" customFormat="1" x14ac:dyDescent="0.25">
      <c r="B40" s="816"/>
      <c r="C40" s="817"/>
      <c r="D40" s="817"/>
    </row>
    <row r="41" spans="2:11" s="818" customFormat="1" ht="24" customHeight="1" x14ac:dyDescent="0.25">
      <c r="B41" s="782" t="s">
        <v>1025</v>
      </c>
      <c r="C41" s="770" t="s">
        <v>1026</v>
      </c>
      <c r="D41" s="770" t="s">
        <v>708</v>
      </c>
    </row>
    <row r="42" spans="2:11" s="818" customFormat="1" x14ac:dyDescent="0.25">
      <c r="B42" s="819" t="s">
        <v>1027</v>
      </c>
      <c r="C42" s="820">
        <f>+'1.3.3_RA2_REGLA DESPESA'!E8</f>
        <v>2.4E-2</v>
      </c>
      <c r="D42" s="821">
        <f>+C39*(1+C42)</f>
        <v>0</v>
      </c>
    </row>
    <row r="43" spans="2:11" s="818" customFormat="1" x14ac:dyDescent="0.25">
      <c r="B43" s="1155" t="s">
        <v>1028</v>
      </c>
      <c r="C43" s="1156"/>
      <c r="D43" s="822">
        <v>0</v>
      </c>
    </row>
    <row r="44" spans="2:11" s="818" customFormat="1" ht="24" customHeight="1" x14ac:dyDescent="0.25">
      <c r="B44" s="1157" t="s">
        <v>1029</v>
      </c>
      <c r="C44" s="1158"/>
      <c r="D44" s="797">
        <f>+D42+D43</f>
        <v>0</v>
      </c>
    </row>
    <row r="45" spans="2:11" x14ac:dyDescent="0.2">
      <c r="D45" s="863"/>
      <c r="E45" s="825"/>
      <c r="F45" s="825"/>
      <c r="G45" s="825"/>
    </row>
    <row r="47" spans="2:11" ht="19.5" x14ac:dyDescent="0.4">
      <c r="B47" s="1159" t="s">
        <v>1045</v>
      </c>
      <c r="C47" s="1160"/>
      <c r="D47" s="1160"/>
      <c r="E47" s="1160"/>
      <c r="F47" s="1160"/>
      <c r="G47" s="1160"/>
      <c r="H47" s="841"/>
      <c r="I47" s="841"/>
      <c r="J47" s="825"/>
      <c r="K47" s="825"/>
    </row>
    <row r="48" spans="2:11" ht="13.5" customHeight="1" x14ac:dyDescent="0.25">
      <c r="B48" s="842"/>
      <c r="C48" s="842"/>
    </row>
    <row r="49" spans="2:7" s="843" customFormat="1" ht="12" x14ac:dyDescent="0.25">
      <c r="B49" s="1161" t="s">
        <v>1046</v>
      </c>
      <c r="C49" s="1161" t="s">
        <v>1047</v>
      </c>
      <c r="D49" s="1161"/>
      <c r="E49" s="1162" t="s">
        <v>1048</v>
      </c>
      <c r="F49" s="1162"/>
      <c r="G49" s="1162" t="s">
        <v>1049</v>
      </c>
    </row>
    <row r="50" spans="2:7" s="843" customFormat="1" ht="27" customHeight="1" x14ac:dyDescent="0.25">
      <c r="B50" s="1161"/>
      <c r="C50" s="844" t="s">
        <v>949</v>
      </c>
      <c r="D50" s="844" t="s">
        <v>1050</v>
      </c>
      <c r="E50" s="1162" t="s">
        <v>1051</v>
      </c>
      <c r="F50" s="1162"/>
      <c r="G50" s="1162"/>
    </row>
    <row r="51" spans="2:7" s="848" customFormat="1" ht="12" x14ac:dyDescent="0.25">
      <c r="B51" s="845"/>
      <c r="C51" s="845"/>
      <c r="D51" s="845"/>
      <c r="E51" s="846"/>
      <c r="F51" s="847"/>
      <c r="G51" s="845"/>
    </row>
    <row r="52" spans="2:7" s="850" customFormat="1" ht="12" x14ac:dyDescent="0.25">
      <c r="B52" s="647"/>
      <c r="C52" s="719"/>
      <c r="D52" s="719"/>
      <c r="E52" s="1151"/>
      <c r="F52" s="1151"/>
      <c r="G52" s="864">
        <f>+C52*D52/100</f>
        <v>0</v>
      </c>
    </row>
    <row r="53" spans="2:7" s="850" customFormat="1" ht="12" x14ac:dyDescent="0.25">
      <c r="B53" s="865" t="s">
        <v>1052</v>
      </c>
      <c r="C53" s="852"/>
      <c r="D53" s="853"/>
      <c r="E53" s="1149"/>
      <c r="F53" s="1149"/>
      <c r="G53" s="852">
        <f>SUM(G52:G52)</f>
        <v>0</v>
      </c>
    </row>
    <row r="54" spans="2:7" s="848" customFormat="1" ht="12" x14ac:dyDescent="0.25">
      <c r="B54" s="845"/>
      <c r="C54" s="845"/>
      <c r="D54" s="845"/>
      <c r="E54" s="846"/>
      <c r="F54" s="847"/>
      <c r="G54" s="845"/>
    </row>
    <row r="55" spans="2:7" s="850" customFormat="1" ht="12" x14ac:dyDescent="0.25">
      <c r="B55" s="680"/>
      <c r="C55" s="719"/>
      <c r="D55" s="719"/>
      <c r="E55" s="1151"/>
      <c r="F55" s="1151"/>
      <c r="G55" s="864">
        <f>+C55*D55/100</f>
        <v>0</v>
      </c>
    </row>
    <row r="56" spans="2:7" s="850" customFormat="1" ht="12" x14ac:dyDescent="0.25">
      <c r="B56" s="865" t="s">
        <v>1053</v>
      </c>
      <c r="C56" s="852"/>
      <c r="D56" s="853"/>
      <c r="E56" s="1149"/>
      <c r="F56" s="1149"/>
      <c r="G56" s="852">
        <f>SUM(G55:G55)</f>
        <v>0</v>
      </c>
    </row>
    <row r="57" spans="2:7" s="848" customFormat="1" ht="12" x14ac:dyDescent="0.25">
      <c r="B57" s="845"/>
      <c r="C57" s="845"/>
      <c r="D57" s="845"/>
      <c r="E57" s="846"/>
      <c r="F57" s="847"/>
      <c r="G57" s="845"/>
    </row>
    <row r="58" spans="2:7" s="850" customFormat="1" ht="12" x14ac:dyDescent="0.25">
      <c r="B58" s="680"/>
      <c r="C58" s="719"/>
      <c r="D58" s="719"/>
      <c r="E58" s="1151"/>
      <c r="F58" s="1151"/>
      <c r="G58" s="864">
        <f>+C58*D58/100</f>
        <v>0</v>
      </c>
    </row>
    <row r="59" spans="2:7" s="850" customFormat="1" ht="12" x14ac:dyDescent="0.25">
      <c r="B59" s="865" t="s">
        <v>1054</v>
      </c>
      <c r="C59" s="852"/>
      <c r="D59" s="853"/>
      <c r="E59" s="1149"/>
      <c r="F59" s="1149"/>
      <c r="G59" s="852">
        <f>SUM(G58:G58)</f>
        <v>0</v>
      </c>
    </row>
    <row r="60" spans="2:7" s="848" customFormat="1" ht="12" x14ac:dyDescent="0.25">
      <c r="B60" s="845"/>
      <c r="C60" s="845"/>
      <c r="D60" s="845"/>
      <c r="E60" s="846"/>
      <c r="F60" s="847"/>
      <c r="G60" s="845"/>
    </row>
    <row r="61" spans="2:7" s="850" customFormat="1" ht="12" x14ac:dyDescent="0.25">
      <c r="B61" s="680"/>
      <c r="C61" s="719"/>
      <c r="D61" s="719"/>
      <c r="E61" s="1151"/>
      <c r="F61" s="1151"/>
      <c r="G61" s="864">
        <f>+C61*D61/100</f>
        <v>0</v>
      </c>
    </row>
    <row r="62" spans="2:7" s="850" customFormat="1" ht="12" x14ac:dyDescent="0.25">
      <c r="B62" s="865" t="s">
        <v>1055</v>
      </c>
      <c r="C62" s="852"/>
      <c r="D62" s="853"/>
      <c r="E62" s="1149"/>
      <c r="F62" s="1149"/>
      <c r="G62" s="852">
        <f>SUM(G61:G61)</f>
        <v>0</v>
      </c>
    </row>
    <row r="63" spans="2:7" s="848" customFormat="1" ht="12" x14ac:dyDescent="0.25">
      <c r="B63" s="845"/>
      <c r="C63" s="845"/>
      <c r="D63" s="845"/>
      <c r="E63" s="846"/>
      <c r="F63" s="847"/>
      <c r="G63" s="845"/>
    </row>
    <row r="64" spans="2:7" s="850" customFormat="1" ht="12" x14ac:dyDescent="0.25">
      <c r="B64" s="855" t="s">
        <v>686</v>
      </c>
      <c r="C64" s="855"/>
      <c r="D64" s="855"/>
      <c r="E64" s="1150"/>
      <c r="F64" s="1150"/>
      <c r="G64" s="856">
        <f>+G53+G56+G59+G62</f>
        <v>0</v>
      </c>
    </row>
  </sheetData>
  <mergeCells count="19">
    <mergeCell ref="E49:F49"/>
    <mergeCell ref="G49:G50"/>
    <mergeCell ref="E50:F50"/>
    <mergeCell ref="B2:G2"/>
    <mergeCell ref="B4:G4"/>
    <mergeCell ref="B43:C43"/>
    <mergeCell ref="B44:C44"/>
    <mergeCell ref="B47:G47"/>
    <mergeCell ref="B49:B50"/>
    <mergeCell ref="C49:D49"/>
    <mergeCell ref="E61:F61"/>
    <mergeCell ref="E62:F62"/>
    <mergeCell ref="E64:F64"/>
    <mergeCell ref="E52:F52"/>
    <mergeCell ref="E53:F53"/>
    <mergeCell ref="E55:F55"/>
    <mergeCell ref="E56:F56"/>
    <mergeCell ref="E58:F58"/>
    <mergeCell ref="E59:F5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64"/>
  <sheetViews>
    <sheetView showGridLines="0" view="pageBreakPreview" zoomScale="90" zoomScaleNormal="120" zoomScaleSheetLayoutView="90" zoomScalePageLayoutView="80" workbookViewId="0">
      <selection activeCell="A3" sqref="A3"/>
    </sheetView>
  </sheetViews>
  <sheetFormatPr defaultColWidth="11.42578125" defaultRowHeight="12.75" x14ac:dyDescent="0.2"/>
  <cols>
    <col min="1" max="1" width="4.7109375" style="823" customWidth="1"/>
    <col min="2" max="2" width="67.5703125" style="823" customWidth="1"/>
    <col min="3" max="4" width="19.85546875" style="824" customWidth="1"/>
    <col min="5" max="8" width="16.7109375" style="823" customWidth="1"/>
    <col min="9" max="9" width="5.7109375" style="823" customWidth="1"/>
    <col min="10" max="16384" width="11.42578125" style="823"/>
  </cols>
  <sheetData>
    <row r="2" spans="2:9" s="768" customFormat="1" ht="20.25" x14ac:dyDescent="0.4">
      <c r="B2" s="1152" t="s">
        <v>1221</v>
      </c>
      <c r="C2" s="1152"/>
      <c r="D2" s="1152"/>
      <c r="E2" s="1152"/>
      <c r="F2" s="1152"/>
      <c r="G2" s="1152"/>
      <c r="H2" s="767"/>
      <c r="I2" s="767"/>
    </row>
    <row r="3" spans="2:9" ht="20.25" x14ac:dyDescent="0.4">
      <c r="B3" s="1021"/>
      <c r="C3" s="1022"/>
      <c r="D3" s="1022"/>
      <c r="E3" s="1021"/>
      <c r="F3" s="1021"/>
      <c r="G3" s="1021"/>
    </row>
    <row r="4" spans="2:9" s="768" customFormat="1" ht="20.25" x14ac:dyDescent="0.4">
      <c r="B4" s="1152" t="s">
        <v>920</v>
      </c>
      <c r="C4" s="1152"/>
      <c r="D4" s="1152"/>
      <c r="E4" s="1152"/>
      <c r="F4" s="1152"/>
      <c r="G4" s="1152"/>
      <c r="H4" s="767"/>
      <c r="I4" s="767"/>
    </row>
    <row r="6" spans="2:9" s="772" customFormat="1" ht="25.5" x14ac:dyDescent="0.25">
      <c r="B6" s="769" t="s">
        <v>1061</v>
      </c>
      <c r="C6" s="770" t="s">
        <v>1062</v>
      </c>
      <c r="D6" s="771" t="s">
        <v>1063</v>
      </c>
    </row>
    <row r="7" spans="2:9" s="772" customFormat="1" x14ac:dyDescent="0.25">
      <c r="B7" s="790" t="s">
        <v>1064</v>
      </c>
      <c r="C7" s="774"/>
      <c r="D7" s="778"/>
      <c r="E7" s="858"/>
    </row>
    <row r="8" spans="2:9" s="772" customFormat="1" x14ac:dyDescent="0.25">
      <c r="B8" s="793" t="s">
        <v>1065</v>
      </c>
      <c r="C8" s="777"/>
      <c r="D8" s="778"/>
    </row>
    <row r="9" spans="2:9" s="772" customFormat="1" x14ac:dyDescent="0.25">
      <c r="B9" s="793" t="s">
        <v>1066</v>
      </c>
      <c r="C9" s="777"/>
      <c r="D9" s="778"/>
    </row>
    <row r="10" spans="2:9" s="772" customFormat="1" x14ac:dyDescent="0.25">
      <c r="B10" s="793" t="s">
        <v>1067</v>
      </c>
      <c r="C10" s="777"/>
      <c r="D10" s="778"/>
    </row>
    <row r="11" spans="2:9" s="772" customFormat="1" x14ac:dyDescent="0.25">
      <c r="B11" s="793" t="s">
        <v>1068</v>
      </c>
      <c r="C11" s="777"/>
      <c r="D11" s="778"/>
    </row>
    <row r="12" spans="2:9" s="772" customFormat="1" x14ac:dyDescent="0.25">
      <c r="B12" s="793" t="s">
        <v>1069</v>
      </c>
      <c r="C12" s="777"/>
      <c r="D12" s="778"/>
    </row>
    <row r="13" spans="2:9" s="772" customFormat="1" ht="25.5" x14ac:dyDescent="0.25">
      <c r="B13" s="793" t="s">
        <v>1070</v>
      </c>
      <c r="C13" s="777"/>
      <c r="D13" s="778"/>
    </row>
    <row r="14" spans="2:9" s="772" customFormat="1" ht="25.5" x14ac:dyDescent="0.25">
      <c r="B14" s="793" t="s">
        <v>1071</v>
      </c>
      <c r="C14" s="777"/>
      <c r="D14" s="778"/>
    </row>
    <row r="15" spans="2:9" s="772" customFormat="1" x14ac:dyDescent="0.25">
      <c r="B15" s="793" t="s">
        <v>1072</v>
      </c>
      <c r="C15" s="777"/>
      <c r="D15" s="778"/>
    </row>
    <row r="16" spans="2:9" s="772" customFormat="1" x14ac:dyDescent="0.25">
      <c r="B16" s="793" t="s">
        <v>1073</v>
      </c>
      <c r="C16" s="777"/>
      <c r="D16" s="778"/>
    </row>
    <row r="17" spans="2:7" s="772" customFormat="1" x14ac:dyDescent="0.25">
      <c r="B17" s="795" t="s">
        <v>1074</v>
      </c>
      <c r="C17" s="780"/>
      <c r="D17" s="778"/>
    </row>
    <row r="18" spans="2:7" s="785" customFormat="1" x14ac:dyDescent="0.25">
      <c r="B18" s="782" t="s">
        <v>1075</v>
      </c>
      <c r="C18" s="783">
        <f>SUM(C7:C17)</f>
        <v>0</v>
      </c>
      <c r="D18" s="783">
        <f>SUM(D7:D17)</f>
        <v>0</v>
      </c>
      <c r="E18" s="784"/>
    </row>
    <row r="19" spans="2:7" s="789" customFormat="1" x14ac:dyDescent="0.25">
      <c r="B19" s="786"/>
      <c r="C19" s="787"/>
      <c r="D19" s="787"/>
      <c r="E19" s="788"/>
    </row>
    <row r="20" spans="2:7" s="789" customFormat="1" ht="25.5" x14ac:dyDescent="0.25">
      <c r="B20" s="769" t="s">
        <v>1013</v>
      </c>
      <c r="C20" s="770" t="s">
        <v>1062</v>
      </c>
      <c r="D20" s="771" t="s">
        <v>1063</v>
      </c>
      <c r="E20" s="788"/>
    </row>
    <row r="21" spans="2:7" s="789" customFormat="1" x14ac:dyDescent="0.25">
      <c r="B21" s="800" t="s">
        <v>680</v>
      </c>
      <c r="C21" s="859"/>
      <c r="D21" s="778"/>
      <c r="E21" s="788"/>
    </row>
    <row r="22" spans="2:7" s="789" customFormat="1" x14ac:dyDescent="0.25">
      <c r="B22" s="803" t="s">
        <v>681</v>
      </c>
      <c r="C22" s="860"/>
      <c r="D22" s="778"/>
      <c r="E22" s="788"/>
    </row>
    <row r="23" spans="2:7" s="789" customFormat="1" x14ac:dyDescent="0.25">
      <c r="B23" s="803" t="s">
        <v>682</v>
      </c>
      <c r="C23" s="860"/>
      <c r="D23" s="778"/>
      <c r="E23" s="788"/>
    </row>
    <row r="24" spans="2:7" s="789" customFormat="1" x14ac:dyDescent="0.25">
      <c r="B24" s="803" t="s">
        <v>683</v>
      </c>
      <c r="C24" s="860"/>
      <c r="D24" s="778"/>
      <c r="E24" s="788"/>
    </row>
    <row r="25" spans="2:7" s="789" customFormat="1" ht="16.5" customHeight="1" x14ac:dyDescent="0.25">
      <c r="B25" s="803" t="s">
        <v>684</v>
      </c>
      <c r="C25" s="860"/>
      <c r="D25" s="778"/>
      <c r="E25" s="788"/>
      <c r="G25" s="1004"/>
    </row>
    <row r="26" spans="2:7" s="808" customFormat="1" ht="38.25" customHeight="1" x14ac:dyDescent="0.25">
      <c r="B26" s="806" t="s">
        <v>1076</v>
      </c>
      <c r="C26" s="797">
        <f>SUM(C21:C25)</f>
        <v>0</v>
      </c>
      <c r="D26" s="797">
        <f>SUM(D21:D25)</f>
        <v>0</v>
      </c>
      <c r="E26" s="807"/>
    </row>
    <row r="27" spans="2:7" s="789" customFormat="1" x14ac:dyDescent="0.25">
      <c r="B27" s="786"/>
      <c r="C27" s="787"/>
      <c r="D27" s="787"/>
      <c r="E27" s="788"/>
    </row>
    <row r="28" spans="2:7" s="789" customFormat="1" ht="25.5" x14ac:dyDescent="0.25">
      <c r="B28" s="769" t="s">
        <v>1015</v>
      </c>
      <c r="C28" s="770" t="s">
        <v>1062</v>
      </c>
      <c r="D28" s="771" t="s">
        <v>1063</v>
      </c>
      <c r="E28" s="788"/>
    </row>
    <row r="29" spans="2:7" s="808" customFormat="1" x14ac:dyDescent="0.25">
      <c r="B29" s="790" t="s">
        <v>1016</v>
      </c>
      <c r="C29" s="809">
        <v>0</v>
      </c>
      <c r="D29" s="778">
        <v>0</v>
      </c>
    </row>
    <row r="30" spans="2:7" s="808" customFormat="1" x14ac:dyDescent="0.25">
      <c r="B30" s="793" t="s">
        <v>1017</v>
      </c>
      <c r="C30" s="811">
        <v>0</v>
      </c>
      <c r="D30" s="778">
        <v>0</v>
      </c>
    </row>
    <row r="31" spans="2:7" s="808" customFormat="1" x14ac:dyDescent="0.25">
      <c r="B31" s="793" t="s">
        <v>1018</v>
      </c>
      <c r="C31" s="811">
        <v>0</v>
      </c>
      <c r="D31" s="778">
        <v>0</v>
      </c>
    </row>
    <row r="32" spans="2:7" s="808" customFormat="1" x14ac:dyDescent="0.25">
      <c r="B32" s="795" t="s">
        <v>1019</v>
      </c>
      <c r="C32" s="813">
        <v>0</v>
      </c>
      <c r="D32" s="778">
        <v>0</v>
      </c>
    </row>
    <row r="33" spans="2:11" s="808" customFormat="1" ht="25.5" x14ac:dyDescent="0.25">
      <c r="B33" s="806" t="s">
        <v>1077</v>
      </c>
      <c r="C33" s="797">
        <f>SUM(C29:C32)</f>
        <v>0</v>
      </c>
      <c r="D33" s="797">
        <f>SUM(D29:D32)</f>
        <v>0</v>
      </c>
    </row>
    <row r="34" spans="2:11" s="789" customFormat="1" x14ac:dyDescent="0.25">
      <c r="B34" s="786"/>
      <c r="C34" s="787"/>
      <c r="D34" s="787"/>
      <c r="E34" s="788"/>
    </row>
    <row r="35" spans="2:11" s="789" customFormat="1" ht="25.5" x14ac:dyDescent="0.25">
      <c r="B35" s="769" t="s">
        <v>1021</v>
      </c>
      <c r="C35" s="770" t="s">
        <v>1062</v>
      </c>
      <c r="D35" s="771" t="s">
        <v>1063</v>
      </c>
      <c r="E35" s="788"/>
    </row>
    <row r="36" spans="2:11" s="808" customFormat="1" x14ac:dyDescent="0.25">
      <c r="B36" s="790"/>
      <c r="C36" s="809">
        <v>0</v>
      </c>
      <c r="D36" s="778">
        <v>0</v>
      </c>
    </row>
    <row r="37" spans="2:11" s="808" customFormat="1" x14ac:dyDescent="0.25">
      <c r="B37" s="806" t="s">
        <v>1078</v>
      </c>
      <c r="C37" s="797">
        <f>SUM(C36:C36)</f>
        <v>0</v>
      </c>
      <c r="D37" s="797">
        <f>SUM(D36:D36)</f>
        <v>0</v>
      </c>
    </row>
    <row r="38" spans="2:11" s="789" customFormat="1" x14ac:dyDescent="0.25">
      <c r="B38" s="786"/>
      <c r="C38" s="787"/>
      <c r="D38" s="787"/>
      <c r="E38" s="788"/>
    </row>
    <row r="39" spans="2:11" s="799" customFormat="1" ht="21" customHeight="1" x14ac:dyDescent="0.25">
      <c r="B39" s="782" t="s">
        <v>1079</v>
      </c>
      <c r="C39" s="797">
        <f>+C18-C26-C33-C37</f>
        <v>0</v>
      </c>
      <c r="D39" s="797">
        <f>+D18-D26-D33-D37</f>
        <v>0</v>
      </c>
      <c r="E39" s="815"/>
    </row>
    <row r="40" spans="2:11" s="818" customFormat="1" x14ac:dyDescent="0.25">
      <c r="B40" s="816"/>
      <c r="C40" s="817"/>
      <c r="D40" s="817"/>
    </row>
    <row r="41" spans="2:11" s="818" customFormat="1" ht="24" customHeight="1" x14ac:dyDescent="0.25">
      <c r="B41" s="782" t="s">
        <v>1025</v>
      </c>
      <c r="C41" s="770" t="s">
        <v>1026</v>
      </c>
      <c r="D41" s="770" t="s">
        <v>708</v>
      </c>
    </row>
    <row r="42" spans="2:11" s="818" customFormat="1" x14ac:dyDescent="0.25">
      <c r="B42" s="819" t="s">
        <v>1027</v>
      </c>
      <c r="C42" s="820">
        <f>+'1.3.3_RA2_REGLA DESPESA'!E8</f>
        <v>2.4E-2</v>
      </c>
      <c r="D42" s="821">
        <f>+C39*(1+C42)</f>
        <v>0</v>
      </c>
    </row>
    <row r="43" spans="2:11" s="818" customFormat="1" x14ac:dyDescent="0.25">
      <c r="B43" s="1155" t="s">
        <v>1028</v>
      </c>
      <c r="C43" s="1156"/>
      <c r="D43" s="822">
        <v>0</v>
      </c>
    </row>
    <row r="44" spans="2:11" s="818" customFormat="1" ht="24" customHeight="1" x14ac:dyDescent="0.25">
      <c r="B44" s="1157" t="s">
        <v>1029</v>
      </c>
      <c r="C44" s="1158"/>
      <c r="D44" s="797">
        <f>+D42+D43</f>
        <v>0</v>
      </c>
    </row>
    <row r="45" spans="2:11" x14ac:dyDescent="0.2">
      <c r="D45" s="863"/>
      <c r="E45" s="825"/>
      <c r="F45" s="825"/>
      <c r="G45" s="825"/>
    </row>
    <row r="47" spans="2:11" ht="19.5" x14ac:dyDescent="0.4">
      <c r="B47" s="1159" t="s">
        <v>1045</v>
      </c>
      <c r="C47" s="1160"/>
      <c r="D47" s="1160"/>
      <c r="E47" s="1160"/>
      <c r="F47" s="1160"/>
      <c r="G47" s="1160"/>
      <c r="H47" s="841"/>
      <c r="I47" s="841"/>
      <c r="J47" s="825"/>
      <c r="K47" s="825"/>
    </row>
    <row r="48" spans="2:11" ht="14.25" customHeight="1" x14ac:dyDescent="0.25">
      <c r="B48" s="842"/>
      <c r="C48" s="842"/>
    </row>
    <row r="49" spans="2:7" s="843" customFormat="1" ht="12" x14ac:dyDescent="0.25">
      <c r="B49" s="1161" t="s">
        <v>1046</v>
      </c>
      <c r="C49" s="1161" t="s">
        <v>1047</v>
      </c>
      <c r="D49" s="1161"/>
      <c r="E49" s="1162" t="s">
        <v>1048</v>
      </c>
      <c r="F49" s="1162"/>
      <c r="G49" s="1162" t="s">
        <v>1049</v>
      </c>
    </row>
    <row r="50" spans="2:7" s="843" customFormat="1" ht="27" customHeight="1" x14ac:dyDescent="0.25">
      <c r="B50" s="1161"/>
      <c r="C50" s="844" t="s">
        <v>949</v>
      </c>
      <c r="D50" s="844" t="s">
        <v>1050</v>
      </c>
      <c r="E50" s="1162" t="s">
        <v>1051</v>
      </c>
      <c r="F50" s="1162"/>
      <c r="G50" s="1162"/>
    </row>
    <row r="51" spans="2:7" s="848" customFormat="1" ht="12" x14ac:dyDescent="0.25">
      <c r="B51" s="845"/>
      <c r="C51" s="845"/>
      <c r="D51" s="845"/>
      <c r="E51" s="846"/>
      <c r="F51" s="847"/>
      <c r="G51" s="845"/>
    </row>
    <row r="52" spans="2:7" s="850" customFormat="1" ht="12" x14ac:dyDescent="0.25">
      <c r="B52" s="647"/>
      <c r="C52" s="719"/>
      <c r="D52" s="719"/>
      <c r="E52" s="1151"/>
      <c r="F52" s="1151"/>
      <c r="G52" s="864">
        <f>+C52*D52/100</f>
        <v>0</v>
      </c>
    </row>
    <row r="53" spans="2:7" s="850" customFormat="1" ht="12" x14ac:dyDescent="0.25">
      <c r="B53" s="865" t="s">
        <v>1052</v>
      </c>
      <c r="C53" s="852"/>
      <c r="D53" s="853"/>
      <c r="E53" s="1149"/>
      <c r="F53" s="1149"/>
      <c r="G53" s="852">
        <f>SUM(G52:G52)</f>
        <v>0</v>
      </c>
    </row>
    <row r="54" spans="2:7" s="848" customFormat="1" ht="12" x14ac:dyDescent="0.25">
      <c r="B54" s="845"/>
      <c r="C54" s="845"/>
      <c r="D54" s="845"/>
      <c r="E54" s="846"/>
      <c r="F54" s="847"/>
      <c r="G54" s="845"/>
    </row>
    <row r="55" spans="2:7" s="850" customFormat="1" ht="12" x14ac:dyDescent="0.25">
      <c r="B55" s="680"/>
      <c r="C55" s="719"/>
      <c r="D55" s="719"/>
      <c r="E55" s="1151"/>
      <c r="F55" s="1151"/>
      <c r="G55" s="864">
        <f>+C55*D55/100</f>
        <v>0</v>
      </c>
    </row>
    <row r="56" spans="2:7" s="850" customFormat="1" ht="12" x14ac:dyDescent="0.25">
      <c r="B56" s="865" t="s">
        <v>1053</v>
      </c>
      <c r="C56" s="852"/>
      <c r="D56" s="853"/>
      <c r="E56" s="1149"/>
      <c r="F56" s="1149"/>
      <c r="G56" s="852">
        <f>SUM(G55:G55)</f>
        <v>0</v>
      </c>
    </row>
    <row r="57" spans="2:7" s="848" customFormat="1" ht="12" x14ac:dyDescent="0.25">
      <c r="B57" s="845"/>
      <c r="C57" s="845"/>
      <c r="D57" s="845"/>
      <c r="E57" s="846"/>
      <c r="F57" s="847"/>
      <c r="G57" s="845"/>
    </row>
    <row r="58" spans="2:7" s="850" customFormat="1" ht="12" x14ac:dyDescent="0.25">
      <c r="B58" s="680"/>
      <c r="C58" s="719"/>
      <c r="D58" s="719"/>
      <c r="E58" s="1151"/>
      <c r="F58" s="1151"/>
      <c r="G58" s="864">
        <f>+C58*D58/100</f>
        <v>0</v>
      </c>
    </row>
    <row r="59" spans="2:7" s="850" customFormat="1" ht="12" x14ac:dyDescent="0.25">
      <c r="B59" s="865" t="s">
        <v>1054</v>
      </c>
      <c r="C59" s="852"/>
      <c r="D59" s="853"/>
      <c r="E59" s="1149"/>
      <c r="F59" s="1149"/>
      <c r="G59" s="852">
        <f>SUM(G58:G58)</f>
        <v>0</v>
      </c>
    </row>
    <row r="60" spans="2:7" s="848" customFormat="1" ht="12" x14ac:dyDescent="0.25">
      <c r="B60" s="845"/>
      <c r="C60" s="845"/>
      <c r="D60" s="845"/>
      <c r="E60" s="846"/>
      <c r="F60" s="847"/>
      <c r="G60" s="845"/>
    </row>
    <row r="61" spans="2:7" s="850" customFormat="1" ht="12" x14ac:dyDescent="0.25">
      <c r="B61" s="680"/>
      <c r="C61" s="719"/>
      <c r="D61" s="719"/>
      <c r="E61" s="1151"/>
      <c r="F61" s="1151"/>
      <c r="G61" s="864">
        <f>+C61*D61/100</f>
        <v>0</v>
      </c>
    </row>
    <row r="62" spans="2:7" s="850" customFormat="1" ht="12" x14ac:dyDescent="0.25">
      <c r="B62" s="865" t="s">
        <v>1055</v>
      </c>
      <c r="C62" s="852"/>
      <c r="D62" s="853"/>
      <c r="E62" s="1149"/>
      <c r="F62" s="1149"/>
      <c r="G62" s="852">
        <f>SUM(G61:G61)</f>
        <v>0</v>
      </c>
    </row>
    <row r="63" spans="2:7" s="848" customFormat="1" ht="12" x14ac:dyDescent="0.25">
      <c r="B63" s="845"/>
      <c r="C63" s="845"/>
      <c r="D63" s="845"/>
      <c r="E63" s="846"/>
      <c r="F63" s="847"/>
      <c r="G63" s="845"/>
    </row>
    <row r="64" spans="2:7" s="850" customFormat="1" ht="12" x14ac:dyDescent="0.25">
      <c r="B64" s="855" t="s">
        <v>686</v>
      </c>
      <c r="C64" s="855"/>
      <c r="D64" s="855"/>
      <c r="E64" s="1150"/>
      <c r="F64" s="1150"/>
      <c r="G64" s="856">
        <f>+G53+G56+G59+G62</f>
        <v>0</v>
      </c>
    </row>
  </sheetData>
  <mergeCells count="19">
    <mergeCell ref="E49:F49"/>
    <mergeCell ref="G49:G50"/>
    <mergeCell ref="E50:F50"/>
    <mergeCell ref="B2:G2"/>
    <mergeCell ref="B4:G4"/>
    <mergeCell ref="B43:C43"/>
    <mergeCell ref="B44:C44"/>
    <mergeCell ref="B47:G47"/>
    <mergeCell ref="B49:B50"/>
    <mergeCell ref="C49:D49"/>
    <mergeCell ref="E61:F61"/>
    <mergeCell ref="E62:F62"/>
    <mergeCell ref="E64:F64"/>
    <mergeCell ref="E52:F52"/>
    <mergeCell ref="E53:F53"/>
    <mergeCell ref="E55:F55"/>
    <mergeCell ref="E56:F56"/>
    <mergeCell ref="E58:F58"/>
    <mergeCell ref="E59:F59"/>
  </mergeCells>
  <pageMargins left="0.39370078740157483" right="0.39370078740157483" top="0.39370078740157483" bottom="0.39370078740157483" header="0.51181102362204722" footer="0.51181102362204722"/>
  <pageSetup paperSize="8" scale="85"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4"/>
  <sheetViews>
    <sheetView showGridLines="0" view="pageBreakPreview" zoomScaleNormal="120" zoomScaleSheetLayoutView="100" workbookViewId="0">
      <selection activeCell="D41" sqref="D41"/>
    </sheetView>
  </sheetViews>
  <sheetFormatPr defaultColWidth="11.42578125" defaultRowHeight="12" x14ac:dyDescent="0.25"/>
  <cols>
    <col min="1" max="1" width="34.28515625" style="866" customWidth="1"/>
    <col min="2" max="8" width="16.7109375" style="867" customWidth="1"/>
    <col min="9" max="9" width="22.42578125" style="867" customWidth="1"/>
    <col min="10" max="16384" width="11.42578125" style="867"/>
  </cols>
  <sheetData>
    <row r="2" spans="1:8" s="577" customFormat="1" ht="75" customHeight="1" x14ac:dyDescent="0.25">
      <c r="A2" s="1043" t="s">
        <v>1219</v>
      </c>
      <c r="B2" s="1043"/>
      <c r="C2" s="1043"/>
      <c r="D2" s="1043"/>
      <c r="E2" s="1043"/>
      <c r="F2" s="1043"/>
      <c r="G2" s="1043"/>
      <c r="H2" s="1043"/>
    </row>
    <row r="3" spans="1:8" s="580" customFormat="1" ht="20.25" x14ac:dyDescent="0.25">
      <c r="A3" s="1044" t="s">
        <v>673</v>
      </c>
      <c r="B3" s="1044"/>
      <c r="C3" s="1044"/>
      <c r="D3" s="1044"/>
      <c r="E3" s="1044"/>
      <c r="F3" s="1044"/>
      <c r="G3" s="1044"/>
      <c r="H3" s="1044"/>
    </row>
    <row r="4" spans="1:8" ht="12.75" thickBot="1" x14ac:dyDescent="0.3"/>
    <row r="5" spans="1:8" s="869" customFormat="1" ht="38.25" customHeight="1" x14ac:dyDescent="0.25">
      <c r="A5" s="1166" t="s">
        <v>674</v>
      </c>
      <c r="B5" s="1005" t="s">
        <v>1080</v>
      </c>
      <c r="C5" s="1005" t="s">
        <v>1081</v>
      </c>
      <c r="D5" s="868" t="s">
        <v>677</v>
      </c>
    </row>
    <row r="6" spans="1:8" ht="27.75" customHeight="1" thickBot="1" x14ac:dyDescent="0.3">
      <c r="A6" s="1167"/>
      <c r="B6" s="870">
        <f>+H16</f>
        <v>0</v>
      </c>
      <c r="C6" s="870">
        <f>+H32</f>
        <v>0</v>
      </c>
      <c r="D6" s="1012" t="s">
        <v>1212</v>
      </c>
    </row>
    <row r="7" spans="1:8" ht="15" customHeight="1" x14ac:dyDescent="0.25"/>
    <row r="8" spans="1:8" s="872" customFormat="1" ht="12.75" x14ac:dyDescent="0.25">
      <c r="A8" s="871" t="s">
        <v>1082</v>
      </c>
    </row>
    <row r="9" spans="1:8" ht="12.75" thickBot="1" x14ac:dyDescent="0.3"/>
    <row r="10" spans="1:8" s="876" customFormat="1" ht="24.75" thickBot="1" x14ac:dyDescent="0.3">
      <c r="A10" s="873" t="s">
        <v>679</v>
      </c>
      <c r="B10" s="874" t="s">
        <v>680</v>
      </c>
      <c r="C10" s="874" t="s">
        <v>681</v>
      </c>
      <c r="D10" s="874" t="s">
        <v>682</v>
      </c>
      <c r="E10" s="874" t="s">
        <v>683</v>
      </c>
      <c r="F10" s="874" t="s">
        <v>684</v>
      </c>
      <c r="G10" s="874" t="s">
        <v>685</v>
      </c>
      <c r="H10" s="875" t="s">
        <v>686</v>
      </c>
    </row>
    <row r="11" spans="1:8" x14ac:dyDescent="0.25">
      <c r="A11" s="1006" t="s">
        <v>1083</v>
      </c>
      <c r="B11" s="877">
        <f t="shared" ref="B11:H11" si="0">SUM(B12:B14)</f>
        <v>0</v>
      </c>
      <c r="C11" s="877">
        <f t="shared" si="0"/>
        <v>0</v>
      </c>
      <c r="D11" s="877">
        <f t="shared" si="0"/>
        <v>0</v>
      </c>
      <c r="E11" s="877">
        <f t="shared" si="0"/>
        <v>0</v>
      </c>
      <c r="F11" s="877">
        <f t="shared" si="0"/>
        <v>0</v>
      </c>
      <c r="G11" s="877">
        <f t="shared" si="0"/>
        <v>0</v>
      </c>
      <c r="H11" s="878">
        <f t="shared" si="0"/>
        <v>0</v>
      </c>
    </row>
    <row r="12" spans="1:8" s="882" customFormat="1" x14ac:dyDescent="0.25">
      <c r="A12" s="879" t="s">
        <v>688</v>
      </c>
      <c r="B12" s="880"/>
      <c r="C12" s="880"/>
      <c r="D12" s="880"/>
      <c r="E12" s="880"/>
      <c r="F12" s="880"/>
      <c r="G12" s="880"/>
      <c r="H12" s="881">
        <f>SUM(B12:G12)</f>
        <v>0</v>
      </c>
    </row>
    <row r="13" spans="1:8" s="882" customFormat="1" x14ac:dyDescent="0.25">
      <c r="A13" s="879" t="s">
        <v>689</v>
      </c>
      <c r="B13" s="880"/>
      <c r="C13" s="880"/>
      <c r="D13" s="880"/>
      <c r="E13" s="880"/>
      <c r="F13" s="880"/>
      <c r="G13" s="880"/>
      <c r="H13" s="881">
        <f>SUM(B13:G13)</f>
        <v>0</v>
      </c>
    </row>
    <row r="14" spans="1:8" s="882" customFormat="1" x14ac:dyDescent="0.25">
      <c r="A14" s="883" t="s">
        <v>690</v>
      </c>
      <c r="B14" s="884"/>
      <c r="C14" s="880"/>
      <c r="D14" s="880"/>
      <c r="E14" s="880"/>
      <c r="F14" s="880"/>
      <c r="G14" s="880"/>
      <c r="H14" s="881">
        <f>SUM(B14:G14)</f>
        <v>0</v>
      </c>
    </row>
    <row r="15" spans="1:8" ht="24.75" thickBot="1" x14ac:dyDescent="0.3">
      <c r="A15" s="885" t="s">
        <v>691</v>
      </c>
      <c r="B15" s="886"/>
      <c r="C15" s="886"/>
      <c r="D15" s="886"/>
      <c r="E15" s="886"/>
      <c r="F15" s="886"/>
      <c r="G15" s="886"/>
      <c r="H15" s="887">
        <f>SUM(B15:G15)</f>
        <v>0</v>
      </c>
    </row>
    <row r="16" spans="1:8" ht="12.75" thickBot="1" x14ac:dyDescent="0.3">
      <c r="A16" s="888" t="s">
        <v>686</v>
      </c>
      <c r="B16" s="889">
        <f>+B11+B15</f>
        <v>0</v>
      </c>
      <c r="C16" s="889">
        <f t="shared" ref="C16:H16" si="1">+C11+C15</f>
        <v>0</v>
      </c>
      <c r="D16" s="889">
        <f t="shared" si="1"/>
        <v>0</v>
      </c>
      <c r="E16" s="889">
        <f t="shared" si="1"/>
        <v>0</v>
      </c>
      <c r="F16" s="889">
        <f t="shared" si="1"/>
        <v>0</v>
      </c>
      <c r="G16" s="889">
        <f t="shared" si="1"/>
        <v>0</v>
      </c>
      <c r="H16" s="890">
        <f t="shared" si="1"/>
        <v>0</v>
      </c>
    </row>
    <row r="18" spans="1:8" s="872" customFormat="1" ht="12.75" x14ac:dyDescent="0.25">
      <c r="A18" s="1007" t="s">
        <v>1084</v>
      </c>
    </row>
    <row r="19" spans="1:8" ht="12.75" thickBot="1" x14ac:dyDescent="0.3"/>
    <row r="20" spans="1:8" ht="24.75" thickBot="1" x14ac:dyDescent="0.3">
      <c r="A20" s="873" t="s">
        <v>679</v>
      </c>
      <c r="B20" s="874" t="s">
        <v>680</v>
      </c>
      <c r="C20" s="874" t="s">
        <v>681</v>
      </c>
      <c r="D20" s="874" t="s">
        <v>682</v>
      </c>
      <c r="E20" s="874" t="s">
        <v>683</v>
      </c>
      <c r="F20" s="874" t="s">
        <v>684</v>
      </c>
      <c r="G20" s="874" t="s">
        <v>685</v>
      </c>
      <c r="H20" s="875" t="s">
        <v>686</v>
      </c>
    </row>
    <row r="21" spans="1:8" x14ac:dyDescent="0.25">
      <c r="A21" s="891" t="s">
        <v>694</v>
      </c>
      <c r="B21" s="892">
        <f>SUM('EL - Estabilitat liquidació'!C7:C11)</f>
        <v>0</v>
      </c>
      <c r="C21" s="892">
        <f>SUM('OA - Estabilitat liquidació'!C7:C11)</f>
        <v>0</v>
      </c>
      <c r="D21" s="892">
        <f>SUM('CONSORCI - Estabilitat liquid'!C7:C11)</f>
        <v>0</v>
      </c>
      <c r="E21" s="893"/>
      <c r="F21" s="893"/>
      <c r="G21" s="893"/>
      <c r="H21" s="894">
        <f>SUM(B21:G21)</f>
        <v>0</v>
      </c>
    </row>
    <row r="22" spans="1:8" ht="24" x14ac:dyDescent="0.25">
      <c r="A22" s="885" t="s">
        <v>695</v>
      </c>
      <c r="B22" s="886">
        <f>SUM(B23:B25)</f>
        <v>0</v>
      </c>
      <c r="C22" s="886">
        <f>SUM(C23:C25)</f>
        <v>0</v>
      </c>
      <c r="D22" s="886">
        <f>SUM(D23:D25)</f>
        <v>0</v>
      </c>
      <c r="E22" s="895"/>
      <c r="F22" s="895"/>
      <c r="G22" s="895"/>
      <c r="H22" s="887">
        <f>SUM(B22:G22)</f>
        <v>0</v>
      </c>
    </row>
    <row r="23" spans="1:8" s="882" customFormat="1" x14ac:dyDescent="0.25">
      <c r="A23" s="879" t="s">
        <v>696</v>
      </c>
      <c r="B23" s="880"/>
      <c r="C23" s="880"/>
      <c r="D23" s="880"/>
      <c r="E23" s="896"/>
      <c r="F23" s="896"/>
      <c r="G23" s="896"/>
      <c r="H23" s="881">
        <f>SUM(B23:G23)</f>
        <v>0</v>
      </c>
    </row>
    <row r="24" spans="1:8" s="882" customFormat="1" ht="24" x14ac:dyDescent="0.25">
      <c r="A24" s="879" t="s">
        <v>697</v>
      </c>
      <c r="B24" s="880"/>
      <c r="C24" s="880"/>
      <c r="D24" s="880"/>
      <c r="E24" s="896"/>
      <c r="F24" s="896"/>
      <c r="G24" s="896"/>
      <c r="H24" s="881">
        <f>SUM(B24:G24)</f>
        <v>0</v>
      </c>
    </row>
    <row r="25" spans="1:8" s="882" customFormat="1" x14ac:dyDescent="0.25">
      <c r="A25" s="883" t="s">
        <v>698</v>
      </c>
      <c r="B25" s="884"/>
      <c r="C25" s="884"/>
      <c r="D25" s="884"/>
      <c r="E25" s="897"/>
      <c r="F25" s="897"/>
      <c r="G25" s="897"/>
      <c r="H25" s="898">
        <f>SUM(B25:G25)</f>
        <v>0</v>
      </c>
    </row>
    <row r="26" spans="1:8" x14ac:dyDescent="0.25">
      <c r="A26" s="885" t="s">
        <v>699</v>
      </c>
      <c r="B26" s="895"/>
      <c r="C26" s="895"/>
      <c r="D26" s="895"/>
      <c r="E26" s="886">
        <f>SUM(E27:E30)</f>
        <v>0</v>
      </c>
      <c r="F26" s="899">
        <f>SUM(F27:F30)</f>
        <v>0</v>
      </c>
      <c r="G26" s="886">
        <f>SUM(G27:G30)</f>
        <v>0</v>
      </c>
      <c r="H26" s="887">
        <f>SUM(H27:H30)</f>
        <v>0</v>
      </c>
    </row>
    <row r="27" spans="1:8" s="882" customFormat="1" x14ac:dyDescent="0.25">
      <c r="A27" s="879" t="s">
        <v>700</v>
      </c>
      <c r="B27" s="896"/>
      <c r="C27" s="896"/>
      <c r="D27" s="896"/>
      <c r="E27" s="880">
        <f>+'EPE - Estabilitat liquidació'!E7</f>
        <v>0</v>
      </c>
      <c r="F27" s="900">
        <f>+'SM - Estabilitat liquidació'!E7</f>
        <v>0</v>
      </c>
      <c r="G27" s="880">
        <f>+'FUNDACIÓ - Estabilitat liquid'!E7</f>
        <v>0</v>
      </c>
      <c r="H27" s="881">
        <f>SUM(B27:G27)</f>
        <v>0</v>
      </c>
    </row>
    <row r="28" spans="1:8" s="882" customFormat="1" ht="24" x14ac:dyDescent="0.25">
      <c r="A28" s="879" t="s">
        <v>701</v>
      </c>
      <c r="B28" s="896"/>
      <c r="C28" s="896"/>
      <c r="D28" s="896"/>
      <c r="E28" s="880">
        <f>+'EPE - Estabilitat liquidació'!E8</f>
        <v>0</v>
      </c>
      <c r="F28" s="900">
        <f>+'SM - Estabilitat liquidació'!E8</f>
        <v>0</v>
      </c>
      <c r="G28" s="880">
        <f>+'FUNDACIÓ - Estabilitat liquid'!E8</f>
        <v>0</v>
      </c>
      <c r="H28" s="881">
        <f>SUM(B28:G28)</f>
        <v>0</v>
      </c>
    </row>
    <row r="29" spans="1:8" s="882" customFormat="1" x14ac:dyDescent="0.25">
      <c r="A29" s="879" t="s">
        <v>702</v>
      </c>
      <c r="B29" s="896"/>
      <c r="C29" s="896"/>
      <c r="D29" s="896"/>
      <c r="E29" s="880">
        <f>+'EPE - Estabilitat liquidació'!E9</f>
        <v>0</v>
      </c>
      <c r="F29" s="900">
        <f>+'SM - Estabilitat liquidació'!E9</f>
        <v>0</v>
      </c>
      <c r="G29" s="880">
        <f>+'FUNDACIÓ - Estabilitat liquid'!E9</f>
        <v>0</v>
      </c>
      <c r="H29" s="881">
        <f>SUM(B29:G29)</f>
        <v>0</v>
      </c>
    </row>
    <row r="30" spans="1:8" s="882" customFormat="1" ht="24" x14ac:dyDescent="0.25">
      <c r="A30" s="879" t="s">
        <v>703</v>
      </c>
      <c r="B30" s="896"/>
      <c r="C30" s="896"/>
      <c r="D30" s="896"/>
      <c r="E30" s="880">
        <f>+'EPE - Estabilitat liquidació'!E10</f>
        <v>0</v>
      </c>
      <c r="F30" s="900">
        <f>+'SM - Estabilitat liquidació'!E10</f>
        <v>0</v>
      </c>
      <c r="G30" s="880">
        <f>+'FUNDACIÓ - Estabilitat liquid'!E10</f>
        <v>0</v>
      </c>
      <c r="H30" s="881">
        <f>SUM(B30:G30)</f>
        <v>0</v>
      </c>
    </row>
    <row r="31" spans="1:8" ht="24.75" thickBot="1" x14ac:dyDescent="0.3">
      <c r="A31" s="885" t="s">
        <v>704</v>
      </c>
      <c r="B31" s="899"/>
      <c r="C31" s="899">
        <f>-D37</f>
        <v>0</v>
      </c>
      <c r="D31" s="899">
        <f>-D38</f>
        <v>0</v>
      </c>
      <c r="E31" s="886">
        <f>-D39</f>
        <v>0</v>
      </c>
      <c r="F31" s="899">
        <f>-D40</f>
        <v>0</v>
      </c>
      <c r="G31" s="886">
        <f>-D41</f>
        <v>0</v>
      </c>
      <c r="H31" s="901">
        <f>SUM(B31:G31)</f>
        <v>0</v>
      </c>
    </row>
    <row r="32" spans="1:8" ht="12.75" thickBot="1" x14ac:dyDescent="0.3">
      <c r="A32" s="888" t="s">
        <v>686</v>
      </c>
      <c r="B32" s="889">
        <f>+B21+B22+B26+B31</f>
        <v>0</v>
      </c>
      <c r="C32" s="889">
        <f t="shared" ref="C32:H32" si="2">+C21+C22+C26+C31</f>
        <v>0</v>
      </c>
      <c r="D32" s="889">
        <f t="shared" si="2"/>
        <v>0</v>
      </c>
      <c r="E32" s="889">
        <f t="shared" si="2"/>
        <v>0</v>
      </c>
      <c r="F32" s="889">
        <f t="shared" si="2"/>
        <v>0</v>
      </c>
      <c r="G32" s="889">
        <f t="shared" si="2"/>
        <v>0</v>
      </c>
      <c r="H32" s="890">
        <f t="shared" si="2"/>
        <v>0</v>
      </c>
    </row>
    <row r="33" spans="1:8" s="904" customFormat="1" x14ac:dyDescent="0.25">
      <c r="A33" s="902"/>
      <c r="B33" s="903"/>
      <c r="C33" s="903"/>
      <c r="D33" s="903"/>
      <c r="E33" s="903"/>
      <c r="F33" s="903"/>
      <c r="G33" s="903"/>
      <c r="H33" s="903"/>
    </row>
    <row r="35" spans="1:8" ht="12.75" thickBot="1" x14ac:dyDescent="0.3">
      <c r="A35" s="905" t="s">
        <v>705</v>
      </c>
      <c r="B35" s="905"/>
      <c r="C35" s="906"/>
      <c r="D35" s="906"/>
      <c r="E35" s="907"/>
      <c r="F35" s="908"/>
    </row>
    <row r="36" spans="1:8" ht="12.75" thickBot="1" x14ac:dyDescent="0.3">
      <c r="A36" s="909" t="s">
        <v>706</v>
      </c>
      <c r="B36" s="1168" t="s">
        <v>707</v>
      </c>
      <c r="C36" s="1169"/>
      <c r="D36" s="910" t="s">
        <v>708</v>
      </c>
      <c r="E36" s="911"/>
      <c r="F36" s="908"/>
    </row>
    <row r="37" spans="1:8" x14ac:dyDescent="0.25">
      <c r="A37" s="912" t="s">
        <v>681</v>
      </c>
      <c r="B37" s="1170" t="s">
        <v>680</v>
      </c>
      <c r="C37" s="1171"/>
      <c r="D37" s="913"/>
      <c r="E37" s="914"/>
      <c r="F37" s="908"/>
    </row>
    <row r="38" spans="1:8" x14ac:dyDescent="0.25">
      <c r="A38" s="915" t="s">
        <v>682</v>
      </c>
      <c r="B38" s="916" t="s">
        <v>680</v>
      </c>
      <c r="C38" s="917"/>
      <c r="D38" s="918"/>
      <c r="E38" s="919"/>
      <c r="F38" s="908"/>
    </row>
    <row r="39" spans="1:8" x14ac:dyDescent="0.25">
      <c r="A39" s="920" t="s">
        <v>683</v>
      </c>
      <c r="B39" s="916" t="s">
        <v>680</v>
      </c>
      <c r="C39" s="917"/>
      <c r="D39" s="918"/>
      <c r="E39" s="914"/>
      <c r="F39" s="908"/>
    </row>
    <row r="40" spans="1:8" x14ac:dyDescent="0.25">
      <c r="A40" s="921" t="s">
        <v>684</v>
      </c>
      <c r="B40" s="916" t="s">
        <v>680</v>
      </c>
      <c r="C40" s="917"/>
      <c r="D40" s="918"/>
      <c r="E40" s="919"/>
      <c r="F40" s="908"/>
    </row>
    <row r="41" spans="1:8" ht="12.75" thickBot="1" x14ac:dyDescent="0.3">
      <c r="A41" s="922" t="s">
        <v>709</v>
      </c>
      <c r="B41" s="923" t="s">
        <v>680</v>
      </c>
      <c r="C41" s="924"/>
      <c r="D41" s="925"/>
      <c r="E41" s="919"/>
      <c r="F41" s="908"/>
    </row>
    <row r="42" spans="1:8" ht="12.75" thickBot="1" x14ac:dyDescent="0.3">
      <c r="A42" s="1163" t="s">
        <v>686</v>
      </c>
      <c r="B42" s="1164"/>
      <c r="C42" s="1165"/>
      <c r="D42" s="926">
        <f>SUM(D37:D41)</f>
        <v>0</v>
      </c>
      <c r="E42" s="919"/>
      <c r="F42" s="908"/>
    </row>
    <row r="43" spans="1:8" x14ac:dyDescent="0.25">
      <c r="E43" s="908"/>
      <c r="F43" s="908"/>
    </row>
    <row r="44" spans="1:8" x14ac:dyDescent="0.25">
      <c r="E44" s="908"/>
      <c r="F44" s="908"/>
    </row>
  </sheetData>
  <mergeCells count="6">
    <mergeCell ref="A2:H2"/>
    <mergeCell ref="A3:H3"/>
    <mergeCell ref="A42:C42"/>
    <mergeCell ref="A5:A6"/>
    <mergeCell ref="B36:C36"/>
    <mergeCell ref="B37:C37"/>
  </mergeCells>
  <pageMargins left="0.39370078740157483" right="0.39370078740157483" top="0.39370078740157483" bottom="0.39370078740157483" header="0.51181102362204722" footer="0.51181102362204722"/>
  <pageSetup paperSize="8" scale="91" fitToHeight="0"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2">
    <pageSetUpPr fitToPage="1"/>
  </sheetPr>
  <dimension ref="A1:D18"/>
  <sheetViews>
    <sheetView view="pageBreakPreview" zoomScale="90" zoomScaleNormal="100" zoomScaleSheetLayoutView="90" workbookViewId="0">
      <selection activeCell="C7" sqref="C7"/>
    </sheetView>
  </sheetViews>
  <sheetFormatPr defaultColWidth="11.42578125" defaultRowHeight="15" x14ac:dyDescent="0.25"/>
  <cols>
    <col min="1" max="1" width="9.7109375" style="3" customWidth="1"/>
    <col min="2" max="2" width="18.7109375" style="3" customWidth="1"/>
    <col min="3" max="3" width="110.7109375" style="3" customWidth="1"/>
    <col min="4" max="4" width="117.140625" style="169" customWidth="1"/>
  </cols>
  <sheetData>
    <row r="1" spans="1:4" x14ac:dyDescent="0.25">
      <c r="A1" s="99" t="s">
        <v>168</v>
      </c>
      <c r="B1" s="99" t="str">
        <f>Inventari!A1</f>
        <v>1.</v>
      </c>
      <c r="C1" s="100" t="str">
        <f>Inventari!B1</f>
        <v>Control permanent no planificable</v>
      </c>
    </row>
    <row r="2" spans="1:4" x14ac:dyDescent="0.25">
      <c r="A2" s="101" t="s">
        <v>46</v>
      </c>
      <c r="B2" s="101" t="str">
        <f>Inventari!B18</f>
        <v>1.3</v>
      </c>
      <c r="C2" s="102" t="str">
        <f>Inventari!C18</f>
        <v>Liquidació del pressupost</v>
      </c>
    </row>
    <row r="3" spans="1:4" x14ac:dyDescent="0.25">
      <c r="A3" s="204" t="s">
        <v>32</v>
      </c>
      <c r="B3" s="204" t="str">
        <f>Inventari!C22</f>
        <v>1.3.4</v>
      </c>
      <c r="C3" s="197" t="str">
        <f>Inventari!D22</f>
        <v>Seguiment del compliment dels plans econòmico-financers aprovats (entitats locals de l'article 111 del RDLeg 2/2004)</v>
      </c>
    </row>
    <row r="4" spans="1:4" s="18" customFormat="1" x14ac:dyDescent="0.25">
      <c r="A4" s="20"/>
      <c r="B4" s="21"/>
      <c r="C4" s="22"/>
      <c r="D4" s="324"/>
    </row>
    <row r="5" spans="1:4" x14ac:dyDescent="0.25">
      <c r="A5" s="23" t="s">
        <v>62</v>
      </c>
      <c r="B5" s="23" t="s">
        <v>36</v>
      </c>
      <c r="C5" s="29" t="s">
        <v>60</v>
      </c>
    </row>
    <row r="6" spans="1:4" ht="53.25" customHeight="1" x14ac:dyDescent="0.25">
      <c r="A6" s="124" t="s">
        <v>67</v>
      </c>
      <c r="B6" s="30" t="str">
        <f>Inventari!E22</f>
        <v>Art. 22.2 RD 1463/2007</v>
      </c>
      <c r="C6" s="49" t="str">
        <f>Inventari!F22</f>
        <v>La verificació del compliment dels plans aprovats durant el seu període de vigència, s'efectuarà anualment per la pròpia entitat local, als efectes de la qual la intervenció local emetrà informe anual relatiu al compliment del pla, en les diferents fases d'aprovació, execució o liquidació del pressupost, que es posarà en coneixement del ple en la sessió informativa corresponent.</v>
      </c>
      <c r="D6" s="333"/>
    </row>
    <row r="7" spans="1:4" s="36" customFormat="1" ht="12.75" customHeight="1" x14ac:dyDescent="0.25">
      <c r="A7" s="56"/>
      <c r="B7" s="57"/>
      <c r="C7" s="58"/>
      <c r="D7" s="333" t="s">
        <v>173</v>
      </c>
    </row>
    <row r="8" spans="1:4" s="109" customFormat="1" x14ac:dyDescent="0.25">
      <c r="A8" s="187" t="s">
        <v>34</v>
      </c>
      <c r="B8" s="198" t="s">
        <v>36</v>
      </c>
      <c r="C8" s="198" t="str">
        <f>'1.1.1'!C8</f>
        <v>Aspectes a revisar</v>
      </c>
      <c r="D8" s="335"/>
    </row>
    <row r="9" spans="1:4" s="109" customFormat="1" ht="25.5" x14ac:dyDescent="0.25">
      <c r="A9" s="189" t="s">
        <v>50</v>
      </c>
      <c r="B9" s="54" t="s">
        <v>44</v>
      </c>
      <c r="C9" s="119" t="s">
        <v>641</v>
      </c>
      <c r="D9" s="335"/>
    </row>
    <row r="10" spans="1:4" s="109" customFormat="1" ht="25.5" x14ac:dyDescent="0.25">
      <c r="A10" s="213" t="s">
        <v>61</v>
      </c>
      <c r="B10" s="111" t="s">
        <v>528</v>
      </c>
      <c r="C10" s="116" t="s">
        <v>95</v>
      </c>
      <c r="D10" s="335"/>
    </row>
    <row r="11" spans="1:4" s="205" customFormat="1" ht="102" x14ac:dyDescent="0.25">
      <c r="A11" s="213" t="s">
        <v>65</v>
      </c>
      <c r="B11" s="207" t="s">
        <v>644</v>
      </c>
      <c r="C11" s="336" t="s">
        <v>642</v>
      </c>
      <c r="D11" s="335"/>
    </row>
    <row r="12" spans="1:4" s="176" customFormat="1" ht="19.5" customHeight="1" x14ac:dyDescent="0.2">
      <c r="A12" s="179" t="s">
        <v>35</v>
      </c>
      <c r="B12" s="198" t="s">
        <v>36</v>
      </c>
      <c r="C12" s="212" t="s">
        <v>483</v>
      </c>
      <c r="D12" s="166"/>
    </row>
    <row r="13" spans="1:4" s="176" customFormat="1" ht="12.75" x14ac:dyDescent="0.2">
      <c r="A13" s="282" t="s">
        <v>51</v>
      </c>
      <c r="B13" s="137"/>
      <c r="C13" s="137" t="s">
        <v>484</v>
      </c>
      <c r="D13" s="180"/>
    </row>
    <row r="14" spans="1:4" s="176" customFormat="1" ht="12.75" x14ac:dyDescent="0.2">
      <c r="A14" s="179" t="s">
        <v>466</v>
      </c>
      <c r="B14" s="198" t="s">
        <v>36</v>
      </c>
      <c r="C14" s="212" t="s">
        <v>467</v>
      </c>
      <c r="D14" s="185"/>
    </row>
    <row r="15" spans="1:4" s="176" customFormat="1" ht="38.25" x14ac:dyDescent="0.2">
      <c r="A15" s="287" t="s">
        <v>475</v>
      </c>
      <c r="B15" s="207" t="s">
        <v>637</v>
      </c>
      <c r="C15" s="203" t="s">
        <v>636</v>
      </c>
      <c r="D15" s="334"/>
    </row>
    <row r="16" spans="1:4" s="205" customFormat="1" ht="45" x14ac:dyDescent="0.25">
      <c r="A16" s="290" t="s">
        <v>602</v>
      </c>
      <c r="B16" s="207" t="s">
        <v>640</v>
      </c>
      <c r="C16" s="337" t="s">
        <v>643</v>
      </c>
      <c r="D16" s="335"/>
    </row>
    <row r="17" spans="1:3" s="176" customFormat="1" ht="12.75" x14ac:dyDescent="0.2">
      <c r="A17" s="179" t="s">
        <v>605</v>
      </c>
      <c r="B17" s="198" t="s">
        <v>36</v>
      </c>
      <c r="C17" s="212" t="s">
        <v>593</v>
      </c>
    </row>
    <row r="18" spans="1:3" s="176" customFormat="1" ht="12.75" x14ac:dyDescent="0.2">
      <c r="A18" s="290" t="s">
        <v>485</v>
      </c>
      <c r="B18" s="138"/>
      <c r="C18" s="146" t="s">
        <v>484</v>
      </c>
    </row>
  </sheetData>
  <customSheetViews>
    <customSheetView guid="{15196E9F-7FF8-439E-8E5E-D7EC9B4FE2B9}" scale="90" showPageBreaks="1" fitToPage="1" view="pageBreakPreview">
      <selection activeCell="C18" sqref="C18"/>
      <pageMargins left="0.31496062992125984" right="0.51181102362204722" top="0.35433070866141736" bottom="0.35433070866141736" header="0.31496062992125984" footer="0.31496062992125984"/>
      <pageSetup paperSize="9" scale="54" orientation="landscape" cellComments="asDisplayed" r:id="rId1"/>
    </customSheetView>
    <customSheetView guid="{938131D7-2FA4-4B6F-9B58-CE56B014F426}" showPageBreaks="1" topLeftCell="A7">
      <selection activeCell="G17" sqref="G17"/>
      <pageMargins left="0.7" right="0.7" top="0.75" bottom="0.75" header="0.3" footer="0.3"/>
      <pageSetup paperSize="9" scale="63" orientation="portrait" r:id="rId2"/>
    </customSheetView>
    <customSheetView guid="{ADC44F08-3865-4F34-B04A-36DC3A9880D3}">
      <selection activeCell="H44" sqref="H44"/>
      <pageMargins left="0.7" right="0.7" top="0.75" bottom="0.75" header="0.3" footer="0.3"/>
    </customSheetView>
    <customSheetView guid="{A2FA97B7-FA2E-4CF8-9E14-C904E49D925F}" topLeftCell="A16">
      <selection activeCell="C11" sqref="C11"/>
      <pageMargins left="0.7" right="0.7" top="0.75" bottom="0.75" header="0.3" footer="0.3"/>
      <pageSetup paperSize="9" orientation="portrait" r:id="rId3"/>
    </customSheetView>
    <customSheetView guid="{8DB10316-28C9-4A14-AEA2-359711156BC5}" showPageBreaks="1">
      <selection activeCell="C11" sqref="C11"/>
      <pageMargins left="0.7" right="0.7" top="0.75" bottom="0.75" header="0.3" footer="0.3"/>
      <pageSetup paperSize="9" orientation="portrait" r:id="rId4"/>
    </customSheetView>
    <customSheetView guid="{CB07B519-62E8-4084-A00D-D1F8D5657738}" scale="90" showPageBreaks="1" fitToPage="1" view="pageBreakPreview">
      <selection activeCell="C18" sqref="C18"/>
      <pageMargins left="0.31496062992125984" right="0.51181102362204722" top="0.35433070866141736" bottom="0.35433070866141736" header="0.31496062992125984" footer="0.31496062992125984"/>
      <pageSetup paperSize="9" scale="54" orientation="landscape" cellComments="asDisplayed" r:id="rId5"/>
    </customSheetView>
    <customSheetView guid="{DE13449C-9946-4D9B-BAD6-D935553CF657}" scale="90" showPageBreaks="1" fitToPage="1" printArea="1" view="pageBreakPreview">
      <selection activeCell="C38" sqref="C38"/>
      <pageMargins left="0.31496062992125984" right="0.51181102362204722" top="0.35433070866141736" bottom="0.35433070866141736" header="0.31496062992125984" footer="0.31496062992125984"/>
      <pageSetup paperSize="9" scale="54" orientation="landscape" cellComments="asDisplayed" r:id="rId6"/>
    </customSheetView>
    <customSheetView guid="{D0C00841-1E30-435B-B1C3-8C1666084E21}" scale="90" showPageBreaks="1" fitToPage="1" view="pageBreakPreview" topLeftCell="A4">
      <selection activeCell="C9" sqref="C9"/>
      <pageMargins left="0.78740157480314965" right="0.78740157480314965" top="0.78740157480314965" bottom="0.78740157480314965" header="0.31496062992125984" footer="0.31496062992125984"/>
      <pageSetup paperSize="9" scale="93" fitToHeight="2" orientation="landscape" r:id="rId7"/>
    </customSheetView>
    <customSheetView guid="{C05EC54D-5F4D-4DAC-8B5A-CD3242A0C8CA}" scale="90" showPageBreaks="1" fitToPage="1" view="pageBreakPreview" topLeftCell="A4">
      <selection activeCell="C9" sqref="C9"/>
      <pageMargins left="0.78740157480314965" right="0.78740157480314965" top="0.78740157480314965" bottom="0.78740157480314965" header="0.31496062992125984" footer="0.31496062992125984"/>
      <pageSetup paperSize="9" scale="93" fitToHeight="2"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3">
    <pageSetUpPr fitToPage="1"/>
  </sheetPr>
  <dimension ref="A1:C18"/>
  <sheetViews>
    <sheetView view="pageBreakPreview" zoomScaleNormal="100" zoomScaleSheetLayoutView="100" workbookViewId="0">
      <selection activeCell="C7" sqref="C7"/>
    </sheetView>
  </sheetViews>
  <sheetFormatPr defaultColWidth="11.42578125" defaultRowHeight="12.75" x14ac:dyDescent="0.2"/>
  <cols>
    <col min="1" max="1" width="9.7109375" style="36" customWidth="1"/>
    <col min="2" max="2" width="18.7109375" style="97" customWidth="1"/>
    <col min="3" max="3" width="110.7109375" style="13" customWidth="1"/>
    <col min="4" max="16384" width="11.42578125" style="3"/>
  </cols>
  <sheetData>
    <row r="1" spans="1:3" x14ac:dyDescent="0.2">
      <c r="A1" s="99" t="s">
        <v>168</v>
      </c>
      <c r="B1" s="200" t="str">
        <f>Inventari!A1</f>
        <v>1.</v>
      </c>
      <c r="C1" s="195" t="str">
        <f>Inventari!B1</f>
        <v>Control permanent no planificable</v>
      </c>
    </row>
    <row r="2" spans="1:3" x14ac:dyDescent="0.2">
      <c r="A2" s="101" t="s">
        <v>46</v>
      </c>
      <c r="B2" s="201" t="str">
        <f>Inventari!B18</f>
        <v>1.3</v>
      </c>
      <c r="C2" s="196" t="str">
        <f>Inventari!C18</f>
        <v>Liquidació del pressupost</v>
      </c>
    </row>
    <row r="3" spans="1:3" x14ac:dyDescent="0.2">
      <c r="A3" s="204" t="s">
        <v>32</v>
      </c>
      <c r="B3" s="202" t="str">
        <f>Inventari!C23</f>
        <v>1.3.5</v>
      </c>
      <c r="C3" s="197" t="str">
        <f>Inventari!D23</f>
        <v>Revocació de la reducció de despeses en liquidacions de pressupost amb romanent de tresoreria negatiu</v>
      </c>
    </row>
    <row r="4" spans="1:3" s="6" customFormat="1" x14ac:dyDescent="0.2">
      <c r="A4" s="106"/>
      <c r="B4" s="107"/>
      <c r="C4" s="108"/>
    </row>
    <row r="5" spans="1:3" ht="18.95" customHeight="1" x14ac:dyDescent="0.2">
      <c r="A5" s="32" t="s">
        <v>62</v>
      </c>
      <c r="B5" s="96" t="s">
        <v>36</v>
      </c>
      <c r="C5" s="96" t="s">
        <v>60</v>
      </c>
    </row>
    <row r="6" spans="1:3" ht="51" x14ac:dyDescent="0.2">
      <c r="A6" s="128" t="s">
        <v>67</v>
      </c>
      <c r="B6" s="30" t="str">
        <f>Inventari!E23</f>
        <v>Art. 193.1 RDLeg 2/2004</v>
      </c>
      <c r="C6" s="49" t="str">
        <f>Inventari!F23</f>
        <v>En cas de liquidació del pressupost amb romanent de tresoreria negatiu, el ple de la corporació o l'òrgan competent de l'organisme autònom, segons correspongui, hauran de procedir, en la primera sessió que celebrin, a la reducció de despeses del nou pressupost per quantia igual al dèficit produït. L'expressada reducció només podrà revocar-se per acord del ple, a proposta del president, i previ informe de la intervenció, quan el desenvolupament normal del pressupost i la situació de la tresoreria ho consentissin.</v>
      </c>
    </row>
    <row r="7" spans="1:3" x14ac:dyDescent="0.2">
      <c r="A7" s="56"/>
      <c r="B7" s="57"/>
      <c r="C7" s="58"/>
    </row>
    <row r="8" spans="1:3" s="6" customFormat="1" x14ac:dyDescent="0.2">
      <c r="A8" s="32" t="s">
        <v>34</v>
      </c>
      <c r="B8" s="96" t="s">
        <v>36</v>
      </c>
      <c r="C8" s="96" t="str">
        <f>'1.1.1'!C8</f>
        <v>Aspectes a revisar</v>
      </c>
    </row>
    <row r="9" spans="1:3" s="6" customFormat="1" ht="51" x14ac:dyDescent="0.2">
      <c r="A9" s="37" t="s">
        <v>50</v>
      </c>
      <c r="B9" s="139" t="s">
        <v>536</v>
      </c>
      <c r="C9" s="119" t="s">
        <v>240</v>
      </c>
    </row>
    <row r="10" spans="1:3" s="6" customFormat="1" ht="63.75" x14ac:dyDescent="0.2">
      <c r="A10" s="47" t="s">
        <v>61</v>
      </c>
      <c r="B10" s="111" t="s">
        <v>535</v>
      </c>
      <c r="C10" s="116" t="s">
        <v>1164</v>
      </c>
    </row>
    <row r="11" spans="1:3" ht="38.25" x14ac:dyDescent="0.2">
      <c r="A11" s="47" t="s">
        <v>65</v>
      </c>
      <c r="B11" s="28" t="s">
        <v>166</v>
      </c>
      <c r="C11" s="113" t="s">
        <v>465</v>
      </c>
    </row>
    <row r="12" spans="1:3" ht="38.25" x14ac:dyDescent="0.2">
      <c r="A12" s="47" t="s">
        <v>66</v>
      </c>
      <c r="B12" s="41" t="s">
        <v>166</v>
      </c>
      <c r="C12" s="117" t="s">
        <v>495</v>
      </c>
    </row>
    <row r="13" spans="1:3" s="176" customFormat="1" ht="19.5" customHeight="1" x14ac:dyDescent="0.2">
      <c r="A13" s="179" t="s">
        <v>35</v>
      </c>
      <c r="B13" s="198" t="s">
        <v>36</v>
      </c>
      <c r="C13" s="212" t="s">
        <v>483</v>
      </c>
    </row>
    <row r="14" spans="1:3" s="176" customFormat="1" x14ac:dyDescent="0.2">
      <c r="A14" s="282" t="s">
        <v>51</v>
      </c>
      <c r="B14" s="137"/>
      <c r="C14" s="137" t="s">
        <v>484</v>
      </c>
    </row>
    <row r="15" spans="1:3" s="176" customFormat="1" x14ac:dyDescent="0.2">
      <c r="A15" s="179" t="s">
        <v>466</v>
      </c>
      <c r="B15" s="198" t="s">
        <v>36</v>
      </c>
      <c r="C15" s="212" t="s">
        <v>467</v>
      </c>
    </row>
    <row r="16" spans="1:3" s="176" customFormat="1" x14ac:dyDescent="0.2">
      <c r="A16" s="282" t="s">
        <v>475</v>
      </c>
      <c r="B16" s="182"/>
      <c r="C16" s="137" t="s">
        <v>484</v>
      </c>
    </row>
    <row r="17" spans="1:3" s="176" customFormat="1" x14ac:dyDescent="0.2">
      <c r="A17" s="179" t="s">
        <v>605</v>
      </c>
      <c r="B17" s="198" t="s">
        <v>36</v>
      </c>
      <c r="C17" s="259" t="s">
        <v>593</v>
      </c>
    </row>
    <row r="18" spans="1:3" s="176" customFormat="1" x14ac:dyDescent="0.2">
      <c r="A18" s="290" t="s">
        <v>485</v>
      </c>
      <c r="B18" s="138"/>
      <c r="C18" s="146" t="s">
        <v>484</v>
      </c>
    </row>
  </sheetData>
  <customSheetViews>
    <customSheetView guid="{15196E9F-7FF8-439E-8E5E-D7EC9B4FE2B9}" showPageBreaks="1" fitToPage="1" view="pageBreakPreview">
      <selection activeCell="C14" sqref="C14"/>
      <pageMargins left="0.7" right="0.7" top="0.75" bottom="0.75" header="0.3" footer="0.3"/>
      <pageSetup paperSize="9" scale="95" orientation="landscape" r:id="rId1"/>
    </customSheetView>
    <customSheetView guid="{938131D7-2FA4-4B6F-9B58-CE56B014F426}" showPageBreaks="1">
      <selection activeCell="G17" sqref="G17"/>
      <pageMargins left="0.7" right="0.7" top="0.75" bottom="0.75" header="0.3" footer="0.3"/>
      <pageSetup paperSize="9" scale="63" orientation="portrait" r:id="rId2"/>
    </customSheetView>
    <customSheetView guid="{ADC44F08-3865-4F34-B04A-36DC3A9880D3}">
      <selection sqref="A1:IV65536"/>
      <pageMargins left="0.7" right="0.7" top="0.75" bottom="0.75" header="0.3" footer="0.3"/>
    </customSheetView>
    <customSheetView guid="{A2FA97B7-FA2E-4CF8-9E14-C904E49D925F}" topLeftCell="A16">
      <selection activeCell="E16" sqref="E16"/>
      <pageMargins left="0.7" right="0.7" top="0.75" bottom="0.75" header="0.3" footer="0.3"/>
      <pageSetup paperSize="9" orientation="portrait" r:id="rId3"/>
    </customSheetView>
    <customSheetView guid="{8DB10316-28C9-4A14-AEA2-359711156BC5}" showPageBreaks="1">
      <selection activeCell="E16" sqref="E16"/>
      <pageMargins left="0.7" right="0.7" top="0.75" bottom="0.75" header="0.3" footer="0.3"/>
      <pageSetup paperSize="9" orientation="portrait" r:id="rId4"/>
    </customSheetView>
    <customSheetView guid="{CB07B519-62E8-4084-A00D-D1F8D5657738}" showPageBreaks="1" fitToPage="1" view="pageBreakPreview">
      <selection activeCell="C14" sqref="C14"/>
      <pageMargins left="0.7" right="0.7" top="0.75" bottom="0.75" header="0.3" footer="0.3"/>
      <pageSetup paperSize="9" scale="95" orientation="landscape" r:id="rId5"/>
    </customSheetView>
    <customSheetView guid="{DE13449C-9946-4D9B-BAD6-D935553CF657}" showPageBreaks="1" fitToPage="1" printArea="1" view="pageBreakPreview" topLeftCell="A4">
      <selection activeCell="C38" sqref="C38"/>
      <pageMargins left="0.7" right="0.7" top="0.75" bottom="0.75" header="0.3" footer="0.3"/>
      <pageSetup paperSize="9" scale="95" orientation="landscape" r:id="rId6"/>
    </customSheetView>
    <customSheetView guid="{D0C00841-1E30-435B-B1C3-8C1666084E21}"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7"/>
    </customSheetView>
    <customSheetView guid="{C05EC54D-5F4D-4DAC-8B5A-CD3242A0C8CA}" showPageBreaks="1" fitToPage="1" view="pageBreakPreview">
      <selection activeCell="C9" sqref="C9"/>
      <pageMargins left="0.78740157480314965" right="0.78740157480314965" top="0.78740157480314965" bottom="0.78740157480314965" header="0.31496062992125984" footer="0.31496062992125984"/>
      <pageSetup paperSize="9" scale="93" fitToHeight="2"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5">
    <pageSetUpPr fitToPage="1"/>
  </sheetPr>
  <dimension ref="A1:D29"/>
  <sheetViews>
    <sheetView view="pageBreakPreview" zoomScaleNormal="100" zoomScaleSheetLayoutView="100" workbookViewId="0">
      <selection activeCell="C7" sqref="C7"/>
    </sheetView>
  </sheetViews>
  <sheetFormatPr defaultColWidth="11.42578125" defaultRowHeight="12.75" x14ac:dyDescent="0.2"/>
  <cols>
    <col min="1" max="1" width="9.7109375" style="3" customWidth="1"/>
    <col min="2" max="2" width="18.7109375" style="3" customWidth="1"/>
    <col min="3" max="3" width="110.7109375" style="3" customWidth="1"/>
    <col min="4" max="4" width="21.42578125" style="166" customWidth="1"/>
    <col min="5" max="16384" width="11.42578125" style="3"/>
  </cols>
  <sheetData>
    <row r="1" spans="1:4" ht="18.75" customHeight="1"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Inventari!C25</f>
        <v>1.4.1</v>
      </c>
      <c r="C3" s="215" t="str">
        <f>Inventari!D25</f>
        <v>Concertació o modificació d'operacions de crèdit a curt termini</v>
      </c>
    </row>
    <row r="4" spans="1:4" s="6" customFormat="1" x14ac:dyDescent="0.2">
      <c r="A4" s="11"/>
      <c r="B4" s="11"/>
      <c r="C4" s="11"/>
      <c r="D4" s="167"/>
    </row>
    <row r="5" spans="1:4" ht="18.95" customHeight="1" x14ac:dyDescent="0.2">
      <c r="A5" s="132" t="s">
        <v>62</v>
      </c>
      <c r="B5" s="96" t="s">
        <v>36</v>
      </c>
      <c r="C5" s="32" t="s">
        <v>60</v>
      </c>
    </row>
    <row r="6" spans="1:4" ht="66.75" customHeight="1" x14ac:dyDescent="0.2">
      <c r="A6" s="161" t="s">
        <v>67</v>
      </c>
      <c r="B6" s="59" t="str">
        <f>Inventari!E25</f>
        <v>Art. 52.2 RDLeg 2/2004
Art. 4.1.b).3 RD 128/2018</v>
      </c>
      <c r="C6" s="162" t="str">
        <f>Inventari!F25</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4" ht="20.25" customHeight="1" x14ac:dyDescent="0.2">
      <c r="A7" s="129"/>
      <c r="B7" s="130"/>
      <c r="C7" s="131"/>
    </row>
    <row r="8" spans="1:4" ht="19.5" customHeight="1" x14ac:dyDescent="0.2">
      <c r="A8" s="211" t="s">
        <v>34</v>
      </c>
      <c r="B8" s="198" t="s">
        <v>36</v>
      </c>
      <c r="C8" s="212" t="str">
        <f>'1.1.1'!C8</f>
        <v>Aspectes a revisar</v>
      </c>
    </row>
    <row r="9" spans="1:4" s="6" customFormat="1" ht="54" customHeight="1" x14ac:dyDescent="0.2">
      <c r="A9" s="189" t="s">
        <v>50</v>
      </c>
      <c r="B9" s="147" t="s">
        <v>534</v>
      </c>
      <c r="C9" s="317" t="s">
        <v>325</v>
      </c>
      <c r="D9" s="309"/>
    </row>
    <row r="10" spans="1:4" s="6" customFormat="1" ht="49.5" customHeight="1" x14ac:dyDescent="0.2">
      <c r="A10" s="190" t="s">
        <v>61</v>
      </c>
      <c r="B10" s="114" t="s">
        <v>534</v>
      </c>
      <c r="C10" s="136" t="s">
        <v>324</v>
      </c>
      <c r="D10" s="167"/>
    </row>
    <row r="11" spans="1:4" s="6" customFormat="1" ht="33" customHeight="1" x14ac:dyDescent="0.2">
      <c r="A11" s="190" t="s">
        <v>65</v>
      </c>
      <c r="B11" s="207" t="s">
        <v>528</v>
      </c>
      <c r="C11" s="203" t="s">
        <v>95</v>
      </c>
      <c r="D11" s="166"/>
    </row>
    <row r="12" spans="1:4" ht="63.75" x14ac:dyDescent="0.2">
      <c r="A12" s="190" t="s">
        <v>66</v>
      </c>
      <c r="B12" s="207" t="s">
        <v>427</v>
      </c>
      <c r="C12" s="283" t="s">
        <v>506</v>
      </c>
      <c r="D12" s="261"/>
    </row>
    <row r="13" spans="1:4" s="6" customFormat="1" x14ac:dyDescent="0.2">
      <c r="A13" s="190" t="s">
        <v>103</v>
      </c>
      <c r="B13" s="207" t="s">
        <v>171</v>
      </c>
      <c r="C13" s="283" t="s">
        <v>199</v>
      </c>
      <c r="D13" s="167"/>
    </row>
    <row r="14" spans="1:4" s="6" customFormat="1" ht="25.5" x14ac:dyDescent="0.2">
      <c r="A14" s="190" t="s">
        <v>109</v>
      </c>
      <c r="B14" s="207" t="s">
        <v>171</v>
      </c>
      <c r="C14" s="283" t="s">
        <v>426</v>
      </c>
      <c r="D14" s="261"/>
    </row>
    <row r="15" spans="1:4" s="177" customFormat="1" x14ac:dyDescent="0.2">
      <c r="A15" s="190" t="s">
        <v>130</v>
      </c>
      <c r="B15" s="207" t="s">
        <v>182</v>
      </c>
      <c r="C15" s="299" t="s">
        <v>216</v>
      </c>
      <c r="D15" s="167"/>
    </row>
    <row r="16" spans="1:4" s="6" customFormat="1" ht="25.5" x14ac:dyDescent="0.2">
      <c r="A16" s="190" t="s">
        <v>131</v>
      </c>
      <c r="B16" s="207" t="s">
        <v>182</v>
      </c>
      <c r="C16" s="299" t="s">
        <v>496</v>
      </c>
      <c r="D16" s="308"/>
    </row>
    <row r="17" spans="1:4" s="177" customFormat="1" ht="38.25" x14ac:dyDescent="0.2">
      <c r="A17" s="190" t="s">
        <v>201</v>
      </c>
      <c r="B17" s="207" t="s">
        <v>182</v>
      </c>
      <c r="C17" s="299" t="s">
        <v>497</v>
      </c>
      <c r="D17" s="308"/>
    </row>
    <row r="18" spans="1:4" ht="38.25" x14ac:dyDescent="0.2">
      <c r="A18" s="190" t="s">
        <v>243</v>
      </c>
      <c r="B18" s="207" t="s">
        <v>429</v>
      </c>
      <c r="C18" s="283" t="s">
        <v>1135</v>
      </c>
      <c r="D18" s="220"/>
    </row>
    <row r="19" spans="1:4" s="6" customFormat="1" ht="38.25" x14ac:dyDescent="0.2">
      <c r="A19" s="47" t="s">
        <v>244</v>
      </c>
      <c r="B19" s="111" t="s">
        <v>214</v>
      </c>
      <c r="C19" s="299" t="s">
        <v>1117</v>
      </c>
      <c r="D19" s="330"/>
    </row>
    <row r="20" spans="1:4" x14ac:dyDescent="0.2">
      <c r="A20" s="179" t="s">
        <v>35</v>
      </c>
      <c r="B20" s="198" t="s">
        <v>36</v>
      </c>
      <c r="C20" s="212" t="s">
        <v>483</v>
      </c>
    </row>
    <row r="21" spans="1:4" x14ac:dyDescent="0.2">
      <c r="A21" s="282" t="s">
        <v>51</v>
      </c>
      <c r="B21" s="137"/>
      <c r="C21" s="137" t="s">
        <v>484</v>
      </c>
    </row>
    <row r="22" spans="1:4" x14ac:dyDescent="0.2">
      <c r="A22" s="179" t="s">
        <v>466</v>
      </c>
      <c r="B22" s="198" t="s">
        <v>36</v>
      </c>
      <c r="C22" s="212" t="s">
        <v>467</v>
      </c>
    </row>
    <row r="23" spans="1:4" s="176" customFormat="1" ht="51" x14ac:dyDescent="0.2">
      <c r="A23" s="47" t="s">
        <v>475</v>
      </c>
      <c r="B23" s="207" t="s">
        <v>499</v>
      </c>
      <c r="C23" s="315" t="s">
        <v>498</v>
      </c>
      <c r="D23" s="316"/>
    </row>
    <row r="24" spans="1:4" s="177" customFormat="1" ht="25.5" x14ac:dyDescent="0.2">
      <c r="A24" s="47" t="s">
        <v>602</v>
      </c>
      <c r="B24" s="207" t="s">
        <v>430</v>
      </c>
      <c r="C24" s="283" t="s">
        <v>500</v>
      </c>
      <c r="D24" s="167"/>
    </row>
    <row r="25" spans="1:4" s="177" customFormat="1" ht="25.5" x14ac:dyDescent="0.2">
      <c r="A25" s="47" t="s">
        <v>603</v>
      </c>
      <c r="B25" s="207" t="s">
        <v>431</v>
      </c>
      <c r="C25" s="283" t="s">
        <v>501</v>
      </c>
      <c r="D25" s="167"/>
    </row>
    <row r="26" spans="1:4" s="176" customFormat="1" ht="25.5" x14ac:dyDescent="0.2">
      <c r="A26" s="47" t="s">
        <v>604</v>
      </c>
      <c r="B26" s="207" t="s">
        <v>503</v>
      </c>
      <c r="C26" s="283" t="s">
        <v>502</v>
      </c>
      <c r="D26" s="166"/>
    </row>
    <row r="27" spans="1:4" s="176" customFormat="1" ht="25.5" x14ac:dyDescent="0.2">
      <c r="A27" s="47" t="s">
        <v>635</v>
      </c>
      <c r="B27" s="207" t="s">
        <v>522</v>
      </c>
      <c r="C27" s="978" t="s">
        <v>621</v>
      </c>
      <c r="D27" s="330"/>
    </row>
    <row r="28" spans="1:4" x14ac:dyDescent="0.2">
      <c r="A28" s="179" t="s">
        <v>645</v>
      </c>
      <c r="B28" s="198" t="s">
        <v>36</v>
      </c>
      <c r="C28" s="212" t="s">
        <v>593</v>
      </c>
    </row>
    <row r="29" spans="1:4" x14ac:dyDescent="0.2">
      <c r="A29" s="290" t="s">
        <v>485</v>
      </c>
      <c r="B29" s="138"/>
      <c r="C29" s="146" t="s">
        <v>484</v>
      </c>
    </row>
  </sheetData>
  <customSheetViews>
    <customSheetView guid="{15196E9F-7FF8-439E-8E5E-D7EC9B4FE2B9}" showPageBreaks="1" view="pageBreakPreview" topLeftCell="A7">
      <selection activeCell="C21" sqref="C21"/>
      <pageMargins left="0.70866141732283472" right="0.11811023622047245" top="0.74803149606299213" bottom="0.74803149606299213" header="0.31496062992125984" footer="0.31496062992125984"/>
      <pageSetup paperSize="9" scale="63" orientation="landscape" r:id="rId1"/>
    </customSheetView>
    <customSheetView guid="{938131D7-2FA4-4B6F-9B58-CE56B014F426}" showPageBreaks="1">
      <selection activeCell="G17" sqref="G17"/>
      <pageMargins left="0.7" right="0.7" top="0.75" bottom="0.75" header="0.3" footer="0.3"/>
      <pageSetup paperSize="9" orientation="portrait" r:id="rId2"/>
    </customSheetView>
    <customSheetView guid="{ADC44F08-3865-4F34-B04A-36DC3A9880D3}">
      <selection sqref="A1:IV65536"/>
      <pageMargins left="0.7" right="0.7" top="0.75" bottom="0.75" header="0.3" footer="0.3"/>
    </customSheetView>
    <customSheetView guid="{A2FA97B7-FA2E-4CF8-9E14-C904E49D925F}" topLeftCell="A16">
      <selection activeCell="E11" sqref="E11"/>
      <pageMargins left="0.7" right="0.7" top="0.75" bottom="0.75" header="0.3" footer="0.3"/>
      <pageSetup paperSize="9" orientation="portrait" r:id="rId3"/>
    </customSheetView>
    <customSheetView guid="{8DB10316-28C9-4A14-AEA2-359711156BC5}" showPageBreaks="1">
      <selection activeCell="E11" sqref="E11"/>
      <pageMargins left="0.7" right="0.7" top="0.75" bottom="0.75" header="0.3" footer="0.3"/>
      <pageSetup paperSize="9" orientation="portrait" r:id="rId4"/>
    </customSheetView>
    <customSheetView guid="{CB07B519-62E8-4084-A00D-D1F8D5657738}" showPageBreaks="1" view="pageBreakPreview" topLeftCell="A7">
      <selection activeCell="C17" sqref="C17"/>
      <pageMargins left="0.70866141732283472" right="0.11811023622047245" top="0.74803149606299213" bottom="0.74803149606299213" header="0.31496062992125984" footer="0.31496062992125984"/>
      <pageSetup paperSize="9" scale="63" orientation="landscape" r:id="rId5"/>
    </customSheetView>
    <customSheetView guid="{DE13449C-9946-4D9B-BAD6-D935553CF657}" showPageBreaks="1" printArea="1" view="pageBreakPreview">
      <selection activeCell="C11" sqref="C11"/>
      <pageMargins left="0.70866141732283472" right="0.11811023622047245" top="0.74803149606299213" bottom="0.74803149606299213" header="0.31496062992125984" footer="0.31496062992125984"/>
      <pageSetup paperSize="9" scale="63" orientation="landscape" r:id="rId6"/>
    </customSheetView>
    <customSheetView guid="{D0C00841-1E30-435B-B1C3-8C1666084E21}" showPageBreaks="1" fitToPage="1" view="pageBreakPreview" topLeftCell="A7">
      <selection activeCell="C15" sqref="C15"/>
      <pageMargins left="0.78740157480314965" right="0.78740157480314965" top="0.78740157480314965" bottom="0.78740157480314965" header="0.31496062992125984" footer="0.31496062992125984"/>
      <pageSetup paperSize="9" scale="74" fitToHeight="2" orientation="landscape" r:id="rId7"/>
    </customSheetView>
    <customSheetView guid="{C05EC54D-5F4D-4DAC-8B5A-CD3242A0C8CA}" showPageBreaks="1" fitToPage="1" view="pageBreakPreview" topLeftCell="A7">
      <selection activeCell="C15" sqref="C15"/>
      <pageMargins left="0.78740157480314965" right="0.78740157480314965" top="0.78740157480314965" bottom="0.78740157480314965" header="0.31496062992125984" footer="0.31496062992125984"/>
      <pageSetup paperSize="9" scale="74" fitToHeight="2" orientation="landscape" r:id="rId8"/>
    </customSheetView>
  </customSheetViews>
  <pageMargins left="0.78740157480314965" right="0.78740157480314965" top="0.78740157480314965" bottom="0.78740157480314965" header="0.31496062992125984" footer="0.31496062992125984"/>
  <pageSetup paperSize="9" scale="92" fitToHeight="2" orientation="landscape" r:id="rId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6">
    <pageSetUpPr fitToPage="1"/>
  </sheetPr>
  <dimension ref="A1:F28"/>
  <sheetViews>
    <sheetView view="pageBreakPreview" topLeftCell="A7" zoomScaleNormal="100" zoomScaleSheetLayoutView="100" workbookViewId="0">
      <selection activeCell="C15" sqref="C15"/>
    </sheetView>
  </sheetViews>
  <sheetFormatPr defaultColWidth="11.42578125" defaultRowHeight="12.75" x14ac:dyDescent="0.2"/>
  <cols>
    <col min="1" max="1" width="9.7109375" style="3" customWidth="1"/>
    <col min="2" max="2" width="18.7109375" style="3" customWidth="1"/>
    <col min="3" max="3" width="110.7109375" style="3" customWidth="1"/>
    <col min="4" max="4" width="22.28515625" style="3" customWidth="1"/>
    <col min="5" max="5" width="2.42578125" style="3" customWidth="1"/>
    <col min="6" max="16384" width="11.42578125" style="3"/>
  </cols>
  <sheetData>
    <row r="1" spans="1:6" ht="18.75" customHeight="1" x14ac:dyDescent="0.2">
      <c r="A1" s="99" t="s">
        <v>168</v>
      </c>
      <c r="B1" s="99" t="str">
        <f>Inventari!A1</f>
        <v>1.</v>
      </c>
      <c r="C1" s="99" t="str">
        <f>Inventari!B1</f>
        <v>Control permanent no planificable</v>
      </c>
    </row>
    <row r="2" spans="1:6" x14ac:dyDescent="0.2">
      <c r="A2" s="101" t="s">
        <v>46</v>
      </c>
      <c r="B2" s="101" t="str">
        <f>Inventari!B24</f>
        <v>1.4</v>
      </c>
      <c r="C2" s="101" t="str">
        <f>Inventari!C24</f>
        <v>Endeutament</v>
      </c>
    </row>
    <row r="3" spans="1:6" x14ac:dyDescent="0.2">
      <c r="A3" s="214" t="s">
        <v>32</v>
      </c>
      <c r="B3" s="214" t="str">
        <f>Inventari!C26</f>
        <v>1.4.2</v>
      </c>
      <c r="C3" s="215" t="str">
        <f>Inventari!D26</f>
        <v>Concertació o modificació d'operacions de crèdit a llarg termini</v>
      </c>
    </row>
    <row r="4" spans="1:6" s="6" customFormat="1" x14ac:dyDescent="0.2">
      <c r="A4" s="11"/>
      <c r="B4" s="11"/>
      <c r="C4" s="11"/>
    </row>
    <row r="5" spans="1:6" ht="18.95" customHeight="1" x14ac:dyDescent="0.2">
      <c r="A5" s="132" t="s">
        <v>62</v>
      </c>
      <c r="B5" s="96" t="s">
        <v>36</v>
      </c>
      <c r="C5" s="32" t="s">
        <v>60</v>
      </c>
    </row>
    <row r="6" spans="1:6" ht="66.75" customHeight="1" x14ac:dyDescent="0.2">
      <c r="A6" s="161" t="s">
        <v>67</v>
      </c>
      <c r="B6" s="59" t="str">
        <f>Inventari!E26</f>
        <v>Art. 52.2 RDLeg 2/2004
Art. 4.1.b).3 RD 128/2018</v>
      </c>
      <c r="C6" s="162" t="str">
        <f>Inventari!F26</f>
        <v>La concertació o modificació de qualsevol operació de crèdit haurà d'acordar-se previ informe de la intervenció en el qual s'analitzarà, especialment, la capacitat de l'entitat local per fer front, en el temps, a les obligacions que d'aquelles es derivin per aquesta.</v>
      </c>
    </row>
    <row r="7" spans="1:6" ht="20.25" customHeight="1" x14ac:dyDescent="0.2">
      <c r="A7" s="129"/>
      <c r="B7" s="130"/>
      <c r="C7" s="131"/>
    </row>
    <row r="8" spans="1:6" ht="19.5" customHeight="1" x14ac:dyDescent="0.2">
      <c r="A8" s="132" t="s">
        <v>34</v>
      </c>
      <c r="B8" s="96" t="s">
        <v>36</v>
      </c>
      <c r="C8" s="133" t="str">
        <f>'1.1.1'!C8</f>
        <v>Aspectes a revisar</v>
      </c>
    </row>
    <row r="9" spans="1:6" s="6" customFormat="1" ht="38.25" x14ac:dyDescent="0.2">
      <c r="A9" s="189" t="s">
        <v>50</v>
      </c>
      <c r="B9" s="139" t="s">
        <v>534</v>
      </c>
      <c r="C9" s="267" t="s">
        <v>432</v>
      </c>
    </row>
    <row r="10" spans="1:6" s="6" customFormat="1" ht="38.25" x14ac:dyDescent="0.2">
      <c r="A10" s="190" t="s">
        <v>61</v>
      </c>
      <c r="B10" s="207" t="s">
        <v>534</v>
      </c>
      <c r="C10" s="191" t="s">
        <v>433</v>
      </c>
      <c r="D10" s="180"/>
      <c r="E10" s="180"/>
    </row>
    <row r="11" spans="1:6" ht="25.5" x14ac:dyDescent="0.2">
      <c r="A11" s="190" t="s">
        <v>65</v>
      </c>
      <c r="B11" s="207" t="s">
        <v>528</v>
      </c>
      <c r="C11" s="203" t="s">
        <v>95</v>
      </c>
      <c r="D11" s="180"/>
      <c r="E11" s="180"/>
    </row>
    <row r="12" spans="1:6" s="6" customFormat="1" ht="63.75" x14ac:dyDescent="0.2">
      <c r="A12" s="190" t="s">
        <v>66</v>
      </c>
      <c r="B12" s="182" t="s">
        <v>505</v>
      </c>
      <c r="C12" s="191" t="s">
        <v>506</v>
      </c>
      <c r="D12" s="180"/>
      <c r="E12" s="180"/>
    </row>
    <row r="13" spans="1:6" s="6" customFormat="1" ht="102" x14ac:dyDescent="0.2">
      <c r="A13" s="190" t="s">
        <v>103</v>
      </c>
      <c r="B13" s="344" t="s">
        <v>653</v>
      </c>
      <c r="C13" s="345" t="s">
        <v>648</v>
      </c>
      <c r="D13" s="346" t="str">
        <f>'1.1.1'!D25</f>
        <v xml:space="preserve">(*) EXCEL PER AL CÀLCUL
</v>
      </c>
      <c r="E13" s="95"/>
      <c r="F13" s="177"/>
    </row>
    <row r="14" spans="1:6" s="6" customFormat="1" ht="89.25" x14ac:dyDescent="0.2">
      <c r="A14" s="190" t="s">
        <v>109</v>
      </c>
      <c r="B14" s="207" t="s">
        <v>347</v>
      </c>
      <c r="C14" s="283" t="s">
        <v>649</v>
      </c>
      <c r="D14" s="163"/>
      <c r="E14" s="180"/>
    </row>
    <row r="15" spans="1:6" ht="38.25" x14ac:dyDescent="0.2">
      <c r="A15" s="190" t="s">
        <v>130</v>
      </c>
      <c r="B15" s="207" t="s">
        <v>1118</v>
      </c>
      <c r="C15" s="283" t="s">
        <v>1119</v>
      </c>
      <c r="D15" s="327"/>
      <c r="E15" s="338"/>
    </row>
    <row r="16" spans="1:6" s="6" customFormat="1" ht="37.5" customHeight="1" x14ac:dyDescent="0.2">
      <c r="A16" s="190" t="s">
        <v>131</v>
      </c>
      <c r="B16" s="207" t="s">
        <v>171</v>
      </c>
      <c r="C16" s="283" t="s">
        <v>1189</v>
      </c>
      <c r="D16" s="180"/>
      <c r="E16" s="180"/>
    </row>
    <row r="17" spans="1:5" s="6" customFormat="1" ht="63.75" x14ac:dyDescent="0.2">
      <c r="A17" s="190" t="s">
        <v>201</v>
      </c>
      <c r="B17" s="155" t="s">
        <v>355</v>
      </c>
      <c r="C17" s="291" t="s">
        <v>1227</v>
      </c>
      <c r="D17" s="1172"/>
      <c r="E17" s="1172"/>
    </row>
    <row r="18" spans="1:5" s="176" customFormat="1" x14ac:dyDescent="0.2">
      <c r="A18" s="179" t="s">
        <v>35</v>
      </c>
      <c r="B18" s="198" t="s">
        <v>36</v>
      </c>
      <c r="C18" s="212" t="s">
        <v>483</v>
      </c>
      <c r="D18" s="166"/>
    </row>
    <row r="19" spans="1:5" s="176" customFormat="1" x14ac:dyDescent="0.2">
      <c r="A19" s="282" t="s">
        <v>51</v>
      </c>
      <c r="B19" s="137"/>
      <c r="C19" s="137" t="s">
        <v>484</v>
      </c>
      <c r="D19" s="166"/>
    </row>
    <row r="20" spans="1:5" s="176" customFormat="1" x14ac:dyDescent="0.2">
      <c r="A20" s="179" t="s">
        <v>466</v>
      </c>
      <c r="B20" s="198" t="s">
        <v>36</v>
      </c>
      <c r="C20" s="212" t="s">
        <v>467</v>
      </c>
      <c r="D20" s="166"/>
    </row>
    <row r="21" spans="1:5" s="176" customFormat="1" ht="25.5" x14ac:dyDescent="0.2">
      <c r="A21" s="339" t="s">
        <v>475</v>
      </c>
      <c r="B21" s="139" t="s">
        <v>646</v>
      </c>
      <c r="C21" s="288" t="s">
        <v>647</v>
      </c>
      <c r="D21" s="316"/>
    </row>
    <row r="22" spans="1:5" s="176" customFormat="1" ht="25.5" x14ac:dyDescent="0.2">
      <c r="A22" s="47" t="s">
        <v>602</v>
      </c>
      <c r="B22" s="207" t="s">
        <v>503</v>
      </c>
      <c r="C22" s="283" t="s">
        <v>502</v>
      </c>
      <c r="D22" s="166"/>
    </row>
    <row r="23" spans="1:5" s="176" customFormat="1" ht="38.25" x14ac:dyDescent="0.2">
      <c r="A23" s="47" t="s">
        <v>603</v>
      </c>
      <c r="B23" s="207" t="s">
        <v>651</v>
      </c>
      <c r="C23" s="283" t="s">
        <v>650</v>
      </c>
      <c r="D23" s="330"/>
    </row>
    <row r="24" spans="1:5" s="177" customFormat="1" ht="25.5" x14ac:dyDescent="0.2">
      <c r="A24" s="47" t="s">
        <v>604</v>
      </c>
      <c r="B24" s="207" t="s">
        <v>654</v>
      </c>
      <c r="C24" s="283" t="s">
        <v>652</v>
      </c>
      <c r="D24" s="167"/>
    </row>
    <row r="25" spans="1:5" s="177" customFormat="1" ht="25.5" x14ac:dyDescent="0.2">
      <c r="A25" s="340" t="s">
        <v>635</v>
      </c>
      <c r="B25" s="155" t="s">
        <v>431</v>
      </c>
      <c r="C25" s="291" t="s">
        <v>655</v>
      </c>
      <c r="D25" s="167"/>
    </row>
    <row r="26" spans="1:5" s="176" customFormat="1" x14ac:dyDescent="0.2">
      <c r="A26" s="179" t="s">
        <v>645</v>
      </c>
      <c r="B26" s="198" t="s">
        <v>36</v>
      </c>
      <c r="C26" s="212" t="s">
        <v>593</v>
      </c>
      <c r="D26" s="166"/>
    </row>
    <row r="27" spans="1:5" s="176" customFormat="1" x14ac:dyDescent="0.2">
      <c r="A27" s="290" t="s">
        <v>485</v>
      </c>
      <c r="B27" s="138"/>
      <c r="C27" s="146" t="s">
        <v>484</v>
      </c>
      <c r="D27" s="166"/>
    </row>
    <row r="28" spans="1:5" s="176" customFormat="1" x14ac:dyDescent="0.2">
      <c r="D28" s="166"/>
    </row>
  </sheetData>
  <customSheetViews>
    <customSheetView guid="{15196E9F-7FF8-439E-8E5E-D7EC9B4FE2B9}" showPageBreaks="1" view="pageBreakPreview">
      <selection activeCell="D13" sqref="D13"/>
      <pageMargins left="0.7" right="0.7" top="0.75" bottom="0.75" header="0.3" footer="0.3"/>
      <pageSetup paperSize="9" scale="63" orientation="portrait" r:id="rId1"/>
    </customSheetView>
    <customSheetView guid="{938131D7-2FA4-4B6F-9B58-CE56B014F426}" showPageBreaks="1" printArea="1" view="pageBreakPreview">
      <selection activeCell="B6" sqref="B6"/>
      <pageMargins left="0.7" right="0.7" top="0.75" bottom="0.75" header="0.3" footer="0.3"/>
      <pageSetup paperSize="9" scale="63" orientation="portrait" r:id="rId2"/>
    </customSheetView>
    <customSheetView guid="{CB07B519-62E8-4084-A00D-D1F8D5657738}" showPageBreaks="1" view="pageBreakPreview" topLeftCell="A10">
      <selection activeCell="C19" sqref="C19"/>
      <pageMargins left="0.7" right="0.7" top="0.75" bottom="0.75" header="0.3" footer="0.3"/>
      <pageSetup paperSize="9" scale="63" orientation="portrait" r:id="rId3"/>
    </customSheetView>
    <customSheetView guid="{DE13449C-9946-4D9B-BAD6-D935553CF657}" showPageBreaks="1" printArea="1" view="pageBreakPreview" topLeftCell="A14">
      <selection activeCell="G19" sqref="G19"/>
      <pageMargins left="0.7" right="0.7" top="0.75" bottom="0.75" header="0.3" footer="0.3"/>
      <pageSetup paperSize="9" scale="63" orientation="portrait" r:id="rId4"/>
    </customSheetView>
    <customSheetView guid="{D0C00841-1E30-435B-B1C3-8C1666084E21}" showPageBreaks="1" fitToPage="1" view="pageBreakPreview" topLeftCell="A10">
      <selection activeCell="C12" sqref="C12"/>
      <pageMargins left="0.78740157480314965" right="0.78740157480314965" top="0.78740157480314965" bottom="0.78740157480314965" header="0.31496062992125984" footer="0.31496062992125984"/>
      <pageSetup paperSize="9" scale="60" fitToHeight="2" orientation="landscape" r:id="rId5"/>
    </customSheetView>
    <customSheetView guid="{C05EC54D-5F4D-4DAC-8B5A-CD3242A0C8CA}" showPageBreaks="1" fitToPage="1" view="pageBreakPreview" topLeftCell="A10">
      <selection activeCell="C12" sqref="C12"/>
      <pageMargins left="0.78740157480314965" right="0.78740157480314965" top="0.78740157480314965" bottom="0.78740157480314965" header="0.31496062992125984" footer="0.31496062992125984"/>
      <pageSetup paperSize="9" scale="60" fitToHeight="2" orientation="landscape" r:id="rId6"/>
    </customSheetView>
  </customSheetViews>
  <mergeCells count="1">
    <mergeCell ref="D17:E17"/>
  </mergeCells>
  <pageMargins left="0.39370078740157483" right="0.39370078740157483" top="0.39370078740157483" bottom="0.39370078740157483" header="0.39370078740157483" footer="0.39370078740157483"/>
  <pageSetup paperSize="9" scale="86" fitToHeight="2" orientation="landscape" r:id="rId7"/>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zoomScaleNormal="120" zoomScaleSheetLayoutView="100" workbookViewId="0">
      <selection activeCell="A3" sqref="A3:I3"/>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6384" width="11.42578125" style="369"/>
  </cols>
  <sheetData>
    <row r="2" spans="1:9" s="577" customFormat="1" ht="20.25" x14ac:dyDescent="0.25">
      <c r="A2" s="1173" t="s">
        <v>1222</v>
      </c>
      <c r="B2" s="1173"/>
      <c r="C2" s="1173"/>
      <c r="D2" s="1043"/>
      <c r="E2" s="1043"/>
      <c r="F2" s="1043"/>
      <c r="G2" s="1043"/>
      <c r="H2" s="1043"/>
      <c r="I2" s="1043"/>
    </row>
    <row r="3" spans="1:9" s="580" customFormat="1" ht="20.25" x14ac:dyDescent="0.25">
      <c r="A3" s="1044" t="s">
        <v>1123</v>
      </c>
      <c r="B3" s="1044"/>
      <c r="C3" s="1044"/>
      <c r="D3" s="1044"/>
      <c r="E3" s="1044"/>
      <c r="F3" s="1044"/>
      <c r="G3" s="1044"/>
      <c r="H3" s="1044"/>
      <c r="I3" s="1044"/>
    </row>
    <row r="4" spans="1:9" ht="12.75" thickBot="1" x14ac:dyDescent="0.3"/>
    <row r="5" spans="1:9" s="372" customFormat="1" ht="44.25" customHeight="1" x14ac:dyDescent="0.25">
      <c r="B5" s="1037" t="s">
        <v>674</v>
      </c>
      <c r="C5" s="370" t="s">
        <v>675</v>
      </c>
      <c r="D5" s="370" t="s">
        <v>676</v>
      </c>
      <c r="E5" s="371" t="s">
        <v>677</v>
      </c>
    </row>
    <row r="6" spans="1:9" s="373" customFormat="1" ht="36" customHeight="1" thickBot="1" x14ac:dyDescent="0.3">
      <c r="B6" s="1038"/>
      <c r="C6" s="429">
        <f>+I17</f>
        <v>0</v>
      </c>
      <c r="D6" s="429">
        <f>+I33</f>
        <v>0</v>
      </c>
      <c r="E6" s="1010">
        <v>0</v>
      </c>
    </row>
    <row r="7" spans="1:9" s="373" customFormat="1" ht="12.75" x14ac:dyDescent="0.25">
      <c r="B7" s="374"/>
    </row>
    <row r="8" spans="1:9" s="373" customFormat="1" ht="12.75" x14ac:dyDescent="0.25">
      <c r="B8" s="427" t="s">
        <v>678</v>
      </c>
    </row>
    <row r="9" spans="1:9" s="373" customFormat="1" ht="13.5" thickBot="1" x14ac:dyDescent="0.3">
      <c r="B9" s="374"/>
    </row>
    <row r="10" spans="1:9" s="378" customFormat="1" ht="26.25" thickBot="1" x14ac:dyDescent="0.3">
      <c r="B10" s="375" t="s">
        <v>679</v>
      </c>
      <c r="C10" s="376" t="s">
        <v>680</v>
      </c>
      <c r="D10" s="376" t="s">
        <v>681</v>
      </c>
      <c r="E10" s="376" t="s">
        <v>682</v>
      </c>
      <c r="F10" s="376" t="s">
        <v>683</v>
      </c>
      <c r="G10" s="376" t="s">
        <v>684</v>
      </c>
      <c r="H10" s="376" t="s">
        <v>685</v>
      </c>
      <c r="I10" s="377" t="s">
        <v>686</v>
      </c>
    </row>
    <row r="11" spans="1:9" s="373" customFormat="1" ht="25.5" x14ac:dyDescent="0.25">
      <c r="B11" s="379" t="s">
        <v>687</v>
      </c>
      <c r="C11" s="380">
        <f t="shared" ref="C11:I11" si="0">SUM(C12:C14)</f>
        <v>0</v>
      </c>
      <c r="D11" s="380">
        <f t="shared" si="0"/>
        <v>0</v>
      </c>
      <c r="E11" s="380">
        <f t="shared" si="0"/>
        <v>0</v>
      </c>
      <c r="F11" s="380">
        <f t="shared" si="0"/>
        <v>0</v>
      </c>
      <c r="G11" s="380">
        <f t="shared" si="0"/>
        <v>0</v>
      </c>
      <c r="H11" s="380">
        <f t="shared" si="0"/>
        <v>0</v>
      </c>
      <c r="I11" s="430">
        <f t="shared" si="0"/>
        <v>0</v>
      </c>
    </row>
    <row r="12" spans="1:9" s="383" customFormat="1" ht="12.75" x14ac:dyDescent="0.25">
      <c r="B12" s="381" t="s">
        <v>688</v>
      </c>
      <c r="C12" s="382"/>
      <c r="D12" s="382"/>
      <c r="E12" s="382"/>
      <c r="F12" s="382"/>
      <c r="G12" s="382"/>
      <c r="H12" s="382"/>
      <c r="I12" s="431">
        <f>SUM(C12:H12)</f>
        <v>0</v>
      </c>
    </row>
    <row r="13" spans="1:9" s="383" customFormat="1" ht="12.75" x14ac:dyDescent="0.25">
      <c r="B13" s="381" t="s">
        <v>689</v>
      </c>
      <c r="C13" s="382"/>
      <c r="D13" s="382"/>
      <c r="E13" s="382"/>
      <c r="F13" s="382"/>
      <c r="G13" s="382"/>
      <c r="H13" s="382"/>
      <c r="I13" s="431">
        <f>SUM(C13:H13)</f>
        <v>0</v>
      </c>
    </row>
    <row r="14" spans="1:9" s="383" customFormat="1" ht="12.75" x14ac:dyDescent="0.25">
      <c r="B14" s="384" t="s">
        <v>690</v>
      </c>
      <c r="C14" s="385"/>
      <c r="D14" s="382"/>
      <c r="E14" s="382"/>
      <c r="F14" s="382"/>
      <c r="G14" s="382"/>
      <c r="H14" s="382"/>
      <c r="I14" s="431">
        <f>SUM(C14:H14)</f>
        <v>0</v>
      </c>
    </row>
    <row r="15" spans="1:9" s="373" customFormat="1" ht="25.5" x14ac:dyDescent="0.25">
      <c r="B15" s="386" t="s">
        <v>691</v>
      </c>
      <c r="C15" s="387"/>
      <c r="D15" s="387"/>
      <c r="E15" s="387"/>
      <c r="F15" s="387"/>
      <c r="G15" s="387"/>
      <c r="H15" s="387"/>
      <c r="I15" s="432">
        <f>SUM(C15:H15)</f>
        <v>0</v>
      </c>
    </row>
    <row r="16" spans="1:9" s="373" customFormat="1" ht="51.75" thickBot="1" x14ac:dyDescent="0.3">
      <c r="B16" s="379" t="s">
        <v>692</v>
      </c>
      <c r="C16" s="380"/>
      <c r="D16" s="380"/>
      <c r="E16" s="380"/>
      <c r="F16" s="380"/>
      <c r="G16" s="380"/>
      <c r="H16" s="380"/>
      <c r="I16" s="430">
        <f>SUM(C16:H16)</f>
        <v>0</v>
      </c>
    </row>
    <row r="17" spans="2:9" s="373" customFormat="1" ht="13.5" thickBot="1" x14ac:dyDescent="0.3">
      <c r="B17" s="388" t="s">
        <v>686</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693</v>
      </c>
    </row>
    <row r="20" spans="2:9" s="373" customFormat="1" ht="13.5" thickBot="1" x14ac:dyDescent="0.3">
      <c r="B20" s="374"/>
    </row>
    <row r="21" spans="2:9" s="373" customFormat="1" ht="26.25" thickBot="1" x14ac:dyDescent="0.3">
      <c r="B21" s="375" t="s">
        <v>679</v>
      </c>
      <c r="C21" s="376" t="s">
        <v>680</v>
      </c>
      <c r="D21" s="376" t="s">
        <v>681</v>
      </c>
      <c r="E21" s="376" t="s">
        <v>682</v>
      </c>
      <c r="F21" s="376" t="s">
        <v>683</v>
      </c>
      <c r="G21" s="376" t="s">
        <v>684</v>
      </c>
      <c r="H21" s="376" t="s">
        <v>685</v>
      </c>
      <c r="I21" s="377" t="s">
        <v>686</v>
      </c>
    </row>
    <row r="22" spans="2:9" s="373" customFormat="1" ht="12.75" x14ac:dyDescent="0.25">
      <c r="B22" s="391" t="s">
        <v>694</v>
      </c>
      <c r="C22" s="392"/>
      <c r="D22" s="392"/>
      <c r="E22" s="392"/>
      <c r="F22" s="393"/>
      <c r="G22" s="393"/>
      <c r="H22" s="393"/>
      <c r="I22" s="433">
        <f>SUM(C22:H22)</f>
        <v>0</v>
      </c>
    </row>
    <row r="23" spans="2:9" s="373" customFormat="1" ht="25.5" x14ac:dyDescent="0.25">
      <c r="B23" s="394" t="s">
        <v>695</v>
      </c>
      <c r="C23" s="395">
        <f>SUM(C24:C26)</f>
        <v>0</v>
      </c>
      <c r="D23" s="395">
        <f>SUM(D24:D26)</f>
        <v>0</v>
      </c>
      <c r="E23" s="395">
        <f>SUM(E24:E26)</f>
        <v>0</v>
      </c>
      <c r="F23" s="396"/>
      <c r="G23" s="396"/>
      <c r="H23" s="396"/>
      <c r="I23" s="434">
        <f>SUM(C23:H23)</f>
        <v>0</v>
      </c>
    </row>
    <row r="24" spans="2:9" s="383" customFormat="1" ht="12.75" x14ac:dyDescent="0.25">
      <c r="B24" s="381" t="s">
        <v>696</v>
      </c>
      <c r="C24" s="382"/>
      <c r="D24" s="382"/>
      <c r="E24" s="382"/>
      <c r="F24" s="397"/>
      <c r="G24" s="397"/>
      <c r="H24" s="397"/>
      <c r="I24" s="431">
        <f>SUM(C24:H24)</f>
        <v>0</v>
      </c>
    </row>
    <row r="25" spans="2:9" s="383" customFormat="1" ht="25.5" x14ac:dyDescent="0.25">
      <c r="B25" s="381" t="s">
        <v>697</v>
      </c>
      <c r="C25" s="382"/>
      <c r="D25" s="382"/>
      <c r="E25" s="382"/>
      <c r="F25" s="397"/>
      <c r="G25" s="397"/>
      <c r="H25" s="397"/>
      <c r="I25" s="431">
        <f>SUM(C25:H25)</f>
        <v>0</v>
      </c>
    </row>
    <row r="26" spans="2:9" s="383" customFormat="1" ht="25.5" x14ac:dyDescent="0.25">
      <c r="B26" s="384" t="s">
        <v>698</v>
      </c>
      <c r="C26" s="385"/>
      <c r="D26" s="385"/>
      <c r="E26" s="385"/>
      <c r="F26" s="398"/>
      <c r="G26" s="398"/>
      <c r="H26" s="398"/>
      <c r="I26" s="435">
        <f>SUM(C26:H26)</f>
        <v>0</v>
      </c>
    </row>
    <row r="27" spans="2:9" s="373" customFormat="1" ht="12.75" x14ac:dyDescent="0.25">
      <c r="B27" s="394" t="s">
        <v>699</v>
      </c>
      <c r="C27" s="396"/>
      <c r="D27" s="396"/>
      <c r="E27" s="396"/>
      <c r="F27" s="395">
        <f>SUM(F28:F31)</f>
        <v>0</v>
      </c>
      <c r="G27" s="399">
        <f>SUM(G28:G31)</f>
        <v>0</v>
      </c>
      <c r="H27" s="395">
        <f>SUM(H28:H31)</f>
        <v>0</v>
      </c>
      <c r="I27" s="434">
        <f>SUM(I28:I31)</f>
        <v>0</v>
      </c>
    </row>
    <row r="28" spans="2:9" s="383" customFormat="1" ht="12.75" x14ac:dyDescent="0.25">
      <c r="B28" s="381" t="s">
        <v>700</v>
      </c>
      <c r="C28" s="397"/>
      <c r="D28" s="397"/>
      <c r="E28" s="397"/>
      <c r="F28" s="382"/>
      <c r="G28" s="400"/>
      <c r="H28" s="382"/>
      <c r="I28" s="431">
        <f>SUM(C28:H28)</f>
        <v>0</v>
      </c>
    </row>
    <row r="29" spans="2:9" s="383" customFormat="1" ht="25.5" x14ac:dyDescent="0.25">
      <c r="B29" s="381" t="s">
        <v>701</v>
      </c>
      <c r="C29" s="397"/>
      <c r="D29" s="397"/>
      <c r="E29" s="397"/>
      <c r="F29" s="382"/>
      <c r="G29" s="400"/>
      <c r="H29" s="382"/>
      <c r="I29" s="431">
        <f>SUM(C29:H29)</f>
        <v>0</v>
      </c>
    </row>
    <row r="30" spans="2:9" s="383" customFormat="1" ht="12.75" x14ac:dyDescent="0.25">
      <c r="B30" s="381" t="s">
        <v>702</v>
      </c>
      <c r="C30" s="397"/>
      <c r="D30" s="397"/>
      <c r="E30" s="397"/>
      <c r="F30" s="382"/>
      <c r="G30" s="400"/>
      <c r="H30" s="382"/>
      <c r="I30" s="431">
        <f>SUM(C30:H30)</f>
        <v>0</v>
      </c>
    </row>
    <row r="31" spans="2:9" s="383" customFormat="1" ht="25.5" x14ac:dyDescent="0.25">
      <c r="B31" s="381" t="s">
        <v>703</v>
      </c>
      <c r="C31" s="397"/>
      <c r="D31" s="397"/>
      <c r="E31" s="397"/>
      <c r="F31" s="382"/>
      <c r="G31" s="400"/>
      <c r="H31" s="382"/>
      <c r="I31" s="431">
        <f>SUM(C31:H31)</f>
        <v>0</v>
      </c>
    </row>
    <row r="32" spans="2:9" s="373" customFormat="1" ht="26.25" thickBot="1" x14ac:dyDescent="0.3">
      <c r="B32" s="394" t="s">
        <v>704</v>
      </c>
      <c r="C32" s="399"/>
      <c r="D32" s="399">
        <f>-E37</f>
        <v>0</v>
      </c>
      <c r="E32" s="399">
        <f>-E38</f>
        <v>0</v>
      </c>
      <c r="F32" s="395">
        <f>-E39</f>
        <v>0</v>
      </c>
      <c r="G32" s="399">
        <f>-E40</f>
        <v>0</v>
      </c>
      <c r="H32" s="395">
        <f>-E41</f>
        <v>0</v>
      </c>
      <c r="I32" s="434">
        <f>SUM(C32:H32)</f>
        <v>0</v>
      </c>
    </row>
    <row r="33" spans="2:9" s="373" customFormat="1" ht="13.5" thickBot="1" x14ac:dyDescent="0.3">
      <c r="B33" s="388" t="s">
        <v>686</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705</v>
      </c>
      <c r="C35" s="1013"/>
      <c r="D35" s="405"/>
      <c r="E35" s="405"/>
      <c r="F35" s="406"/>
      <c r="G35" s="407"/>
    </row>
    <row r="36" spans="2:9" s="373" customFormat="1" ht="13.5" thickBot="1" x14ac:dyDescent="0.3">
      <c r="B36" s="408" t="s">
        <v>706</v>
      </c>
      <c r="C36" s="1039" t="s">
        <v>707</v>
      </c>
      <c r="D36" s="1040"/>
      <c r="E36" s="409" t="s">
        <v>708</v>
      </c>
      <c r="F36" s="410"/>
      <c r="G36" s="407"/>
    </row>
    <row r="37" spans="2:9" s="373" customFormat="1" ht="12.75" x14ac:dyDescent="0.25">
      <c r="B37" s="411" t="s">
        <v>681</v>
      </c>
      <c r="C37" s="1041" t="s">
        <v>680</v>
      </c>
      <c r="D37" s="1042"/>
      <c r="E37" s="412"/>
      <c r="F37" s="413"/>
      <c r="G37" s="407"/>
    </row>
    <row r="38" spans="2:9" s="373" customFormat="1" ht="12.75" x14ac:dyDescent="0.25">
      <c r="B38" s="414" t="s">
        <v>682</v>
      </c>
      <c r="C38" s="415" t="s">
        <v>680</v>
      </c>
      <c r="D38" s="416"/>
      <c r="E38" s="417"/>
      <c r="F38" s="418"/>
      <c r="G38" s="407"/>
    </row>
    <row r="39" spans="2:9" s="373" customFormat="1" ht="12.75" x14ac:dyDescent="0.25">
      <c r="B39" s="419" t="s">
        <v>683</v>
      </c>
      <c r="C39" s="415" t="s">
        <v>680</v>
      </c>
      <c r="D39" s="416"/>
      <c r="E39" s="417"/>
      <c r="F39" s="413"/>
      <c r="G39" s="407"/>
    </row>
    <row r="40" spans="2:9" s="373" customFormat="1" ht="12.75" x14ac:dyDescent="0.25">
      <c r="B40" s="420" t="s">
        <v>684</v>
      </c>
      <c r="C40" s="415" t="s">
        <v>680</v>
      </c>
      <c r="D40" s="416"/>
      <c r="E40" s="417"/>
      <c r="F40" s="418"/>
      <c r="G40" s="407"/>
    </row>
    <row r="41" spans="2:9" s="373" customFormat="1" ht="13.5" thickBot="1" x14ac:dyDescent="0.3">
      <c r="B41" s="421" t="s">
        <v>709</v>
      </c>
      <c r="C41" s="422" t="s">
        <v>680</v>
      </c>
      <c r="D41" s="423"/>
      <c r="E41" s="424"/>
      <c r="F41" s="418"/>
      <c r="G41" s="407"/>
    </row>
    <row r="42" spans="2:9" s="373" customFormat="1" ht="13.5" thickBot="1" x14ac:dyDescent="0.3">
      <c r="B42" s="1033" t="s">
        <v>686</v>
      </c>
      <c r="C42" s="1034"/>
      <c r="D42" s="1035"/>
      <c r="E42" s="425">
        <f>SUM(E37:E41)</f>
        <v>0</v>
      </c>
      <c r="F42" s="418"/>
      <c r="G42" s="407"/>
    </row>
    <row r="43" spans="2:9" x14ac:dyDescent="0.25">
      <c r="F43" s="426"/>
      <c r="G43" s="426"/>
    </row>
    <row r="44" spans="2:9" x14ac:dyDescent="0.25">
      <c r="F44" s="426"/>
      <c r="G44" s="426"/>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3" sqref="A3:C3"/>
    </sheetView>
  </sheetViews>
  <sheetFormatPr defaultColWidth="11.42578125" defaultRowHeight="15" x14ac:dyDescent="0.25"/>
  <cols>
    <col min="1" max="1" width="72" customWidth="1"/>
    <col min="2" max="2" width="13.85546875" customWidth="1"/>
    <col min="3" max="3" width="21.28515625" customWidth="1"/>
  </cols>
  <sheetData>
    <row r="1" spans="1:9" s="577" customFormat="1" ht="20.25" customHeight="1" x14ac:dyDescent="0.25">
      <c r="A1" s="1043" t="s">
        <v>1222</v>
      </c>
      <c r="B1" s="1043"/>
      <c r="C1" s="1043"/>
      <c r="D1" s="1019"/>
      <c r="E1" s="1019"/>
      <c r="F1" s="1019"/>
      <c r="G1" s="1019"/>
      <c r="H1" s="1019"/>
      <c r="I1" s="1019"/>
    </row>
    <row r="2" spans="1:9" s="580" customFormat="1" ht="20.25" x14ac:dyDescent="0.25">
      <c r="A2" s="1174" t="s">
        <v>1223</v>
      </c>
      <c r="B2" s="1174"/>
      <c r="C2" s="1174"/>
      <c r="D2" s="1020"/>
      <c r="E2" s="1020"/>
      <c r="F2" s="1020"/>
      <c r="G2" s="1020"/>
      <c r="H2" s="1020"/>
      <c r="I2" s="1020"/>
    </row>
    <row r="3" spans="1:9" s="580" customFormat="1" ht="12.75" customHeight="1" thickBot="1" x14ac:dyDescent="0.3">
      <c r="A3" s="1175"/>
      <c r="B3" s="1175"/>
      <c r="C3" s="1175"/>
      <c r="D3" s="1020"/>
      <c r="E3" s="1020"/>
      <c r="F3" s="1020"/>
      <c r="G3" s="1020"/>
      <c r="H3" s="1020"/>
      <c r="I3" s="1020"/>
    </row>
    <row r="4" spans="1:9" ht="15.75" thickBot="1" x14ac:dyDescent="0.3">
      <c r="A4" s="968" t="s">
        <v>1113</v>
      </c>
      <c r="B4" s="967" t="s">
        <v>1104</v>
      </c>
      <c r="C4" s="966" t="s">
        <v>708</v>
      </c>
    </row>
    <row r="5" spans="1:9" x14ac:dyDescent="0.25">
      <c r="A5" s="169" t="s">
        <v>1112</v>
      </c>
      <c r="B5" s="960" t="s">
        <v>1103</v>
      </c>
      <c r="C5" s="959"/>
    </row>
    <row r="6" spans="1:9" x14ac:dyDescent="0.25">
      <c r="A6" t="s">
        <v>1111</v>
      </c>
      <c r="B6" s="965" t="s">
        <v>1106</v>
      </c>
      <c r="C6" s="964"/>
    </row>
    <row r="7" spans="1:9" x14ac:dyDescent="0.25">
      <c r="A7" t="s">
        <v>1110</v>
      </c>
      <c r="B7" s="965" t="s">
        <v>1106</v>
      </c>
      <c r="C7" s="964"/>
    </row>
    <row r="8" spans="1:9" x14ac:dyDescent="0.25">
      <c r="A8" t="s">
        <v>1224</v>
      </c>
      <c r="B8" s="965" t="s">
        <v>1106</v>
      </c>
      <c r="C8" s="964"/>
    </row>
    <row r="9" spans="1:9" ht="15.75" thickBot="1" x14ac:dyDescent="0.3">
      <c r="A9" s="1014" t="s">
        <v>1213</v>
      </c>
      <c r="B9" s="965" t="s">
        <v>1106</v>
      </c>
      <c r="C9" s="964"/>
    </row>
    <row r="10" spans="1:9" ht="15.75" thickBot="1" x14ac:dyDescent="0.3">
      <c r="A10" s="963" t="s">
        <v>1108</v>
      </c>
      <c r="B10" s="957" t="s">
        <v>1102</v>
      </c>
      <c r="C10" s="962">
        <f>+C5-C6-C7-C8-C9</f>
        <v>0</v>
      </c>
    </row>
    <row r="11" spans="1:9" ht="15.75" thickBot="1" x14ac:dyDescent="0.3">
      <c r="A11" s="961" t="s">
        <v>1107</v>
      </c>
      <c r="B11" s="960" t="s">
        <v>1106</v>
      </c>
      <c r="C11" s="959"/>
    </row>
    <row r="12" spans="1:9" ht="15.75" thickBot="1" x14ac:dyDescent="0.3">
      <c r="A12" s="958" t="s">
        <v>1105</v>
      </c>
      <c r="B12" s="957" t="s">
        <v>1102</v>
      </c>
      <c r="C12" s="969">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view="pageBreakPreview" zoomScaleNormal="9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4" width="53" style="176" customWidth="1"/>
    <col min="5" max="16384" width="11.42578125" style="176"/>
  </cols>
  <sheetData>
    <row r="1" spans="1:3" x14ac:dyDescent="0.2">
      <c r="A1" s="233" t="s">
        <v>168</v>
      </c>
      <c r="B1" s="234" t="str">
        <f>Inventari!A1</f>
        <v>1.</v>
      </c>
      <c r="C1" s="292" t="str">
        <f>Inventari!B1</f>
        <v>Control permanent no planificable</v>
      </c>
    </row>
    <row r="2" spans="1:3" x14ac:dyDescent="0.2">
      <c r="A2" s="236" t="s">
        <v>46</v>
      </c>
      <c r="B2" s="232" t="str">
        <f>Inventari!B2</f>
        <v>1.1</v>
      </c>
      <c r="C2" s="293" t="str">
        <f>Inventari!C2</f>
        <v>Pressupost</v>
      </c>
    </row>
    <row r="3" spans="1:3" x14ac:dyDescent="0.2">
      <c r="A3" s="227" t="s">
        <v>32</v>
      </c>
      <c r="B3" s="214" t="str">
        <f>Inventari!C4</f>
        <v>1.1.2</v>
      </c>
      <c r="C3" s="249" t="str">
        <f>Inventari!D4</f>
        <v>Pressupost ens dependents (organismes autònoms i/o consorcis)</v>
      </c>
    </row>
    <row r="4" spans="1:3" s="177" customFormat="1" x14ac:dyDescent="0.2">
      <c r="A4" s="217"/>
      <c r="B4" s="180"/>
      <c r="C4" s="294"/>
    </row>
    <row r="5" spans="1:3" x14ac:dyDescent="0.2">
      <c r="A5" s="179" t="s">
        <v>62</v>
      </c>
      <c r="B5" s="25" t="s">
        <v>36</v>
      </c>
      <c r="C5" s="25" t="s">
        <v>60</v>
      </c>
    </row>
    <row r="6" spans="1:3" ht="25.5" x14ac:dyDescent="0.2">
      <c r="A6" s="186" t="s">
        <v>67</v>
      </c>
      <c r="B6" s="183" t="str">
        <f>Inventari!E4</f>
        <v>Art. 4.1.b).2 RD 128/2018</v>
      </c>
      <c r="C6" s="279" t="str">
        <f>Inventari!F4</f>
        <v>L'exercici del control financer inclourà, en tot cas, les actuacions de control atribuïdes en l'ordenament jurídic a la intervenció, com ara: L'informe dels projectes de pressupostos i dels expedients de modificació d'aquests.</v>
      </c>
    </row>
    <row r="7" spans="1:3" x14ac:dyDescent="0.2">
      <c r="A7" s="164"/>
      <c r="B7" s="4"/>
      <c r="C7" s="280"/>
    </row>
    <row r="8" spans="1:3" x14ac:dyDescent="0.2">
      <c r="A8" s="179" t="s">
        <v>34</v>
      </c>
      <c r="B8" s="25" t="s">
        <v>36</v>
      </c>
      <c r="C8" s="281" t="str">
        <f>'1.1.1'!C8</f>
        <v>Aspectes a revisar</v>
      </c>
    </row>
    <row r="9" spans="1:3" ht="38.25" x14ac:dyDescent="0.2">
      <c r="A9" s="287" t="s">
        <v>50</v>
      </c>
      <c r="B9" s="288" t="s">
        <v>590</v>
      </c>
      <c r="C9" s="289" t="s">
        <v>425</v>
      </c>
    </row>
    <row r="10" spans="1:3" s="177" customFormat="1" ht="38.25" x14ac:dyDescent="0.2">
      <c r="A10" s="282" t="s">
        <v>61</v>
      </c>
      <c r="B10" s="283" t="s">
        <v>139</v>
      </c>
      <c r="C10" s="283" t="s">
        <v>1159</v>
      </c>
    </row>
    <row r="11" spans="1:3" s="15" customFormat="1" ht="25.5" x14ac:dyDescent="0.2">
      <c r="A11" s="282" t="s">
        <v>65</v>
      </c>
      <c r="B11" s="283" t="s">
        <v>528</v>
      </c>
      <c r="C11" s="284" t="s">
        <v>95</v>
      </c>
    </row>
    <row r="12" spans="1:3" s="15" customFormat="1" ht="51" x14ac:dyDescent="0.2">
      <c r="A12" s="282" t="s">
        <v>66</v>
      </c>
      <c r="B12" s="283" t="s">
        <v>1165</v>
      </c>
      <c r="C12" s="283" t="s">
        <v>393</v>
      </c>
    </row>
    <row r="13" spans="1:3" s="15" customFormat="1" ht="73.5" customHeight="1" x14ac:dyDescent="0.2">
      <c r="A13" s="282" t="s">
        <v>103</v>
      </c>
      <c r="B13" s="285" t="s">
        <v>148</v>
      </c>
      <c r="C13" s="285" t="s">
        <v>383</v>
      </c>
    </row>
    <row r="14" spans="1:3" s="15" customFormat="1" ht="38.25" x14ac:dyDescent="0.2">
      <c r="A14" s="282" t="s">
        <v>109</v>
      </c>
      <c r="B14" s="285" t="s">
        <v>167</v>
      </c>
      <c r="C14" s="285" t="s">
        <v>395</v>
      </c>
    </row>
    <row r="15" spans="1:3" s="15" customFormat="1" ht="51" x14ac:dyDescent="0.2">
      <c r="A15" s="282" t="s">
        <v>130</v>
      </c>
      <c r="B15" s="283" t="s">
        <v>1166</v>
      </c>
      <c r="C15" s="283" t="s">
        <v>401</v>
      </c>
    </row>
    <row r="16" spans="1:3" s="15" customFormat="1" ht="38.25" x14ac:dyDescent="0.2">
      <c r="A16" s="282" t="s">
        <v>131</v>
      </c>
      <c r="B16" s="283" t="s">
        <v>1167</v>
      </c>
      <c r="C16" s="283" t="s">
        <v>389</v>
      </c>
    </row>
    <row r="17" spans="1:3" s="15" customFormat="1" ht="25.5" x14ac:dyDescent="0.2">
      <c r="A17" s="282" t="s">
        <v>201</v>
      </c>
      <c r="B17" s="283" t="s">
        <v>365</v>
      </c>
      <c r="C17" s="283" t="s">
        <v>596</v>
      </c>
    </row>
    <row r="18" spans="1:3" s="15" customFormat="1" ht="51" x14ac:dyDescent="0.2">
      <c r="A18" s="282" t="s">
        <v>243</v>
      </c>
      <c r="B18" s="283" t="s">
        <v>1168</v>
      </c>
      <c r="C18" s="283" t="s">
        <v>402</v>
      </c>
    </row>
    <row r="19" spans="1:3" s="15" customFormat="1" ht="76.5" x14ac:dyDescent="0.2">
      <c r="A19" s="282" t="s">
        <v>244</v>
      </c>
      <c r="B19" s="283" t="s">
        <v>1202</v>
      </c>
      <c r="C19" s="283" t="s">
        <v>1205</v>
      </c>
    </row>
    <row r="20" spans="1:3" s="15" customFormat="1" ht="63.75" x14ac:dyDescent="0.2">
      <c r="A20" s="282" t="s">
        <v>245</v>
      </c>
      <c r="B20" s="283" t="s">
        <v>1203</v>
      </c>
      <c r="C20" s="283" t="s">
        <v>1206</v>
      </c>
    </row>
    <row r="21" spans="1:3" s="16" customFormat="1" ht="63.75" x14ac:dyDescent="0.2">
      <c r="A21" s="282" t="s">
        <v>246</v>
      </c>
      <c r="B21" s="283" t="s">
        <v>144</v>
      </c>
      <c r="C21" s="283" t="s">
        <v>387</v>
      </c>
    </row>
    <row r="22" spans="1:3" s="14" customFormat="1" ht="25.5" x14ac:dyDescent="0.2">
      <c r="A22" s="282" t="s">
        <v>247</v>
      </c>
      <c r="B22" s="283" t="s">
        <v>145</v>
      </c>
      <c r="C22" s="283" t="s">
        <v>386</v>
      </c>
    </row>
    <row r="23" spans="1:3" s="15" customFormat="1" ht="71.25" customHeight="1" x14ac:dyDescent="0.2">
      <c r="A23" s="282" t="s">
        <v>606</v>
      </c>
      <c r="B23" s="283" t="s">
        <v>146</v>
      </c>
      <c r="C23" s="283" t="s">
        <v>396</v>
      </c>
    </row>
    <row r="24" spans="1:3" s="14" customFormat="1" ht="51" x14ac:dyDescent="0.2">
      <c r="A24" s="282" t="s">
        <v>607</v>
      </c>
      <c r="B24" s="283" t="s">
        <v>253</v>
      </c>
      <c r="C24" s="283" t="s">
        <v>388</v>
      </c>
    </row>
    <row r="25" spans="1:3" s="14" customFormat="1" ht="51" x14ac:dyDescent="0.2">
      <c r="A25" s="282" t="s">
        <v>608</v>
      </c>
      <c r="B25" s="283" t="s">
        <v>253</v>
      </c>
      <c r="C25" s="283" t="s">
        <v>626</v>
      </c>
    </row>
    <row r="26" spans="1:3" s="14" customFormat="1" ht="51" x14ac:dyDescent="0.2">
      <c r="A26" s="282" t="s">
        <v>609</v>
      </c>
      <c r="B26" s="283" t="s">
        <v>147</v>
      </c>
      <c r="C26" s="283" t="s">
        <v>364</v>
      </c>
    </row>
    <row r="27" spans="1:3" x14ac:dyDescent="0.2">
      <c r="A27" s="179" t="s">
        <v>35</v>
      </c>
      <c r="B27" s="198" t="s">
        <v>36</v>
      </c>
      <c r="C27" s="212" t="s">
        <v>483</v>
      </c>
    </row>
    <row r="28" spans="1:3" x14ac:dyDescent="0.2">
      <c r="A28" s="282" t="s">
        <v>51</v>
      </c>
      <c r="B28" s="137"/>
      <c r="C28" s="137" t="s">
        <v>484</v>
      </c>
    </row>
    <row r="29" spans="1:3" x14ac:dyDescent="0.2">
      <c r="A29" s="179" t="s">
        <v>466</v>
      </c>
      <c r="B29" s="198" t="s">
        <v>36</v>
      </c>
      <c r="C29" s="212" t="s">
        <v>467</v>
      </c>
    </row>
    <row r="30" spans="1:3" x14ac:dyDescent="0.2">
      <c r="A30" s="282" t="s">
        <v>475</v>
      </c>
      <c r="B30" s="283"/>
      <c r="C30" s="137" t="s">
        <v>484</v>
      </c>
    </row>
    <row r="31" spans="1:3" x14ac:dyDescent="0.2">
      <c r="A31" s="179" t="s">
        <v>605</v>
      </c>
      <c r="B31" s="198" t="s">
        <v>36</v>
      </c>
      <c r="C31" s="259" t="s">
        <v>593</v>
      </c>
    </row>
    <row r="32" spans="1:3" x14ac:dyDescent="0.2">
      <c r="A32" s="290" t="s">
        <v>485</v>
      </c>
      <c r="B32" s="138"/>
      <c r="C32" s="146" t="s">
        <v>484</v>
      </c>
    </row>
  </sheetData>
  <customSheetViews>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2" fitToHeight="6" orientation="landscape" r:id="rId1"/>
    </customSheetView>
    <customSheetView guid="{C05EC54D-5F4D-4DAC-8B5A-CD3242A0C8CA}" scale="90" showPageBreaks="1" fitToPage="1" view="pageBreakPreview" topLeftCell="A14">
      <selection activeCell="C21" sqref="C21"/>
      <pageMargins left="0.31496062992125984" right="0.31496062992125984" top="0.35433070866141736" bottom="0.35433070866141736" header="0.31496062992125984" footer="0.31496062992125984"/>
      <pageSetup paperSize="9" scale="82" fitToHeight="6" orientation="landscape" r:id="rId2"/>
    </customSheetView>
  </customSheetViews>
  <pageMargins left="0.39370078740157483" right="0.39370078740157483" top="0.39370078740157483" bottom="0.39370078740157483" header="0.39370078740157483" footer="0.39370078740157483"/>
  <pageSetup paperSize="9" scale="99" fitToHeight="6" orientation="landscape"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7"/>
  <dimension ref="A1:E28"/>
  <sheetViews>
    <sheetView view="pageBreakPreview" topLeftCell="A7" zoomScaleNormal="100" zoomScaleSheetLayoutView="100" workbookViewId="0">
      <selection activeCell="C16" sqref="C16"/>
    </sheetView>
  </sheetViews>
  <sheetFormatPr defaultColWidth="11.42578125" defaultRowHeight="12.75" x14ac:dyDescent="0.2"/>
  <cols>
    <col min="1" max="1" width="9.7109375" style="3" customWidth="1"/>
    <col min="2" max="2" width="18.7109375" style="3" customWidth="1"/>
    <col min="3" max="3" width="110.7109375" style="3" customWidth="1"/>
    <col min="4" max="4" width="16.7109375" style="180" customWidth="1"/>
    <col min="5" max="5" width="20.85546875" style="185" customWidth="1"/>
    <col min="6" max="16384" width="11.42578125" style="3"/>
  </cols>
  <sheetData>
    <row r="1" spans="1:5" x14ac:dyDescent="0.2">
      <c r="A1" s="99" t="s">
        <v>168</v>
      </c>
      <c r="B1" s="99" t="str">
        <f>Inventari!A1</f>
        <v>1.</v>
      </c>
      <c r="C1" s="99" t="str">
        <f>Inventari!B1</f>
        <v>Control permanent no planificable</v>
      </c>
      <c r="D1" s="362"/>
    </row>
    <row r="2" spans="1:5" x14ac:dyDescent="0.2">
      <c r="A2" s="101" t="s">
        <v>46</v>
      </c>
      <c r="B2" s="101" t="str">
        <f>Inventari!B24</f>
        <v>1.4</v>
      </c>
      <c r="C2" s="101" t="str">
        <f>Inventari!C24</f>
        <v>Endeutament</v>
      </c>
      <c r="D2" s="362"/>
    </row>
    <row r="3" spans="1:5" ht="25.5" x14ac:dyDescent="0.2">
      <c r="A3" s="214" t="s">
        <v>32</v>
      </c>
      <c r="B3" s="214" t="str">
        <f>Inventari!C27</f>
        <v>1.4.3</v>
      </c>
      <c r="C3" s="215" t="str">
        <f>Inventari!D27</f>
        <v>Autorització prèvia a la concertació d'operacions de crèdit a llarg termini d'organismes autònoms i societats mercantils per part del Ple de la Corporació</v>
      </c>
      <c r="D3" s="366"/>
      <c r="E3" s="180"/>
    </row>
    <row r="4" spans="1:5" s="6" customFormat="1" x14ac:dyDescent="0.2">
      <c r="A4" s="141"/>
      <c r="B4" s="11"/>
      <c r="C4" s="180"/>
      <c r="D4" s="180"/>
      <c r="E4" s="180"/>
    </row>
    <row r="5" spans="1:5" ht="18.95" customHeight="1" x14ac:dyDescent="0.2">
      <c r="A5" s="132" t="s">
        <v>62</v>
      </c>
      <c r="B5" s="96" t="s">
        <v>36</v>
      </c>
      <c r="C5" s="211" t="s">
        <v>60</v>
      </c>
      <c r="D5" s="363"/>
      <c r="E5" s="180"/>
    </row>
    <row r="6" spans="1:5" ht="38.25" x14ac:dyDescent="0.2">
      <c r="A6" s="142" t="s">
        <v>67</v>
      </c>
      <c r="B6" s="27" t="str">
        <f>Inventari!E27</f>
        <v>Art. 54 RDLeg 2/2004
Art. 4.1.b).3 RD 128/2018</v>
      </c>
      <c r="C6" s="356" t="str">
        <f>Inventari!F27</f>
        <v>Els organismes autònoms i els ens i societats mercantils dependents, precisaran la prèvia autorització del ple de la corporació i informe de la intervenció per a la concertació d'operacions de crèdit a llarg termini.</v>
      </c>
      <c r="D6" s="364"/>
    </row>
    <row r="7" spans="1:5" x14ac:dyDescent="0.2">
      <c r="A7" s="129"/>
      <c r="B7" s="130"/>
      <c r="C7" s="357"/>
      <c r="D7" s="4"/>
    </row>
    <row r="8" spans="1:5" s="6" customFormat="1" ht="22.5" customHeight="1" x14ac:dyDescent="0.2">
      <c r="A8" s="211" t="s">
        <v>34</v>
      </c>
      <c r="B8" s="198" t="s">
        <v>36</v>
      </c>
      <c r="C8" s="343" t="str">
        <f>'1.1.1'!C8</f>
        <v>Aspectes a revisar</v>
      </c>
      <c r="D8" s="363"/>
      <c r="E8" s="180"/>
    </row>
    <row r="9" spans="1:5" s="6" customFormat="1" ht="38.25" x14ac:dyDescent="0.2">
      <c r="A9" s="189" t="s">
        <v>50</v>
      </c>
      <c r="B9" s="139" t="s">
        <v>534</v>
      </c>
      <c r="C9" s="358" t="s">
        <v>1120</v>
      </c>
      <c r="D9" s="303"/>
      <c r="E9" s="180"/>
    </row>
    <row r="10" spans="1:5" s="6" customFormat="1" ht="38.25" x14ac:dyDescent="0.2">
      <c r="A10" s="190" t="s">
        <v>61</v>
      </c>
      <c r="B10" s="207" t="s">
        <v>534</v>
      </c>
      <c r="C10" s="359" t="s">
        <v>1133</v>
      </c>
      <c r="D10" s="980"/>
      <c r="E10" s="180"/>
    </row>
    <row r="11" spans="1:5" s="6" customFormat="1" ht="25.5" x14ac:dyDescent="0.2">
      <c r="A11" s="190" t="s">
        <v>65</v>
      </c>
      <c r="B11" s="182" t="s">
        <v>170</v>
      </c>
      <c r="C11" s="353" t="s">
        <v>658</v>
      </c>
      <c r="D11" s="365"/>
      <c r="E11" s="354"/>
    </row>
    <row r="12" spans="1:5" ht="25.5" x14ac:dyDescent="0.2">
      <c r="A12" s="122" t="s">
        <v>66</v>
      </c>
      <c r="B12" s="207" t="s">
        <v>528</v>
      </c>
      <c r="C12" s="359" t="s">
        <v>95</v>
      </c>
      <c r="D12" s="351"/>
    </row>
    <row r="13" spans="1:5" s="6" customFormat="1" ht="63.75" x14ac:dyDescent="0.2">
      <c r="A13" s="122" t="s">
        <v>103</v>
      </c>
      <c r="B13" s="182" t="s">
        <v>505</v>
      </c>
      <c r="C13" s="342" t="s">
        <v>669</v>
      </c>
      <c r="D13" s="303"/>
      <c r="E13" s="180"/>
    </row>
    <row r="14" spans="1:5" s="6" customFormat="1" ht="114.75" x14ac:dyDescent="0.2">
      <c r="A14" s="122" t="s">
        <v>109</v>
      </c>
      <c r="B14" s="982" t="s">
        <v>653</v>
      </c>
      <c r="C14" s="983" t="s">
        <v>1121</v>
      </c>
      <c r="D14" s="984" t="str">
        <f>'1.4.2'!D13</f>
        <v xml:space="preserve">(*) EXCEL PER AL CÀLCUL
</v>
      </c>
    </row>
    <row r="15" spans="1:5" s="8" customFormat="1" ht="89.25" x14ac:dyDescent="0.2">
      <c r="A15" s="122" t="s">
        <v>130</v>
      </c>
      <c r="B15" s="207" t="s">
        <v>347</v>
      </c>
      <c r="C15" s="315" t="s">
        <v>649</v>
      </c>
      <c r="D15" s="316"/>
      <c r="E15" s="355"/>
    </row>
    <row r="16" spans="1:5" s="6" customFormat="1" ht="38.25" x14ac:dyDescent="0.2">
      <c r="A16" s="122" t="s">
        <v>131</v>
      </c>
      <c r="B16" s="207" t="s">
        <v>1118</v>
      </c>
      <c r="C16" s="315" t="s">
        <v>1122</v>
      </c>
      <c r="D16" s="981"/>
      <c r="E16" s="354"/>
    </row>
    <row r="17" spans="1:5" ht="38.25" x14ac:dyDescent="0.2">
      <c r="A17" s="122" t="s">
        <v>201</v>
      </c>
      <c r="B17" s="207" t="s">
        <v>171</v>
      </c>
      <c r="C17" s="315" t="s">
        <v>1190</v>
      </c>
      <c r="D17" s="316"/>
    </row>
    <row r="18" spans="1:5" s="6" customFormat="1" ht="63.75" x14ac:dyDescent="0.2">
      <c r="A18" s="122" t="s">
        <v>243</v>
      </c>
      <c r="B18" s="155" t="s">
        <v>355</v>
      </c>
      <c r="C18" s="341" t="s">
        <v>1226</v>
      </c>
      <c r="D18" s="316"/>
      <c r="E18" s="180"/>
    </row>
    <row r="19" spans="1:5" s="176" customFormat="1" x14ac:dyDescent="0.2">
      <c r="A19" s="179" t="s">
        <v>35</v>
      </c>
      <c r="B19" s="198" t="s">
        <v>36</v>
      </c>
      <c r="C19" s="212" t="s">
        <v>483</v>
      </c>
      <c r="D19" s="166"/>
    </row>
    <row r="20" spans="1:5" s="176" customFormat="1" x14ac:dyDescent="0.2">
      <c r="A20" s="282" t="s">
        <v>51</v>
      </c>
      <c r="B20" s="137"/>
      <c r="C20" s="137" t="s">
        <v>484</v>
      </c>
      <c r="D20" s="166"/>
    </row>
    <row r="21" spans="1:5" s="6" customFormat="1" x14ac:dyDescent="0.2">
      <c r="A21" s="179" t="s">
        <v>466</v>
      </c>
      <c r="B21" s="198" t="s">
        <v>36</v>
      </c>
      <c r="C21" s="343" t="s">
        <v>467</v>
      </c>
      <c r="D21" s="363"/>
      <c r="E21" s="180"/>
    </row>
    <row r="22" spans="1:5" s="6" customFormat="1" ht="25.5" x14ac:dyDescent="0.2">
      <c r="A22" s="339" t="s">
        <v>475</v>
      </c>
      <c r="B22" s="139" t="s">
        <v>670</v>
      </c>
      <c r="C22" s="360" t="s">
        <v>647</v>
      </c>
      <c r="D22" s="316"/>
      <c r="E22" s="180"/>
    </row>
    <row r="23" spans="1:5" s="6" customFormat="1" ht="25.5" x14ac:dyDescent="0.2">
      <c r="A23" s="47" t="s">
        <v>602</v>
      </c>
      <c r="B23" s="207" t="s">
        <v>503</v>
      </c>
      <c r="C23" s="315" t="s">
        <v>502</v>
      </c>
      <c r="D23" s="316"/>
      <c r="E23" s="180"/>
    </row>
    <row r="24" spans="1:5" s="6" customFormat="1" ht="38.25" x14ac:dyDescent="0.2">
      <c r="A24" s="47" t="s">
        <v>603</v>
      </c>
      <c r="B24" s="207" t="s">
        <v>651</v>
      </c>
      <c r="C24" s="315" t="s">
        <v>650</v>
      </c>
      <c r="D24" s="316"/>
      <c r="E24" s="180"/>
    </row>
    <row r="25" spans="1:5" s="6" customFormat="1" ht="25.5" x14ac:dyDescent="0.2">
      <c r="A25" s="47" t="s">
        <v>604</v>
      </c>
      <c r="B25" s="207" t="s">
        <v>654</v>
      </c>
      <c r="C25" s="315" t="s">
        <v>652</v>
      </c>
      <c r="D25" s="316"/>
      <c r="E25" s="180"/>
    </row>
    <row r="26" spans="1:5" s="6" customFormat="1" ht="25.5" x14ac:dyDescent="0.2">
      <c r="A26" s="340" t="s">
        <v>635</v>
      </c>
      <c r="B26" s="155" t="s">
        <v>431</v>
      </c>
      <c r="C26" s="341" t="s">
        <v>655</v>
      </c>
      <c r="D26" s="316"/>
      <c r="E26" s="180"/>
    </row>
    <row r="27" spans="1:5" x14ac:dyDescent="0.2">
      <c r="A27" s="179" t="s">
        <v>645</v>
      </c>
      <c r="B27" s="198" t="s">
        <v>36</v>
      </c>
      <c r="C27" s="343" t="s">
        <v>593</v>
      </c>
      <c r="D27" s="363"/>
    </row>
    <row r="28" spans="1:5" x14ac:dyDescent="0.2">
      <c r="A28" s="290" t="s">
        <v>485</v>
      </c>
      <c r="B28" s="138"/>
      <c r="C28" s="361" t="s">
        <v>484</v>
      </c>
      <c r="D28" s="316"/>
    </row>
  </sheetData>
  <customSheetViews>
    <customSheetView guid="{15196E9F-7FF8-439E-8E5E-D7EC9B4FE2B9}" showPageBreaks="1" view="pageBreakPreview" topLeftCell="A10">
      <selection activeCell="D22" sqref="D22"/>
      <pageMargins left="0.7" right="0.7" top="0.75" bottom="0.75" header="0.3" footer="0.3"/>
      <pageSetup paperSize="9" scale="63" orientation="portrait" r:id="rId1"/>
    </customSheetView>
    <customSheetView guid="{938131D7-2FA4-4B6F-9B58-CE56B014F426}" showPageBreaks="1" printArea="1" view="pageBreakPreview">
      <selection activeCell="C11" sqref="C11"/>
      <pageMargins left="0.7" right="0.7" top="0.75" bottom="0.75" header="0.3" footer="0.3"/>
      <pageSetup paperSize="9" scale="63" orientation="portrait" r:id="rId2"/>
    </customSheetView>
    <customSheetView guid="{CB07B519-62E8-4084-A00D-D1F8D5657738}" showPageBreaks="1" view="pageBreakPreview">
      <selection activeCell="D9" sqref="D9"/>
      <pageMargins left="0.7" right="0.7" top="0.75" bottom="0.75" header="0.3" footer="0.3"/>
      <pageSetup paperSize="9" scale="63" orientation="portrait" r:id="rId3"/>
    </customSheetView>
    <customSheetView guid="{DE13449C-9946-4D9B-BAD6-D935553CF657}" showPageBreaks="1" printArea="1" view="pageBreakPreview">
      <selection activeCell="D21" sqref="D21"/>
      <pageMargins left="0.7" right="0.7" top="0.75" bottom="0.75" header="0.3" footer="0.3"/>
      <pageSetup paperSize="9" scale="63" orientation="portrait" r:id="rId4"/>
    </customSheetView>
    <customSheetView guid="{D0C00841-1E30-435B-B1C3-8C1666084E21}" showPageBreaks="1" fitToPage="1" view="pageBreakPreview">
      <selection activeCell="C13" sqref="C13"/>
      <pageMargins left="0.78740157480314965" right="0.78740157480314965" top="0.78740157480314965" bottom="0.78740157480314965" header="0.31496062992125984" footer="0.31496062992125984"/>
      <pageSetup paperSize="9" scale="64" fitToHeight="2" orientation="landscape" r:id="rId5"/>
    </customSheetView>
    <customSheetView guid="{C05EC54D-5F4D-4DAC-8B5A-CD3242A0C8CA}" showPageBreaks="1" fitToPage="1" view="pageBreakPreview">
      <selection activeCell="C13" sqref="C13"/>
      <pageMargins left="0.78740157480314965" right="0.78740157480314965" top="0.78740157480314965" bottom="0.78740157480314965" header="0.31496062992125984" footer="0.31496062992125984"/>
      <pageSetup paperSize="9" scale="64" fitToHeight="2" orientation="landscape" r:id="rId6"/>
    </customSheetView>
  </customSheetViews>
  <pageMargins left="0.78740157480314965" right="0.78740157480314965" top="0.78740157480314965" bottom="0.78740157480314965" header="0.31496062992125984" footer="0.31496062992125984"/>
  <pageSetup paperSize="9" scale="72" fitToHeight="2" orientation="landscape" r:id="rId7"/>
  <rowBreaks count="1" manualBreakCount="1">
    <brk id="17" max="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4"/>
  <sheetViews>
    <sheetView showGridLines="0" view="pageBreakPreview" zoomScaleNormal="120" zoomScaleSheetLayoutView="100" workbookViewId="0">
      <selection activeCell="A4" sqref="A4"/>
    </sheetView>
  </sheetViews>
  <sheetFormatPr defaultColWidth="11.42578125" defaultRowHeight="12" x14ac:dyDescent="0.25"/>
  <cols>
    <col min="1" max="1" width="4.140625" style="369" customWidth="1"/>
    <col min="2" max="2" width="34.28515625" style="368" customWidth="1"/>
    <col min="3" max="3" width="15.7109375" style="369" customWidth="1"/>
    <col min="4" max="4" width="17.5703125" style="369" bestFit="1" customWidth="1"/>
    <col min="5" max="9" width="15.7109375" style="369" customWidth="1"/>
    <col min="10" max="10" width="4.5703125" style="369" customWidth="1"/>
    <col min="11" max="16384" width="11.42578125" style="369"/>
  </cols>
  <sheetData>
    <row r="2" spans="1:9" s="577" customFormat="1" ht="44.25" customHeight="1" x14ac:dyDescent="0.25">
      <c r="A2" s="1173" t="s">
        <v>1225</v>
      </c>
      <c r="B2" s="1173"/>
      <c r="C2" s="1173"/>
      <c r="D2" s="1043"/>
      <c r="E2" s="1043"/>
      <c r="F2" s="1043"/>
      <c r="G2" s="1043"/>
      <c r="H2" s="1043"/>
      <c r="I2" s="1043"/>
    </row>
    <row r="3" spans="1:9" s="580" customFormat="1" ht="20.25" x14ac:dyDescent="0.25">
      <c r="A3" s="1044" t="s">
        <v>1123</v>
      </c>
      <c r="B3" s="1044"/>
      <c r="C3" s="1044"/>
      <c r="D3" s="1044"/>
      <c r="E3" s="1044"/>
      <c r="F3" s="1044"/>
      <c r="G3" s="1044"/>
      <c r="H3" s="1044"/>
      <c r="I3" s="1044"/>
    </row>
    <row r="4" spans="1:9" ht="12.75" thickBot="1" x14ac:dyDescent="0.3"/>
    <row r="5" spans="1:9" s="372" customFormat="1" ht="44.25" customHeight="1" x14ac:dyDescent="0.25">
      <c r="B5" s="1037" t="s">
        <v>674</v>
      </c>
      <c r="C5" s="370" t="s">
        <v>675</v>
      </c>
      <c r="D5" s="370" t="s">
        <v>676</v>
      </c>
      <c r="E5" s="371" t="s">
        <v>677</v>
      </c>
    </row>
    <row r="6" spans="1:9" s="373" customFormat="1" ht="36" customHeight="1" thickBot="1" x14ac:dyDescent="0.3">
      <c r="B6" s="1038"/>
      <c r="C6" s="429">
        <f>+I17</f>
        <v>0</v>
      </c>
      <c r="D6" s="429">
        <f>+I33</f>
        <v>0</v>
      </c>
      <c r="E6" s="1010">
        <v>0</v>
      </c>
      <c r="I6" s="1009"/>
    </row>
    <row r="7" spans="1:9" s="373" customFormat="1" ht="12.75" x14ac:dyDescent="0.25">
      <c r="B7" s="374"/>
    </row>
    <row r="8" spans="1:9" s="373" customFormat="1" ht="12.75" x14ac:dyDescent="0.25">
      <c r="B8" s="427" t="s">
        <v>678</v>
      </c>
    </row>
    <row r="9" spans="1:9" s="373" customFormat="1" ht="13.5" thickBot="1" x14ac:dyDescent="0.3">
      <c r="B9" s="374"/>
    </row>
    <row r="10" spans="1:9" s="378" customFormat="1" ht="26.25" thickBot="1" x14ac:dyDescent="0.3">
      <c r="B10" s="375" t="s">
        <v>679</v>
      </c>
      <c r="C10" s="376" t="s">
        <v>680</v>
      </c>
      <c r="D10" s="376" t="s">
        <v>681</v>
      </c>
      <c r="E10" s="376" t="s">
        <v>682</v>
      </c>
      <c r="F10" s="376" t="s">
        <v>683</v>
      </c>
      <c r="G10" s="376" t="s">
        <v>684</v>
      </c>
      <c r="H10" s="376" t="s">
        <v>685</v>
      </c>
      <c r="I10" s="377" t="s">
        <v>686</v>
      </c>
    </row>
    <row r="11" spans="1:9" s="373" customFormat="1" ht="25.5" x14ac:dyDescent="0.25">
      <c r="B11" s="379" t="s">
        <v>687</v>
      </c>
      <c r="C11" s="380">
        <f t="shared" ref="C11:I11" si="0">SUM(C12:C14)</f>
        <v>0</v>
      </c>
      <c r="D11" s="380">
        <f t="shared" si="0"/>
        <v>0</v>
      </c>
      <c r="E11" s="380">
        <f t="shared" si="0"/>
        <v>0</v>
      </c>
      <c r="F11" s="380">
        <f t="shared" si="0"/>
        <v>0</v>
      </c>
      <c r="G11" s="380">
        <f t="shared" si="0"/>
        <v>0</v>
      </c>
      <c r="H11" s="380">
        <f t="shared" si="0"/>
        <v>0</v>
      </c>
      <c r="I11" s="430">
        <f t="shared" si="0"/>
        <v>0</v>
      </c>
    </row>
    <row r="12" spans="1:9" s="383" customFormat="1" ht="12.75" x14ac:dyDescent="0.25">
      <c r="B12" s="381" t="s">
        <v>688</v>
      </c>
      <c r="C12" s="382"/>
      <c r="D12" s="382"/>
      <c r="E12" s="382"/>
      <c r="F12" s="382"/>
      <c r="G12" s="382"/>
      <c r="H12" s="382"/>
      <c r="I12" s="431">
        <f>SUM(C12:H12)</f>
        <v>0</v>
      </c>
    </row>
    <row r="13" spans="1:9" s="383" customFormat="1" ht="12.75" x14ac:dyDescent="0.25">
      <c r="B13" s="381" t="s">
        <v>689</v>
      </c>
      <c r="C13" s="382"/>
      <c r="D13" s="382"/>
      <c r="E13" s="382"/>
      <c r="F13" s="382"/>
      <c r="G13" s="382"/>
      <c r="H13" s="382"/>
      <c r="I13" s="431">
        <f>SUM(C13:H13)</f>
        <v>0</v>
      </c>
    </row>
    <row r="14" spans="1:9" s="383" customFormat="1" ht="12.75" x14ac:dyDescent="0.25">
      <c r="B14" s="384" t="s">
        <v>690</v>
      </c>
      <c r="C14" s="385"/>
      <c r="D14" s="382"/>
      <c r="E14" s="382"/>
      <c r="F14" s="382"/>
      <c r="G14" s="382"/>
      <c r="H14" s="382"/>
      <c r="I14" s="431">
        <f>SUM(C14:H14)</f>
        <v>0</v>
      </c>
    </row>
    <row r="15" spans="1:9" s="373" customFormat="1" ht="25.5" x14ac:dyDescent="0.25">
      <c r="B15" s="386" t="s">
        <v>691</v>
      </c>
      <c r="C15" s="387"/>
      <c r="D15" s="387"/>
      <c r="E15" s="387"/>
      <c r="F15" s="387"/>
      <c r="G15" s="387"/>
      <c r="H15" s="387"/>
      <c r="I15" s="432">
        <f>SUM(C15:H15)</f>
        <v>0</v>
      </c>
    </row>
    <row r="16" spans="1:9" s="373" customFormat="1" ht="51.75" thickBot="1" x14ac:dyDescent="0.3">
      <c r="B16" s="379" t="s">
        <v>692</v>
      </c>
      <c r="C16" s="380"/>
      <c r="D16" s="380"/>
      <c r="E16" s="380"/>
      <c r="F16" s="380"/>
      <c r="G16" s="380"/>
      <c r="H16" s="380"/>
      <c r="I16" s="430">
        <f>SUM(C16:H16)</f>
        <v>0</v>
      </c>
    </row>
    <row r="17" spans="2:9" s="373" customFormat="1" ht="13.5" thickBot="1" x14ac:dyDescent="0.3">
      <c r="B17" s="388" t="s">
        <v>686</v>
      </c>
      <c r="C17" s="389">
        <f>+C11+C15+C16</f>
        <v>0</v>
      </c>
      <c r="D17" s="389">
        <f t="shared" ref="D17:I17" si="1">+D11+D15+D16</f>
        <v>0</v>
      </c>
      <c r="E17" s="389">
        <f t="shared" si="1"/>
        <v>0</v>
      </c>
      <c r="F17" s="389">
        <f t="shared" si="1"/>
        <v>0</v>
      </c>
      <c r="G17" s="389">
        <f t="shared" si="1"/>
        <v>0</v>
      </c>
      <c r="H17" s="389">
        <f t="shared" si="1"/>
        <v>0</v>
      </c>
      <c r="I17" s="390">
        <f t="shared" si="1"/>
        <v>0</v>
      </c>
    </row>
    <row r="18" spans="2:9" s="373" customFormat="1" ht="12.75" x14ac:dyDescent="0.25">
      <c r="B18" s="374"/>
    </row>
    <row r="19" spans="2:9" s="373" customFormat="1" ht="12.75" x14ac:dyDescent="0.25">
      <c r="B19" s="428" t="s">
        <v>693</v>
      </c>
    </row>
    <row r="20" spans="2:9" s="373" customFormat="1" ht="13.5" thickBot="1" x14ac:dyDescent="0.3">
      <c r="B20" s="374"/>
    </row>
    <row r="21" spans="2:9" s="373" customFormat="1" ht="26.25" thickBot="1" x14ac:dyDescent="0.3">
      <c r="B21" s="375" t="s">
        <v>679</v>
      </c>
      <c r="C21" s="376" t="s">
        <v>680</v>
      </c>
      <c r="D21" s="376" t="s">
        <v>681</v>
      </c>
      <c r="E21" s="376" t="s">
        <v>682</v>
      </c>
      <c r="F21" s="376" t="s">
        <v>683</v>
      </c>
      <c r="G21" s="376" t="s">
        <v>684</v>
      </c>
      <c r="H21" s="376" t="s">
        <v>685</v>
      </c>
      <c r="I21" s="377" t="s">
        <v>686</v>
      </c>
    </row>
    <row r="22" spans="2:9" s="373" customFormat="1" ht="12.75" x14ac:dyDescent="0.25">
      <c r="B22" s="391" t="s">
        <v>694</v>
      </c>
      <c r="C22" s="392"/>
      <c r="D22" s="392"/>
      <c r="E22" s="392"/>
      <c r="F22" s="393"/>
      <c r="G22" s="393"/>
      <c r="H22" s="393"/>
      <c r="I22" s="433">
        <f>SUM(C22:H22)</f>
        <v>0</v>
      </c>
    </row>
    <row r="23" spans="2:9" s="373" customFormat="1" ht="25.5" x14ac:dyDescent="0.25">
      <c r="B23" s="394" t="s">
        <v>695</v>
      </c>
      <c r="C23" s="395">
        <f>SUM(C24:C26)</f>
        <v>0</v>
      </c>
      <c r="D23" s="395">
        <f>SUM(D24:D26)</f>
        <v>0</v>
      </c>
      <c r="E23" s="395">
        <f>SUM(E24:E26)</f>
        <v>0</v>
      </c>
      <c r="F23" s="396"/>
      <c r="G23" s="396"/>
      <c r="H23" s="396"/>
      <c r="I23" s="434">
        <f>SUM(C23:H23)</f>
        <v>0</v>
      </c>
    </row>
    <row r="24" spans="2:9" s="383" customFormat="1" ht="12.75" x14ac:dyDescent="0.25">
      <c r="B24" s="381" t="s">
        <v>696</v>
      </c>
      <c r="C24" s="382"/>
      <c r="D24" s="382"/>
      <c r="E24" s="382"/>
      <c r="F24" s="397"/>
      <c r="G24" s="397"/>
      <c r="H24" s="397"/>
      <c r="I24" s="431">
        <f>SUM(C24:H24)</f>
        <v>0</v>
      </c>
    </row>
    <row r="25" spans="2:9" s="383" customFormat="1" ht="25.5" x14ac:dyDescent="0.25">
      <c r="B25" s="381" t="s">
        <v>697</v>
      </c>
      <c r="C25" s="382"/>
      <c r="D25" s="382"/>
      <c r="E25" s="382"/>
      <c r="F25" s="397"/>
      <c r="G25" s="397"/>
      <c r="H25" s="397"/>
      <c r="I25" s="431">
        <f>SUM(C25:H25)</f>
        <v>0</v>
      </c>
    </row>
    <row r="26" spans="2:9" s="383" customFormat="1" ht="25.5" x14ac:dyDescent="0.25">
      <c r="B26" s="384" t="s">
        <v>698</v>
      </c>
      <c r="C26" s="385"/>
      <c r="D26" s="385"/>
      <c r="E26" s="385"/>
      <c r="F26" s="398"/>
      <c r="G26" s="398"/>
      <c r="H26" s="398"/>
      <c r="I26" s="435">
        <f>SUM(C26:H26)</f>
        <v>0</v>
      </c>
    </row>
    <row r="27" spans="2:9" s="373" customFormat="1" ht="12.75" x14ac:dyDescent="0.25">
      <c r="B27" s="394" t="s">
        <v>699</v>
      </c>
      <c r="C27" s="396"/>
      <c r="D27" s="396"/>
      <c r="E27" s="396"/>
      <c r="F27" s="395">
        <f>SUM(F28:F31)</f>
        <v>0</v>
      </c>
      <c r="G27" s="399">
        <f>SUM(G28:G31)</f>
        <v>0</v>
      </c>
      <c r="H27" s="395">
        <f>SUM(H28:H31)</f>
        <v>0</v>
      </c>
      <c r="I27" s="434">
        <f>SUM(I28:I31)</f>
        <v>0</v>
      </c>
    </row>
    <row r="28" spans="2:9" s="383" customFormat="1" ht="12.75" x14ac:dyDescent="0.25">
      <c r="B28" s="381" t="s">
        <v>700</v>
      </c>
      <c r="C28" s="397"/>
      <c r="D28" s="397"/>
      <c r="E28" s="397"/>
      <c r="F28" s="382"/>
      <c r="G28" s="400"/>
      <c r="H28" s="382"/>
      <c r="I28" s="431">
        <f>SUM(C28:H28)</f>
        <v>0</v>
      </c>
    </row>
    <row r="29" spans="2:9" s="383" customFormat="1" ht="25.5" x14ac:dyDescent="0.25">
      <c r="B29" s="381" t="s">
        <v>701</v>
      </c>
      <c r="C29" s="397"/>
      <c r="D29" s="397"/>
      <c r="E29" s="397"/>
      <c r="F29" s="382"/>
      <c r="G29" s="400"/>
      <c r="H29" s="382"/>
      <c r="I29" s="431">
        <f>SUM(C29:H29)</f>
        <v>0</v>
      </c>
    </row>
    <row r="30" spans="2:9" s="383" customFormat="1" ht="12.75" x14ac:dyDescent="0.25">
      <c r="B30" s="381" t="s">
        <v>702</v>
      </c>
      <c r="C30" s="397"/>
      <c r="D30" s="397"/>
      <c r="E30" s="397"/>
      <c r="F30" s="382"/>
      <c r="G30" s="400"/>
      <c r="H30" s="382"/>
      <c r="I30" s="431">
        <f>SUM(C30:H30)</f>
        <v>0</v>
      </c>
    </row>
    <row r="31" spans="2:9" s="383" customFormat="1" ht="25.5" x14ac:dyDescent="0.25">
      <c r="B31" s="381" t="s">
        <v>703</v>
      </c>
      <c r="C31" s="397"/>
      <c r="D31" s="397"/>
      <c r="E31" s="397"/>
      <c r="F31" s="382"/>
      <c r="G31" s="400"/>
      <c r="H31" s="382"/>
      <c r="I31" s="431">
        <f>SUM(C31:H31)</f>
        <v>0</v>
      </c>
    </row>
    <row r="32" spans="2:9" s="373" customFormat="1" ht="26.25" thickBot="1" x14ac:dyDescent="0.3">
      <c r="B32" s="394" t="s">
        <v>704</v>
      </c>
      <c r="C32" s="399"/>
      <c r="D32" s="399">
        <f>-E37</f>
        <v>0</v>
      </c>
      <c r="E32" s="399">
        <f>-E38</f>
        <v>0</v>
      </c>
      <c r="F32" s="395">
        <f>-E39</f>
        <v>0</v>
      </c>
      <c r="G32" s="399">
        <f>-E40</f>
        <v>0</v>
      </c>
      <c r="H32" s="395">
        <f>-E41</f>
        <v>0</v>
      </c>
      <c r="I32" s="434">
        <f>SUM(C32:H32)</f>
        <v>0</v>
      </c>
    </row>
    <row r="33" spans="2:9" s="373" customFormat="1" ht="13.5" thickBot="1" x14ac:dyDescent="0.3">
      <c r="B33" s="388" t="s">
        <v>686</v>
      </c>
      <c r="C33" s="389">
        <f>+C22+C23+C27+C32</f>
        <v>0</v>
      </c>
      <c r="D33" s="389">
        <f t="shared" ref="D33:I33" si="2">+D22+D23+D27+D32</f>
        <v>0</v>
      </c>
      <c r="E33" s="389">
        <f t="shared" si="2"/>
        <v>0</v>
      </c>
      <c r="F33" s="389">
        <f t="shared" si="2"/>
        <v>0</v>
      </c>
      <c r="G33" s="389">
        <f t="shared" si="2"/>
        <v>0</v>
      </c>
      <c r="H33" s="389">
        <f t="shared" si="2"/>
        <v>0</v>
      </c>
      <c r="I33" s="436">
        <f t="shared" si="2"/>
        <v>0</v>
      </c>
    </row>
    <row r="34" spans="2:9" s="403" customFormat="1" ht="12.75" x14ac:dyDescent="0.25">
      <c r="B34" s="401"/>
      <c r="C34" s="402"/>
      <c r="D34" s="402"/>
      <c r="E34" s="402"/>
      <c r="F34" s="402"/>
      <c r="G34" s="402"/>
      <c r="H34" s="402"/>
      <c r="I34" s="402"/>
    </row>
    <row r="35" spans="2:9" s="373" customFormat="1" ht="13.5" thickBot="1" x14ac:dyDescent="0.3">
      <c r="B35" s="404" t="s">
        <v>705</v>
      </c>
      <c r="C35" s="404"/>
      <c r="D35" s="405"/>
      <c r="E35" s="405"/>
      <c r="F35" s="406"/>
      <c r="G35" s="407"/>
    </row>
    <row r="36" spans="2:9" s="373" customFormat="1" ht="13.5" thickBot="1" x14ac:dyDescent="0.3">
      <c r="B36" s="408" t="s">
        <v>706</v>
      </c>
      <c r="C36" s="1039" t="s">
        <v>707</v>
      </c>
      <c r="D36" s="1040"/>
      <c r="E36" s="409" t="s">
        <v>708</v>
      </c>
      <c r="F36" s="410"/>
      <c r="G36" s="407"/>
    </row>
    <row r="37" spans="2:9" s="373" customFormat="1" ht="12.75" x14ac:dyDescent="0.25">
      <c r="B37" s="411" t="s">
        <v>681</v>
      </c>
      <c r="C37" s="1041" t="s">
        <v>680</v>
      </c>
      <c r="D37" s="1042"/>
      <c r="E37" s="412"/>
      <c r="F37" s="413"/>
      <c r="G37" s="407"/>
    </row>
    <row r="38" spans="2:9" s="373" customFormat="1" ht="12.75" x14ac:dyDescent="0.25">
      <c r="B38" s="414" t="s">
        <v>682</v>
      </c>
      <c r="C38" s="415" t="s">
        <v>680</v>
      </c>
      <c r="D38" s="416"/>
      <c r="E38" s="417"/>
      <c r="F38" s="418"/>
      <c r="G38" s="407"/>
    </row>
    <row r="39" spans="2:9" s="373" customFormat="1" ht="12.75" x14ac:dyDescent="0.25">
      <c r="B39" s="419" t="s">
        <v>683</v>
      </c>
      <c r="C39" s="415" t="s">
        <v>680</v>
      </c>
      <c r="D39" s="416"/>
      <c r="E39" s="417"/>
      <c r="F39" s="413"/>
      <c r="G39" s="407"/>
    </row>
    <row r="40" spans="2:9" s="373" customFormat="1" ht="12.75" x14ac:dyDescent="0.25">
      <c r="B40" s="420" t="s">
        <v>684</v>
      </c>
      <c r="C40" s="415" t="s">
        <v>680</v>
      </c>
      <c r="D40" s="416"/>
      <c r="E40" s="417"/>
      <c r="F40" s="418"/>
      <c r="G40" s="407"/>
    </row>
    <row r="41" spans="2:9" s="373" customFormat="1" ht="13.5" thickBot="1" x14ac:dyDescent="0.3">
      <c r="B41" s="421" t="s">
        <v>709</v>
      </c>
      <c r="C41" s="422" t="s">
        <v>680</v>
      </c>
      <c r="D41" s="423"/>
      <c r="E41" s="424"/>
      <c r="F41" s="418"/>
      <c r="G41" s="407"/>
    </row>
    <row r="42" spans="2:9" s="373" customFormat="1" ht="13.5" thickBot="1" x14ac:dyDescent="0.3">
      <c r="B42" s="1033" t="s">
        <v>686</v>
      </c>
      <c r="C42" s="1034"/>
      <c r="D42" s="1035"/>
      <c r="E42" s="425">
        <f>SUM(E37:E41)</f>
        <v>0</v>
      </c>
      <c r="F42" s="418"/>
      <c r="G42" s="407"/>
    </row>
    <row r="43" spans="2:9" x14ac:dyDescent="0.25">
      <c r="F43" s="426"/>
      <c r="G43" s="426"/>
    </row>
    <row r="44" spans="2:9" x14ac:dyDescent="0.25">
      <c r="F44" s="426"/>
      <c r="G44" s="426"/>
    </row>
  </sheetData>
  <mergeCells count="6">
    <mergeCell ref="A2:I2"/>
    <mergeCell ref="A3:I3"/>
    <mergeCell ref="B42:D42"/>
    <mergeCell ref="B5:B6"/>
    <mergeCell ref="C36:D36"/>
    <mergeCell ref="C37:D37"/>
  </mergeCells>
  <pageMargins left="0.39370078740157483" right="0.39370078740157483" top="0.39370078740157483" bottom="0.39370078740157483" header="0.31496062992125984" footer="0.31496062992125984"/>
  <pageSetup paperSize="9" scale="92"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view="pageBreakPreview" zoomScaleNormal="100" zoomScaleSheetLayoutView="100" workbookViewId="0">
      <selection activeCell="A2" sqref="A2:C2"/>
    </sheetView>
  </sheetViews>
  <sheetFormatPr defaultColWidth="11.42578125" defaultRowHeight="15" x14ac:dyDescent="0.25"/>
  <cols>
    <col min="1" max="1" width="70" customWidth="1"/>
    <col min="2" max="2" width="12.5703125" customWidth="1"/>
    <col min="3" max="3" width="20.5703125" customWidth="1"/>
  </cols>
  <sheetData>
    <row r="1" spans="1:9" s="577" customFormat="1" ht="65.25" customHeight="1" x14ac:dyDescent="0.25">
      <c r="A1" s="1043" t="s">
        <v>1225</v>
      </c>
      <c r="B1" s="1043"/>
      <c r="C1" s="1043"/>
      <c r="D1" s="1019"/>
      <c r="E1" s="1019"/>
      <c r="F1" s="1019"/>
      <c r="G1" s="1019"/>
      <c r="H1" s="1019"/>
      <c r="I1" s="1019"/>
    </row>
    <row r="2" spans="1:9" s="580" customFormat="1" ht="20.25" x14ac:dyDescent="0.25">
      <c r="A2" s="1174" t="s">
        <v>1223</v>
      </c>
      <c r="B2" s="1174"/>
      <c r="C2" s="1174"/>
      <c r="D2" s="1020"/>
      <c r="E2" s="1020"/>
      <c r="F2" s="1020"/>
      <c r="G2" s="1020"/>
      <c r="H2" s="1020"/>
      <c r="I2" s="1020"/>
    </row>
    <row r="3" spans="1:9" s="580" customFormat="1" ht="21" thickBot="1" x14ac:dyDescent="0.3">
      <c r="A3" s="1174"/>
      <c r="B3" s="1174"/>
      <c r="C3" s="1174"/>
      <c r="D3" s="1020"/>
      <c r="E3" s="1020"/>
      <c r="F3" s="1020"/>
      <c r="G3" s="1020"/>
      <c r="H3" s="1020"/>
      <c r="I3" s="1020"/>
    </row>
    <row r="4" spans="1:9" ht="15.75" thickBot="1" x14ac:dyDescent="0.3">
      <c r="A4" s="968" t="s">
        <v>1113</v>
      </c>
      <c r="B4" s="967" t="s">
        <v>1104</v>
      </c>
      <c r="C4" s="966" t="s">
        <v>708</v>
      </c>
    </row>
    <row r="5" spans="1:9" x14ac:dyDescent="0.25">
      <c r="A5" s="169" t="s">
        <v>1112</v>
      </c>
      <c r="B5" s="960" t="s">
        <v>1103</v>
      </c>
      <c r="C5" s="959"/>
    </row>
    <row r="6" spans="1:9" x14ac:dyDescent="0.25">
      <c r="A6" t="s">
        <v>1111</v>
      </c>
      <c r="B6" s="965" t="s">
        <v>1106</v>
      </c>
      <c r="C6" s="964"/>
    </row>
    <row r="7" spans="1:9" x14ac:dyDescent="0.25">
      <c r="A7" t="s">
        <v>1110</v>
      </c>
      <c r="B7" s="965" t="s">
        <v>1106</v>
      </c>
      <c r="C7" s="964"/>
    </row>
    <row r="8" spans="1:9" x14ac:dyDescent="0.25">
      <c r="A8" t="s">
        <v>1109</v>
      </c>
      <c r="B8" s="965" t="s">
        <v>1106</v>
      </c>
      <c r="C8" s="964"/>
    </row>
    <row r="9" spans="1:9" ht="15.75" thickBot="1" x14ac:dyDescent="0.3">
      <c r="A9" s="1014" t="s">
        <v>1213</v>
      </c>
      <c r="B9" s="965" t="s">
        <v>1106</v>
      </c>
      <c r="C9" s="964"/>
    </row>
    <row r="10" spans="1:9" ht="15.75" thickBot="1" x14ac:dyDescent="0.3">
      <c r="A10" s="963" t="s">
        <v>1108</v>
      </c>
      <c r="B10" s="957" t="s">
        <v>1102</v>
      </c>
      <c r="C10" s="962">
        <f>+C5-C6-C7-C8-C9</f>
        <v>0</v>
      </c>
    </row>
    <row r="11" spans="1:9" ht="15.75" thickBot="1" x14ac:dyDescent="0.3">
      <c r="A11" s="961" t="s">
        <v>1107</v>
      </c>
      <c r="B11" s="960" t="s">
        <v>1106</v>
      </c>
      <c r="C11" s="959"/>
    </row>
    <row r="12" spans="1:9" ht="15.75" thickBot="1" x14ac:dyDescent="0.3">
      <c r="A12" s="958" t="s">
        <v>1105</v>
      </c>
      <c r="B12" s="957" t="s">
        <v>1102</v>
      </c>
      <c r="C12" s="969">
        <f>C10-C11</f>
        <v>0</v>
      </c>
    </row>
  </sheetData>
  <mergeCells count="3">
    <mergeCell ref="A1:C1"/>
    <mergeCell ref="A2:C2"/>
    <mergeCell ref="A3:C3"/>
  </mergeCells>
  <pageMargins left="0.78740157480314965" right="0.78740157480314965" top="0.78740157480314965" bottom="0.78740157480314965" header="0.31496062992125984" footer="0.31496062992125984"/>
  <pageSetup paperSize="9" fitToHeight="2"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9">
    <pageSetUpPr fitToPage="1"/>
  </sheetPr>
  <dimension ref="A1:D24"/>
  <sheetViews>
    <sheetView view="pageBreakPreview" zoomScaleNormal="100" zoomScaleSheetLayoutView="100" workbookViewId="0">
      <selection activeCell="C14" sqref="C14"/>
    </sheetView>
  </sheetViews>
  <sheetFormatPr defaultColWidth="11.42578125" defaultRowHeight="12.75" x14ac:dyDescent="0.2"/>
  <cols>
    <col min="1" max="1" width="9.7109375" style="176" customWidth="1"/>
    <col min="2" max="2" width="18.7109375" style="176" customWidth="1"/>
    <col min="3" max="3" width="110.7109375" style="176" customWidth="1"/>
    <col min="4" max="4" width="18.5703125" style="181"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Inventari!C28</f>
        <v>1.4.4</v>
      </c>
      <c r="C3" s="215" t="str">
        <f>Inventari!D28</f>
        <v>Concertació d'operacions de crèdit per finançar, excepcionalment, despesa corrent a través de modificacions de crèdit</v>
      </c>
    </row>
    <row r="4" spans="1:4" s="177" customFormat="1" x14ac:dyDescent="0.2">
      <c r="A4" s="217"/>
      <c r="B4" s="180"/>
      <c r="C4" s="218"/>
      <c r="D4" s="152"/>
    </row>
    <row r="5" spans="1:4" ht="18.95" customHeight="1" x14ac:dyDescent="0.2">
      <c r="A5" s="211" t="s">
        <v>62</v>
      </c>
      <c r="B5" s="198" t="s">
        <v>36</v>
      </c>
      <c r="C5" s="187" t="s">
        <v>60</v>
      </c>
    </row>
    <row r="6" spans="1:4" ht="76.5" x14ac:dyDescent="0.2">
      <c r="A6" s="186" t="s">
        <v>67</v>
      </c>
      <c r="B6" s="183" t="str">
        <f>Inventari!E28</f>
        <v>Art. 177.5 RDLeg 2/2004
Art. 54.1.b) RDLeg 781/1986
Art. 4.1.b).3 i .5 RD 128/2018</v>
      </c>
      <c r="C6" s="312" t="str">
        <f>Inventari!F28</f>
        <v>La concertació o modificació de qualsevol operació de crèdit, així com l'adopció d'acords en assumptes per a les que legalment s'exigeixi una majoria especial,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c r="D8" s="152"/>
    </row>
    <row r="9" spans="1:4" s="205" customFormat="1" ht="51" x14ac:dyDescent="0.25">
      <c r="A9" s="206" t="s">
        <v>50</v>
      </c>
      <c r="B9" s="246" t="s">
        <v>545</v>
      </c>
      <c r="C9" s="288" t="s">
        <v>240</v>
      </c>
      <c r="D9" s="220"/>
    </row>
    <row r="10" spans="1:4" s="223" customFormat="1" ht="25.5" x14ac:dyDescent="0.25">
      <c r="A10" s="245" t="s">
        <v>61</v>
      </c>
      <c r="B10" s="222" t="s">
        <v>528</v>
      </c>
      <c r="C10" s="222" t="s">
        <v>95</v>
      </c>
      <c r="D10" s="576"/>
    </row>
    <row r="11" spans="1:4" ht="89.25" x14ac:dyDescent="0.2">
      <c r="A11" s="208" t="s">
        <v>65</v>
      </c>
      <c r="B11" s="182" t="s">
        <v>434</v>
      </c>
      <c r="C11" s="191" t="s">
        <v>508</v>
      </c>
    </row>
    <row r="12" spans="1:4" s="178" customFormat="1" ht="25.5" x14ac:dyDescent="0.2">
      <c r="A12" s="208" t="s">
        <v>66</v>
      </c>
      <c r="B12" s="222" t="s">
        <v>303</v>
      </c>
      <c r="C12" s="985" t="s">
        <v>307</v>
      </c>
      <c r="D12" s="153"/>
    </row>
    <row r="13" spans="1:4" s="178" customFormat="1" ht="38.25" x14ac:dyDescent="0.2">
      <c r="A13" s="208" t="s">
        <v>103</v>
      </c>
      <c r="B13" s="113" t="s">
        <v>1171</v>
      </c>
      <c r="C13" s="225" t="s">
        <v>436</v>
      </c>
      <c r="D13" s="153"/>
    </row>
    <row r="14" spans="1:4" s="178" customFormat="1" ht="51" x14ac:dyDescent="0.2">
      <c r="A14" s="208" t="s">
        <v>109</v>
      </c>
      <c r="B14" s="182" t="s">
        <v>207</v>
      </c>
      <c r="C14" s="191" t="s">
        <v>258</v>
      </c>
      <c r="D14" s="153"/>
    </row>
    <row r="15" spans="1:4" s="177" customFormat="1" ht="38.25" x14ac:dyDescent="0.2">
      <c r="A15" s="208" t="s">
        <v>130</v>
      </c>
      <c r="B15" s="182" t="s">
        <v>301</v>
      </c>
      <c r="C15" s="182" t="s">
        <v>257</v>
      </c>
      <c r="D15" s="152"/>
    </row>
    <row r="16" spans="1:4" s="177" customFormat="1" ht="38.25" x14ac:dyDescent="0.2">
      <c r="A16" s="208" t="s">
        <v>131</v>
      </c>
      <c r="B16" s="182" t="s">
        <v>301</v>
      </c>
      <c r="C16" s="182" t="s">
        <v>435</v>
      </c>
      <c r="D16" s="152"/>
    </row>
    <row r="17" spans="1:4" s="177" customFormat="1" ht="38.25" x14ac:dyDescent="0.2">
      <c r="A17" s="208" t="s">
        <v>201</v>
      </c>
      <c r="B17" s="117" t="s">
        <v>1171</v>
      </c>
      <c r="C17" s="291" t="str">
        <f>'1.4.5'!C16</f>
        <v>En complir-se les circumstàncies establertes a l'art. 177.5 del RDLeg 2/2004 es dedueix, que l'entitat local té capacitat per fer front en el temps a les obligacions de despesa derivades de la contractació de l'operació de crèdit.</v>
      </c>
      <c r="D17" s="347"/>
    </row>
    <row r="18" spans="1:4" ht="19.5" customHeight="1" x14ac:dyDescent="0.2">
      <c r="A18" s="1023" t="s">
        <v>35</v>
      </c>
      <c r="B18" s="258" t="s">
        <v>36</v>
      </c>
      <c r="C18" s="259" t="s">
        <v>483</v>
      </c>
      <c r="D18" s="318"/>
    </row>
    <row r="19" spans="1:4" s="177" customFormat="1" x14ac:dyDescent="0.2">
      <c r="A19" s="282" t="s">
        <v>51</v>
      </c>
      <c r="B19" s="137"/>
      <c r="C19" s="137" t="s">
        <v>484</v>
      </c>
      <c r="D19" s="250"/>
    </row>
    <row r="20" spans="1:4" x14ac:dyDescent="0.2">
      <c r="A20" s="1023" t="s">
        <v>466</v>
      </c>
      <c r="B20" s="258" t="s">
        <v>36</v>
      </c>
      <c r="C20" s="259" t="s">
        <v>467</v>
      </c>
    </row>
    <row r="21" spans="1:4" s="177" customFormat="1" ht="38.25" x14ac:dyDescent="0.2">
      <c r="A21" s="208" t="s">
        <v>475</v>
      </c>
      <c r="B21" s="139" t="s">
        <v>301</v>
      </c>
      <c r="C21" s="207" t="s">
        <v>1163</v>
      </c>
      <c r="D21" s="152"/>
    </row>
    <row r="22" spans="1:4" ht="38.25" x14ac:dyDescent="0.2">
      <c r="A22" s="282" t="s">
        <v>602</v>
      </c>
      <c r="B22" s="155" t="s">
        <v>622</v>
      </c>
      <c r="C22" s="305" t="s">
        <v>486</v>
      </c>
      <c r="D22" s="347"/>
    </row>
    <row r="23" spans="1:4" x14ac:dyDescent="0.2">
      <c r="A23" s="179" t="s">
        <v>605</v>
      </c>
      <c r="B23" s="198" t="s">
        <v>36</v>
      </c>
      <c r="C23" s="212" t="s">
        <v>593</v>
      </c>
    </row>
    <row r="24" spans="1:4" x14ac:dyDescent="0.2">
      <c r="A24" s="290" t="s">
        <v>485</v>
      </c>
      <c r="B24" s="138"/>
      <c r="C24" s="146" t="s">
        <v>484</v>
      </c>
    </row>
  </sheetData>
  <customSheetViews>
    <customSheetView guid="{15196E9F-7FF8-439E-8E5E-D7EC9B4FE2B9}" showPageBreaks="1" view="pageBreakPreview">
      <selection activeCell="C15" sqref="C15"/>
      <pageMargins left="0.7" right="0.7" top="0.75" bottom="0.75" header="0.3" footer="0.3"/>
      <pageSetup paperSize="9" scale="63" orientation="portrait" r:id="rId1"/>
    </customSheetView>
    <customSheetView guid="{CB07B519-62E8-4084-A00D-D1F8D5657738}" showPageBreaks="1" view="pageBreakPreview">
      <selection activeCell="C14" sqref="C14"/>
      <pageMargins left="0.7" right="0.7" top="0.75" bottom="0.75" header="0.3" footer="0.3"/>
      <pageSetup paperSize="9" scale="63" orientation="portrait" r:id="rId2"/>
    </customSheetView>
    <customSheetView guid="{DE13449C-9946-4D9B-BAD6-D935553CF657}" showPageBreaks="1" view="pageBreakPreview">
      <selection activeCell="C14" sqref="C14"/>
      <pageMargins left="0.7" right="0.7" top="0.75" bottom="0.75" header="0.3" footer="0.3"/>
      <pageSetup paperSize="9" scale="63" orientation="portrait" r:id="rId3"/>
    </customSheetView>
    <customSheetView guid="{D0C00841-1E30-435B-B1C3-8C1666084E21}"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4"/>
    </customSheetView>
    <customSheetView guid="{C05EC54D-5F4D-4DAC-8B5A-CD3242A0C8CA}"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0">
    <pageSetUpPr fitToPage="1"/>
  </sheetPr>
  <dimension ref="A1:D22"/>
  <sheetViews>
    <sheetView view="pageBreakPreview" zoomScaleNormal="100" zoomScaleSheetLayoutView="100" workbookViewId="0">
      <selection activeCell="C15" sqref="C15"/>
    </sheetView>
  </sheetViews>
  <sheetFormatPr defaultColWidth="11.42578125" defaultRowHeight="12.75" x14ac:dyDescent="0.2"/>
  <cols>
    <col min="1" max="1" width="9.7109375" style="176" customWidth="1"/>
    <col min="2" max="2" width="18.7109375" style="176" customWidth="1"/>
    <col min="3" max="3" width="110.7109375" style="176" customWidth="1"/>
    <col min="4" max="4" width="15.7109375" style="176"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Inventari!B24</f>
        <v>1.4</v>
      </c>
      <c r="C2" s="101" t="str">
        <f>Inventari!C24</f>
        <v>Endeutament</v>
      </c>
    </row>
    <row r="3" spans="1:4" x14ac:dyDescent="0.2">
      <c r="A3" s="214" t="s">
        <v>32</v>
      </c>
      <c r="B3" s="214" t="str">
        <f>Inventari!C29</f>
        <v>1.4.5</v>
      </c>
      <c r="C3" s="215" t="str">
        <f>Inventari!D29</f>
        <v>Concertació d'operacions de crèdit per finançar romanent de tresoreria negatiu</v>
      </c>
    </row>
    <row r="4" spans="1:4" s="177" customFormat="1" x14ac:dyDescent="0.2">
      <c r="A4" s="217"/>
      <c r="B4" s="180"/>
      <c r="C4" s="218"/>
    </row>
    <row r="5" spans="1:4" ht="18.95" customHeight="1" x14ac:dyDescent="0.2">
      <c r="A5" s="211" t="s">
        <v>62</v>
      </c>
      <c r="B5" s="198" t="s">
        <v>36</v>
      </c>
      <c r="C5" s="187" t="s">
        <v>60</v>
      </c>
    </row>
    <row r="6" spans="1:4" ht="76.5" x14ac:dyDescent="0.2">
      <c r="A6" s="186" t="s">
        <v>67</v>
      </c>
      <c r="B6" s="183" t="str">
        <f>Inventari!E29</f>
        <v>Art. 177.5 RDLeg 2/2004
Art. 54.1.b) RDLeg 781/1986
Art. 4.1.b).3 i .5 RD 128/2018</v>
      </c>
      <c r="C6" s="312" t="str">
        <f>Inventari!F29</f>
        <v>La concertació o modificació de qualsevol operació de crèdit, així com l'adopció d'acords en assumptes per a les que legalment s'exigeixi una majoria especial,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row>
    <row r="9" spans="1:4" s="205" customFormat="1" ht="38.25" x14ac:dyDescent="0.25">
      <c r="A9" s="189" t="s">
        <v>50</v>
      </c>
      <c r="B9" s="246" t="s">
        <v>546</v>
      </c>
      <c r="C9" s="288" t="s">
        <v>240</v>
      </c>
    </row>
    <row r="10" spans="1:4" s="223" customFormat="1" ht="25.5" x14ac:dyDescent="0.25">
      <c r="A10" s="302" t="s">
        <v>61</v>
      </c>
      <c r="B10" s="113" t="s">
        <v>528</v>
      </c>
      <c r="C10" s="113" t="s">
        <v>95</v>
      </c>
    </row>
    <row r="11" spans="1:4" ht="89.25" x14ac:dyDescent="0.2">
      <c r="A11" s="302" t="s">
        <v>65</v>
      </c>
      <c r="B11" s="182" t="s">
        <v>439</v>
      </c>
      <c r="C11" s="191" t="s">
        <v>508</v>
      </c>
    </row>
    <row r="12" spans="1:4" s="178" customFormat="1" ht="25.5" x14ac:dyDescent="0.2">
      <c r="A12" s="302" t="s">
        <v>66</v>
      </c>
      <c r="B12" s="207" t="s">
        <v>303</v>
      </c>
      <c r="C12" s="203" t="s">
        <v>307</v>
      </c>
    </row>
    <row r="13" spans="1:4" s="177" customFormat="1" ht="38.25" x14ac:dyDescent="0.2">
      <c r="A13" s="302" t="s">
        <v>103</v>
      </c>
      <c r="B13" s="182" t="s">
        <v>306</v>
      </c>
      <c r="C13" s="182" t="s">
        <v>257</v>
      </c>
    </row>
    <row r="14" spans="1:4" s="177" customFormat="1" ht="38.25" x14ac:dyDescent="0.2">
      <c r="A14" s="302" t="s">
        <v>109</v>
      </c>
      <c r="B14" s="182" t="s">
        <v>306</v>
      </c>
      <c r="C14" s="182" t="s">
        <v>435</v>
      </c>
    </row>
    <row r="15" spans="1:4" s="177" customFormat="1" ht="38.25" x14ac:dyDescent="0.2">
      <c r="A15" s="302" t="s">
        <v>130</v>
      </c>
      <c r="B15" s="182" t="s">
        <v>306</v>
      </c>
      <c r="C15" s="182" t="s">
        <v>344</v>
      </c>
    </row>
    <row r="16" spans="1:4" s="177" customFormat="1" ht="38.25" x14ac:dyDescent="0.2">
      <c r="A16" s="302" t="s">
        <v>131</v>
      </c>
      <c r="B16" s="182" t="s">
        <v>306</v>
      </c>
      <c r="C16" s="291" t="s">
        <v>1124</v>
      </c>
      <c r="D16" s="347"/>
    </row>
    <row r="17" spans="1:4" ht="19.5" customHeight="1" x14ac:dyDescent="0.2">
      <c r="A17" s="179" t="s">
        <v>35</v>
      </c>
      <c r="B17" s="198" t="s">
        <v>36</v>
      </c>
      <c r="C17" s="212" t="s">
        <v>483</v>
      </c>
      <c r="D17" s="166"/>
    </row>
    <row r="18" spans="1:4" s="177" customFormat="1" x14ac:dyDescent="0.2">
      <c r="A18" s="282" t="s">
        <v>51</v>
      </c>
      <c r="B18" s="137"/>
      <c r="C18" s="137" t="s">
        <v>484</v>
      </c>
      <c r="D18" s="167"/>
    </row>
    <row r="19" spans="1:4" x14ac:dyDescent="0.2">
      <c r="A19" s="179" t="s">
        <v>466</v>
      </c>
      <c r="B19" s="198" t="s">
        <v>36</v>
      </c>
      <c r="C19" s="212" t="s">
        <v>467</v>
      </c>
    </row>
    <row r="20" spans="1:4" ht="38.25" x14ac:dyDescent="0.2">
      <c r="A20" s="282" t="s">
        <v>475</v>
      </c>
      <c r="B20" s="182" t="s">
        <v>623</v>
      </c>
      <c r="C20" s="60" t="s">
        <v>486</v>
      </c>
      <c r="D20" s="330"/>
    </row>
    <row r="21" spans="1:4" x14ac:dyDescent="0.2">
      <c r="A21" s="179" t="s">
        <v>605</v>
      </c>
      <c r="B21" s="198" t="s">
        <v>36</v>
      </c>
      <c r="C21" s="212" t="s">
        <v>593</v>
      </c>
    </row>
    <row r="22" spans="1:4" x14ac:dyDescent="0.2">
      <c r="A22" s="290" t="s">
        <v>485</v>
      </c>
      <c r="B22" s="138"/>
      <c r="C22" s="146" t="s">
        <v>484</v>
      </c>
    </row>
  </sheetData>
  <customSheetViews>
    <customSheetView guid="{15196E9F-7FF8-439E-8E5E-D7EC9B4FE2B9}" showPageBreaks="1" view="pageBreakPreview">
      <selection activeCell="C15" sqref="C15"/>
      <pageMargins left="0.7" right="0.7" top="0.75" bottom="0.75" header="0.3" footer="0.3"/>
      <pageSetup paperSize="9" scale="63" orientation="portrait" r:id="rId1"/>
    </customSheetView>
    <customSheetView guid="{CB07B519-62E8-4084-A00D-D1F8D5657738}" showPageBreaks="1" view="pageBreakPreview">
      <selection activeCell="C16" sqref="C16"/>
      <pageMargins left="0.7" right="0.7" top="0.75" bottom="0.75" header="0.3" footer="0.3"/>
      <pageSetup paperSize="9" scale="63" orientation="portrait" r:id="rId2"/>
    </customSheetView>
    <customSheetView guid="{DE13449C-9946-4D9B-BAD6-D935553CF657}" showPageBreaks="1" view="pageBreakPreview">
      <selection activeCell="C16" sqref="C16"/>
      <pageMargins left="0.7" right="0.7" top="0.75" bottom="0.75" header="0.3" footer="0.3"/>
      <pageSetup paperSize="9" scale="63" orientation="portrait" r:id="rId3"/>
    </customSheetView>
    <customSheetView guid="{D0C00841-1E30-435B-B1C3-8C1666084E21}"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4"/>
    </customSheetView>
    <customSheetView guid="{C05EC54D-5F4D-4DAC-8B5A-CD3242A0C8CA}" showPageBreaks="1" fitToPage="1" view="pageBreakPreview">
      <selection activeCell="C11" sqref="C11"/>
      <pageMargins left="0.78740157480314965" right="0.78740157480314965" top="0.78740157480314965" bottom="0.78740157480314965" header="0.31496062992125984" footer="0.31496062992125984"/>
      <pageSetup paperSize="9" scale="93" fitToHeight="2" orientation="landscape" r:id="rId5"/>
    </customSheetView>
  </customSheetViews>
  <pageMargins left="0.39370078740157483" right="0.39370078740157483" top="0.39370078740157483" bottom="0.39370078740157483" header="0.39370078740157483" footer="0.39370078740157483"/>
  <pageSetup paperSize="9" scale="99" fitToHeight="2" orientation="landscape" r:id="rId6"/>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1">
    <pageSetUpPr fitToPage="1"/>
  </sheetPr>
  <dimension ref="A1:D21"/>
  <sheetViews>
    <sheetView view="pageBreakPreview" zoomScaleNormal="100" zoomScaleSheetLayoutView="100" workbookViewId="0">
      <selection activeCell="C7" sqref="C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4" x14ac:dyDescent="0.2">
      <c r="A1" s="99" t="s">
        <v>168</v>
      </c>
      <c r="B1" s="99" t="str">
        <f>Inventari!A1</f>
        <v>1.</v>
      </c>
      <c r="C1" s="99" t="str">
        <f>'1.4.5'!C1</f>
        <v>Control permanent no planificable</v>
      </c>
    </row>
    <row r="2" spans="1:4" x14ac:dyDescent="0.2">
      <c r="A2" s="101" t="s">
        <v>46</v>
      </c>
      <c r="B2" s="101" t="str">
        <f>'1.4.5'!B2</f>
        <v>1.4</v>
      </c>
      <c r="C2" s="101" t="str">
        <f>'1.4.5'!C2</f>
        <v>Endeutament</v>
      </c>
    </row>
    <row r="3" spans="1:4" ht="25.5" x14ac:dyDescent="0.2">
      <c r="A3" s="214" t="s">
        <v>32</v>
      </c>
      <c r="B3" s="214" t="str">
        <f>Inventari!C30</f>
        <v>1.4.6</v>
      </c>
      <c r="C3" s="215" t="str">
        <f>Inventari!D30</f>
        <v>Concessió d'avals a les operacions de crèdit concertades per persones o entitats amb les que l'entitat local contracti obres o serveis o bé explotin concessions</v>
      </c>
    </row>
    <row r="4" spans="1:4" s="177" customFormat="1" x14ac:dyDescent="0.2">
      <c r="A4" s="217"/>
      <c r="B4" s="180"/>
      <c r="C4" s="218"/>
    </row>
    <row r="5" spans="1:4" ht="18.95" customHeight="1" x14ac:dyDescent="0.2">
      <c r="A5" s="211" t="s">
        <v>62</v>
      </c>
      <c r="B5" s="198" t="s">
        <v>36</v>
      </c>
      <c r="C5" s="187" t="s">
        <v>60</v>
      </c>
    </row>
    <row r="6" spans="1:4" ht="25.5" x14ac:dyDescent="0.2">
      <c r="A6" s="186" t="s">
        <v>67</v>
      </c>
      <c r="B6" s="183" t="str">
        <f>Inventari!E30</f>
        <v>Article 49.6 i .8 RDLeg 2/2004</v>
      </c>
      <c r="C6" s="312" t="str">
        <f>Inventari!F30</f>
        <v>La concessió d'avals a persones o entitats contractades per obres o serveis, o explotadores de concessions, haurà d'acordar-se previ informe de la intervenció.</v>
      </c>
    </row>
    <row r="7" spans="1:4" x14ac:dyDescent="0.2">
      <c r="A7" s="209"/>
      <c r="B7" s="210"/>
      <c r="C7" s="216"/>
    </row>
    <row r="8" spans="1:4" s="177" customFormat="1" ht="22.5" customHeight="1" x14ac:dyDescent="0.2">
      <c r="A8" s="211" t="s">
        <v>34</v>
      </c>
      <c r="B8" s="198" t="s">
        <v>36</v>
      </c>
      <c r="C8" s="212" t="str">
        <f>'1.1.1'!C8</f>
        <v>Aspectes a revisar</v>
      </c>
    </row>
    <row r="9" spans="1:4" s="177" customFormat="1" ht="25.5" x14ac:dyDescent="0.2">
      <c r="A9" s="219" t="s">
        <v>50</v>
      </c>
      <c r="B9" s="246" t="s">
        <v>547</v>
      </c>
      <c r="C9" s="53" t="s">
        <v>520</v>
      </c>
      <c r="D9" s="180"/>
    </row>
    <row r="10" spans="1:4" s="177" customFormat="1" ht="25.5" x14ac:dyDescent="0.2">
      <c r="A10" s="122" t="s">
        <v>61</v>
      </c>
      <c r="B10" s="226" t="s">
        <v>547</v>
      </c>
      <c r="C10" s="53" t="s">
        <v>521</v>
      </c>
    </row>
    <row r="11" spans="1:4" s="223" customFormat="1" ht="25.5" x14ac:dyDescent="0.25">
      <c r="A11" s="302" t="s">
        <v>65</v>
      </c>
      <c r="B11" s="113" t="s">
        <v>528</v>
      </c>
      <c r="C11" s="222" t="s">
        <v>95</v>
      </c>
    </row>
    <row r="12" spans="1:4" s="177" customFormat="1" ht="25.5" x14ac:dyDescent="0.2">
      <c r="A12" s="302" t="s">
        <v>66</v>
      </c>
      <c r="B12" s="182" t="s">
        <v>321</v>
      </c>
      <c r="C12" s="182" t="s">
        <v>470</v>
      </c>
    </row>
    <row r="13" spans="1:4" s="178" customFormat="1" ht="25.5" x14ac:dyDescent="0.2">
      <c r="A13" s="302" t="s">
        <v>103</v>
      </c>
      <c r="B13" s="111" t="s">
        <v>319</v>
      </c>
      <c r="C13" s="203" t="s">
        <v>468</v>
      </c>
    </row>
    <row r="14" spans="1:4" s="177" customFormat="1" ht="25.5" x14ac:dyDescent="0.2">
      <c r="A14" s="302" t="s">
        <v>109</v>
      </c>
      <c r="B14" s="182" t="s">
        <v>319</v>
      </c>
      <c r="C14" s="182" t="s">
        <v>320</v>
      </c>
    </row>
    <row r="15" spans="1:4" s="177" customFormat="1" ht="25.5" x14ac:dyDescent="0.2">
      <c r="A15" s="302" t="s">
        <v>130</v>
      </c>
      <c r="B15" s="182" t="s">
        <v>319</v>
      </c>
      <c r="C15" s="182" t="s">
        <v>469</v>
      </c>
    </row>
    <row r="16" spans="1:4" ht="19.5" customHeight="1" x14ac:dyDescent="0.2">
      <c r="A16" s="179" t="s">
        <v>35</v>
      </c>
      <c r="B16" s="198" t="s">
        <v>36</v>
      </c>
      <c r="C16" s="212" t="s">
        <v>483</v>
      </c>
    </row>
    <row r="17" spans="1:3" s="177" customFormat="1" x14ac:dyDescent="0.2">
      <c r="A17" s="282" t="s">
        <v>51</v>
      </c>
      <c r="B17" s="137"/>
      <c r="C17" s="137" t="s">
        <v>484</v>
      </c>
    </row>
    <row r="18" spans="1:3" x14ac:dyDescent="0.2">
      <c r="A18" s="179" t="s">
        <v>466</v>
      </c>
      <c r="B18" s="198" t="s">
        <v>36</v>
      </c>
      <c r="C18" s="212" t="s">
        <v>467</v>
      </c>
    </row>
    <row r="19" spans="1:3" x14ac:dyDescent="0.2">
      <c r="A19" s="282" t="s">
        <v>475</v>
      </c>
      <c r="B19" s="182"/>
      <c r="C19" s="137" t="s">
        <v>484</v>
      </c>
    </row>
    <row r="20" spans="1:3" x14ac:dyDescent="0.2">
      <c r="A20" s="179" t="s">
        <v>605</v>
      </c>
      <c r="B20" s="198" t="s">
        <v>36</v>
      </c>
      <c r="C20" s="259" t="s">
        <v>593</v>
      </c>
    </row>
    <row r="21" spans="1:3" x14ac:dyDescent="0.2">
      <c r="A21" s="290" t="s">
        <v>485</v>
      </c>
      <c r="B21" s="138"/>
      <c r="C21" s="146" t="s">
        <v>484</v>
      </c>
    </row>
  </sheetData>
  <customSheetViews>
    <customSheetView guid="{CB07B519-62E8-4084-A00D-D1F8D5657738}" showPageBreaks="1" view="pageBreakPreview">
      <selection activeCell="A9" sqref="A9:IV17"/>
      <pageMargins left="0.7" right="0.7" top="0.75" bottom="0.75" header="0.3" footer="0.3"/>
      <pageSetup paperSize="9" scale="63" orientation="portrait" r:id="rId1"/>
    </customSheetView>
    <customSheetView guid="{DE13449C-9946-4D9B-BAD6-D935553CF657}" showPageBreaks="1" view="pageBreakPreview">
      <selection activeCell="A9" sqref="A9:IV17"/>
      <pageMargins left="0.7" right="0.7" top="0.75" bottom="0.75" header="0.3" footer="0.3"/>
      <pageSetup paperSize="9" scale="63" orientation="portrait" r:id="rId2"/>
    </customSheetView>
    <customSheetView guid="{D0C00841-1E30-435B-B1C3-8C1666084E21}" showPageBreaks="1" fitToPage="1" printArea="1" view="pageBreakPreview">
      <selection activeCell="C15" sqref="C15"/>
      <pageMargins left="0.78740157480314965" right="0.78740157480314965" top="0.78740157480314965" bottom="0.78740157480314965" header="0.31496062992125984" footer="0.31496062992125984"/>
      <pageSetup paperSize="9" scale="71" fitToHeight="2" orientation="landscape" r:id="rId3"/>
    </customSheetView>
    <customSheetView guid="{C05EC54D-5F4D-4DAC-8B5A-CD3242A0C8CA}" showPageBreaks="1" fitToPage="1" printArea="1" view="pageBreakPreview">
      <selection activeCell="C15" sqref="C15"/>
      <pageMargins left="0.78740157480314965" right="0.78740157480314965" top="0.78740157480314965" bottom="0.78740157480314965" header="0.31496062992125984" footer="0.31496062992125984"/>
      <pageSetup paperSize="9" scale="71" fitToHeight="2" orientation="landscape"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2">
    <pageSetUpPr fitToPage="1"/>
  </sheetPr>
  <dimension ref="A1:E20"/>
  <sheetViews>
    <sheetView view="pageBreakPreview" zoomScaleNormal="100" zoomScaleSheetLayoutView="100" workbookViewId="0">
      <selection activeCell="I25" sqref="I25"/>
    </sheetView>
  </sheetViews>
  <sheetFormatPr defaultColWidth="11.42578125" defaultRowHeight="12.75" x14ac:dyDescent="0.2"/>
  <cols>
    <col min="1" max="1" width="9.7109375" style="176" customWidth="1"/>
    <col min="2" max="2" width="18.7109375" style="176" customWidth="1"/>
    <col min="3" max="3" width="110.7109375" style="176" customWidth="1"/>
    <col min="4" max="4" width="23.28515625" style="176" customWidth="1"/>
    <col min="5" max="16384" width="11.42578125" style="176"/>
  </cols>
  <sheetData>
    <row r="1" spans="1:5" x14ac:dyDescent="0.2">
      <c r="A1" s="99" t="s">
        <v>168</v>
      </c>
      <c r="B1" s="99" t="str">
        <f>'1.4.6'!B1</f>
        <v>1.</v>
      </c>
      <c r="C1" s="99" t="str">
        <f>'1.4.6'!C1</f>
        <v>Control permanent no planificable</v>
      </c>
    </row>
    <row r="2" spans="1:5" x14ac:dyDescent="0.2">
      <c r="A2" s="101" t="s">
        <v>46</v>
      </c>
      <c r="B2" s="101" t="str">
        <f>'1.4.6'!B2</f>
        <v>1.4</v>
      </c>
      <c r="C2" s="101" t="str">
        <f>'1.4.6'!C2</f>
        <v>Endeutament</v>
      </c>
    </row>
    <row r="3" spans="1:5" ht="25.5" x14ac:dyDescent="0.2">
      <c r="A3" s="214" t="s">
        <v>32</v>
      </c>
      <c r="B3" s="214" t="str">
        <f>Inventari!C31</f>
        <v>1.4.7</v>
      </c>
      <c r="C3" s="215" t="str">
        <f>Inventari!D31</f>
        <v>Concessió d'avals a societats mercantils participades per persones o entitats privades amb quota de participació en el capital social no inferior al 30%</v>
      </c>
    </row>
    <row r="4" spans="1:5" s="177" customFormat="1" x14ac:dyDescent="0.2">
      <c r="A4" s="217"/>
      <c r="B4" s="180"/>
      <c r="C4" s="218"/>
    </row>
    <row r="5" spans="1:5" ht="18.95" customHeight="1" x14ac:dyDescent="0.2">
      <c r="A5" s="211" t="s">
        <v>62</v>
      </c>
      <c r="B5" s="198" t="s">
        <v>36</v>
      </c>
      <c r="C5" s="187" t="s">
        <v>60</v>
      </c>
    </row>
    <row r="6" spans="1:5" ht="25.5" x14ac:dyDescent="0.2">
      <c r="A6" s="219" t="s">
        <v>67</v>
      </c>
      <c r="B6" s="27" t="str">
        <f>Inventari!E31</f>
        <v>Article 49.7 i .8 RDLeg 2/2004</v>
      </c>
      <c r="C6" s="244" t="str">
        <f>Inventari!F31</f>
        <v>La concessió d'avals a societats mercantils participades per persones o entitats privades i amb una quota de participació en el capital social no inferior al 30%, haurà d'acordar-se previ informe de la intervenció.</v>
      </c>
    </row>
    <row r="7" spans="1:5" x14ac:dyDescent="0.2">
      <c r="A7" s="209"/>
      <c r="B7" s="210"/>
      <c r="C7" s="216"/>
    </row>
    <row r="8" spans="1:5" s="177" customFormat="1" ht="22.5" customHeight="1" x14ac:dyDescent="0.2">
      <c r="A8" s="211" t="s">
        <v>34</v>
      </c>
      <c r="B8" s="198" t="s">
        <v>36</v>
      </c>
      <c r="C8" s="212" t="str">
        <f>'1.1.1'!C8</f>
        <v>Aspectes a revisar</v>
      </c>
    </row>
    <row r="9" spans="1:5" s="177" customFormat="1" ht="25.5" x14ac:dyDescent="0.2">
      <c r="A9" s="219" t="s">
        <v>50</v>
      </c>
      <c r="B9" s="246" t="s">
        <v>547</v>
      </c>
      <c r="C9" s="264" t="s">
        <v>520</v>
      </c>
      <c r="D9" s="309"/>
      <c r="E9" s="180"/>
    </row>
    <row r="10" spans="1:5" s="177" customFormat="1" ht="25.5" x14ac:dyDescent="0.2">
      <c r="A10" s="122" t="s">
        <v>61</v>
      </c>
      <c r="B10" s="226" t="s">
        <v>547</v>
      </c>
      <c r="C10" s="53" t="s">
        <v>521</v>
      </c>
    </row>
    <row r="11" spans="1:5" s="223" customFormat="1" ht="25.5" x14ac:dyDescent="0.25">
      <c r="A11" s="245" t="s">
        <v>65</v>
      </c>
      <c r="B11" s="222" t="s">
        <v>528</v>
      </c>
      <c r="C11" s="222" t="s">
        <v>95</v>
      </c>
    </row>
    <row r="12" spans="1:5" s="177" customFormat="1" ht="25.5" x14ac:dyDescent="0.2">
      <c r="A12" s="245" t="s">
        <v>66</v>
      </c>
      <c r="B12" s="182" t="s">
        <v>321</v>
      </c>
      <c r="C12" s="182" t="s">
        <v>470</v>
      </c>
    </row>
    <row r="13" spans="1:5" s="178" customFormat="1" ht="25.5" x14ac:dyDescent="0.2">
      <c r="A13" s="245" t="s">
        <v>103</v>
      </c>
      <c r="B13" s="207" t="s">
        <v>322</v>
      </c>
      <c r="C13" s="203" t="s">
        <v>471</v>
      </c>
      <c r="D13" s="300"/>
    </row>
    <row r="14" spans="1:5" s="177" customFormat="1" ht="25.5" x14ac:dyDescent="0.2">
      <c r="A14" s="245" t="s">
        <v>109</v>
      </c>
      <c r="B14" s="182" t="s">
        <v>322</v>
      </c>
      <c r="C14" s="207" t="s">
        <v>441</v>
      </c>
    </row>
    <row r="15" spans="1:5" ht="19.5" customHeight="1" x14ac:dyDescent="0.2">
      <c r="A15" s="179" t="s">
        <v>35</v>
      </c>
      <c r="B15" s="198" t="s">
        <v>36</v>
      </c>
      <c r="C15" s="212" t="s">
        <v>483</v>
      </c>
      <c r="D15" s="166"/>
    </row>
    <row r="16" spans="1:5" s="177" customFormat="1" x14ac:dyDescent="0.2">
      <c r="A16" s="282" t="s">
        <v>51</v>
      </c>
      <c r="B16" s="137"/>
      <c r="C16" s="137" t="s">
        <v>484</v>
      </c>
      <c r="D16" s="167"/>
    </row>
    <row r="17" spans="1:3" x14ac:dyDescent="0.2">
      <c r="A17" s="179" t="s">
        <v>466</v>
      </c>
      <c r="B17" s="198" t="s">
        <v>36</v>
      </c>
      <c r="C17" s="212" t="s">
        <v>467</v>
      </c>
    </row>
    <row r="18" spans="1:3" x14ac:dyDescent="0.2">
      <c r="A18" s="282" t="s">
        <v>475</v>
      </c>
      <c r="B18" s="182"/>
      <c r="C18" s="137" t="s">
        <v>484</v>
      </c>
    </row>
    <row r="19" spans="1:3" x14ac:dyDescent="0.2">
      <c r="A19" s="179" t="s">
        <v>605</v>
      </c>
      <c r="B19" s="198" t="s">
        <v>36</v>
      </c>
      <c r="C19" s="259" t="s">
        <v>593</v>
      </c>
    </row>
    <row r="20" spans="1:3" x14ac:dyDescent="0.2">
      <c r="A20" s="290" t="s">
        <v>485</v>
      </c>
      <c r="B20" s="138"/>
      <c r="C20" s="146" t="s">
        <v>484</v>
      </c>
    </row>
  </sheetData>
  <customSheetViews>
    <customSheetView guid="{CB07B519-62E8-4084-A00D-D1F8D5657738}" showPageBreaks="1" view="pageBreakPreview">
      <selection activeCell="C7" sqref="C7"/>
      <pageMargins left="0.7" right="0.7" top="0.75" bottom="0.75" header="0.3" footer="0.3"/>
      <pageSetup paperSize="9" scale="63" orientation="portrait" r:id="rId1"/>
    </customSheetView>
    <customSheetView guid="{DE13449C-9946-4D9B-BAD6-D935553CF657}" showPageBreaks="1" view="pageBreakPreview">
      <selection activeCell="C7" sqref="C7"/>
      <pageMargins left="0.7" right="0.7" top="0.75" bottom="0.75" header="0.3" footer="0.3"/>
      <pageSetup paperSize="9" scale="63" orientation="portrait" r:id="rId2"/>
    </customSheetView>
    <customSheetView guid="{D0C00841-1E30-435B-B1C3-8C1666084E21}" showPageBreaks="1" fitToPage="1" printArea="1" view="pageBreakPreview">
      <selection activeCell="C26" sqref="C26"/>
      <pageMargins left="0.78740157480314965" right="0.78740157480314965" top="0.78740157480314965" bottom="0.78740157480314965" header="0.31496062992125984" footer="0.31496062992125984"/>
      <pageSetup paperSize="9" scale="80" fitToHeight="2" orientation="landscape" r:id="rId3"/>
    </customSheetView>
    <customSheetView guid="{C05EC54D-5F4D-4DAC-8B5A-CD3242A0C8CA}" showPageBreaks="1" fitToPage="1" printArea="1" view="pageBreakPreview">
      <selection activeCell="C26" sqref="C26"/>
      <pageMargins left="0.78740157480314965" right="0.78740157480314965" top="0.78740157480314965" bottom="0.78740157480314965" header="0.31496062992125984" footer="0.31496062992125984"/>
      <pageSetup paperSize="9" scale="80" fitToHeight="2" orientation="landscape" r:id="rId4"/>
    </customSheetView>
  </customSheetViews>
  <pageMargins left="0.39370078740157483" right="0.39370078740157483" top="0.39370078740157483" bottom="0.39370078740157483" header="0.39370078740157483" footer="0.39370078740157483"/>
  <pageSetup paperSize="9" scale="99" fitToHeight="2" orientation="landscape" r:id="rId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topLeftCell="A7" zoomScaleNormal="100" zoomScaleSheetLayoutView="100" workbookViewId="0">
      <selection activeCell="C22" sqref="C22"/>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[2]Inventari!C33</f>
        <v>1.5.1</v>
      </c>
      <c r="C3" s="215" t="str">
        <f>[2]Inventari!D33</f>
        <v>Cessions gratuïtes de béns</v>
      </c>
    </row>
    <row r="4" spans="1:3" s="177" customFormat="1" x14ac:dyDescent="0.2">
      <c r="A4" s="20"/>
      <c r="B4" s="21"/>
      <c r="C4" s="22"/>
    </row>
    <row r="5" spans="1:3" ht="18.95" customHeight="1" x14ac:dyDescent="0.2">
      <c r="A5" s="211" t="s">
        <v>62</v>
      </c>
      <c r="B5" s="198" t="s">
        <v>36</v>
      </c>
      <c r="C5" s="187" t="s">
        <v>60</v>
      </c>
    </row>
    <row r="6" spans="1:3" ht="63.75" x14ac:dyDescent="0.2">
      <c r="A6" s="219" t="s">
        <v>67</v>
      </c>
      <c r="B6" s="27" t="str">
        <f>[2]Inventari!E33</f>
        <v xml:space="preserve">Art. 110.1.d) RD 1372/1986
Art. 47.2.ñ) L 7/1985
Art. 4.1.b.5) RD 128/2018 </v>
      </c>
      <c r="C6" s="244" t="str">
        <f>[2]Inventari!F33</f>
        <v>La cessió gratuita de béns requereix ser aprovada amb el vot favorable de la majoria absoluta del nombre legal de membres de la corporació, per tant, serà necessari l'informe de la intervenció ja que es tracta d'assumptes sobre matèries per a les quals s'exigeixi una majoria especial. A més, requereix d'informe de la intervenció en el qual s'ha de provar no haver-hi deute pendent de liquidació amb càrrec al pressupost municipal.</v>
      </c>
    </row>
    <row r="7" spans="1:3" x14ac:dyDescent="0.2">
      <c r="A7" s="192"/>
      <c r="B7" s="193"/>
      <c r="C7" s="145"/>
    </row>
    <row r="8" spans="1:3" s="177" customFormat="1" x14ac:dyDescent="0.2">
      <c r="A8" s="211" t="s">
        <v>34</v>
      </c>
      <c r="B8" s="198" t="s">
        <v>36</v>
      </c>
      <c r="C8" s="212" t="str">
        <f>'[2]1.1.1'!C8</f>
        <v>Aspectes a revisar</v>
      </c>
    </row>
    <row r="9" spans="1:3" ht="51" x14ac:dyDescent="0.2">
      <c r="A9" s="38" t="s">
        <v>50</v>
      </c>
      <c r="B9" s="114" t="s">
        <v>533</v>
      </c>
      <c r="C9" s="140" t="s">
        <v>240</v>
      </c>
    </row>
    <row r="10" spans="1:3" ht="25.5" x14ac:dyDescent="0.2">
      <c r="A10" s="38" t="s">
        <v>61</v>
      </c>
      <c r="B10" s="207" t="s">
        <v>528</v>
      </c>
      <c r="C10" s="203" t="s">
        <v>95</v>
      </c>
    </row>
    <row r="11" spans="1:3" ht="51" x14ac:dyDescent="0.2">
      <c r="A11" s="38" t="s">
        <v>65</v>
      </c>
      <c r="B11" s="207" t="s">
        <v>487</v>
      </c>
      <c r="C11" s="191" t="s">
        <v>489</v>
      </c>
    </row>
    <row r="12" spans="1:3" s="177" customFormat="1" ht="76.5" x14ac:dyDescent="0.2">
      <c r="A12" s="38" t="s">
        <v>66</v>
      </c>
      <c r="B12" s="207" t="s">
        <v>443</v>
      </c>
      <c r="C12" s="203" t="s">
        <v>313</v>
      </c>
    </row>
    <row r="13" spans="1:3" s="178" customFormat="1" ht="25.5" x14ac:dyDescent="0.2">
      <c r="A13" s="38" t="s">
        <v>103</v>
      </c>
      <c r="B13" s="182" t="s">
        <v>224</v>
      </c>
      <c r="C13" s="39" t="s">
        <v>314</v>
      </c>
    </row>
    <row r="14" spans="1:3" s="177" customFormat="1" ht="25.5" x14ac:dyDescent="0.2">
      <c r="A14" s="38" t="s">
        <v>109</v>
      </c>
      <c r="B14" s="207" t="s">
        <v>229</v>
      </c>
      <c r="C14" s="135" t="s">
        <v>230</v>
      </c>
    </row>
    <row r="15" spans="1:3" s="177" customFormat="1" ht="25.5" x14ac:dyDescent="0.2">
      <c r="A15" s="38" t="s">
        <v>130</v>
      </c>
      <c r="B15" s="207" t="s">
        <v>220</v>
      </c>
      <c r="C15" s="135" t="s">
        <v>219</v>
      </c>
    </row>
    <row r="16" spans="1:3" s="177" customFormat="1" ht="51" x14ac:dyDescent="0.2">
      <c r="A16" s="38" t="s">
        <v>131</v>
      </c>
      <c r="B16" s="207" t="s">
        <v>221</v>
      </c>
      <c r="C16" s="203" t="s">
        <v>442</v>
      </c>
    </row>
    <row r="17" spans="1:3" s="177" customFormat="1" ht="51" x14ac:dyDescent="0.2">
      <c r="A17" s="38" t="s">
        <v>201</v>
      </c>
      <c r="B17" s="207" t="s">
        <v>222</v>
      </c>
      <c r="C17" s="203" t="s">
        <v>231</v>
      </c>
    </row>
    <row r="18" spans="1:3" ht="39" customHeight="1" x14ac:dyDescent="0.2">
      <c r="A18" s="38" t="s">
        <v>243</v>
      </c>
      <c r="B18" s="111" t="s">
        <v>223</v>
      </c>
      <c r="C18" s="112" t="s">
        <v>345</v>
      </c>
    </row>
    <row r="19" spans="1:3" ht="25.5" x14ac:dyDescent="0.2">
      <c r="A19" s="38" t="s">
        <v>244</v>
      </c>
      <c r="B19" s="111" t="s">
        <v>225</v>
      </c>
      <c r="C19" s="39" t="s">
        <v>169</v>
      </c>
    </row>
    <row r="20" spans="1:3" s="177" customFormat="1" ht="25.5" x14ac:dyDescent="0.2">
      <c r="A20" s="38" t="s">
        <v>245</v>
      </c>
      <c r="B20" s="207" t="s">
        <v>217</v>
      </c>
      <c r="C20" s="135" t="s">
        <v>218</v>
      </c>
    </row>
    <row r="21" spans="1:3" x14ac:dyDescent="0.2">
      <c r="A21" s="38" t="s">
        <v>246</v>
      </c>
      <c r="B21" s="182" t="s">
        <v>227</v>
      </c>
      <c r="C21" s="39" t="s">
        <v>228</v>
      </c>
    </row>
    <row r="22" spans="1:3" ht="51" x14ac:dyDescent="0.2">
      <c r="A22" s="38" t="s">
        <v>247</v>
      </c>
      <c r="B22" s="41" t="s">
        <v>226</v>
      </c>
      <c r="C22" s="42" t="s">
        <v>488</v>
      </c>
    </row>
    <row r="23" spans="1:3" ht="19.5" customHeight="1" x14ac:dyDescent="0.2">
      <c r="A23" s="179" t="s">
        <v>35</v>
      </c>
      <c r="B23" s="198" t="s">
        <v>36</v>
      </c>
      <c r="C23" s="212" t="s">
        <v>483</v>
      </c>
    </row>
    <row r="24" spans="1:3" x14ac:dyDescent="0.2">
      <c r="A24" s="282" t="s">
        <v>51</v>
      </c>
      <c r="B24" s="137"/>
      <c r="C24" s="283" t="s">
        <v>484</v>
      </c>
    </row>
    <row r="25" spans="1:3" x14ac:dyDescent="0.2">
      <c r="A25" s="179" t="s">
        <v>466</v>
      </c>
      <c r="B25" s="198" t="s">
        <v>36</v>
      </c>
      <c r="C25" s="212" t="s">
        <v>467</v>
      </c>
    </row>
    <row r="26" spans="1:3" ht="25.5" x14ac:dyDescent="0.2">
      <c r="A26" s="282" t="s">
        <v>475</v>
      </c>
      <c r="B26" s="207" t="s">
        <v>491</v>
      </c>
      <c r="C26" s="60" t="s">
        <v>486</v>
      </c>
    </row>
    <row r="27" spans="1:3" x14ac:dyDescent="0.2">
      <c r="A27" s="179" t="s">
        <v>605</v>
      </c>
      <c r="B27" s="198" t="s">
        <v>36</v>
      </c>
      <c r="C27" s="212" t="s">
        <v>593</v>
      </c>
    </row>
    <row r="28" spans="1:3" x14ac:dyDescent="0.2">
      <c r="A28" s="290" t="s">
        <v>485</v>
      </c>
      <c r="B28" s="138"/>
      <c r="C28" s="1015" t="s">
        <v>484</v>
      </c>
    </row>
    <row r="29" spans="1:3" x14ac:dyDescent="0.2">
      <c r="A29" s="188"/>
      <c r="B29" s="199"/>
      <c r="C29" s="199"/>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233" t="s">
        <v>168</v>
      </c>
      <c r="B1" s="234" t="str">
        <f>[2]Inventari!A1</f>
        <v>1.</v>
      </c>
      <c r="C1" s="254" t="str">
        <f>[2]Inventari!B1</f>
        <v>Control permanent no planificable</v>
      </c>
    </row>
    <row r="2" spans="1:3" x14ac:dyDescent="0.2">
      <c r="A2" s="236" t="s">
        <v>46</v>
      </c>
      <c r="B2" s="232" t="str">
        <f>[2]Inventari!B32</f>
        <v>1.5</v>
      </c>
      <c r="C2" s="255" t="str">
        <f>[2]Inventari!C32</f>
        <v>Patrimoni</v>
      </c>
    </row>
    <row r="3" spans="1:3" x14ac:dyDescent="0.2">
      <c r="A3" s="227" t="s">
        <v>32</v>
      </c>
      <c r="B3" s="214" t="str">
        <f>[2]Inventari!C34</f>
        <v>1.5.2</v>
      </c>
      <c r="C3" s="248" t="str">
        <f>[2]Inventari!D34</f>
        <v>Declaració béns no utilitzables</v>
      </c>
    </row>
    <row r="4" spans="1:3" s="177" customFormat="1" x14ac:dyDescent="0.2">
      <c r="A4" s="217"/>
      <c r="B4" s="180"/>
      <c r="C4" s="218"/>
    </row>
    <row r="5" spans="1:3" ht="18.95" customHeight="1" x14ac:dyDescent="0.2">
      <c r="A5" s="211" t="s">
        <v>62</v>
      </c>
      <c r="B5" s="198" t="s">
        <v>36</v>
      </c>
      <c r="C5" s="187" t="s">
        <v>60</v>
      </c>
    </row>
    <row r="6" spans="1:3" ht="38.25" x14ac:dyDescent="0.2">
      <c r="A6" s="219" t="s">
        <v>67</v>
      </c>
      <c r="B6" s="27" t="str">
        <f>[2]Inventari!E34</f>
        <v>Art. 13.2 D 336/1988</v>
      </c>
      <c r="C6" s="144" t="str">
        <f>[2]Inventari!F34</f>
        <v>La declaració d'un bé no utilizable requereix un expedient en el qual s'acrediti aquesta circumstància mitjançant un informe tècnic. Aquest expedient haurà de ser resolt pel president de l'ens local, previ informe de la secretaria i de la intervenció o dels lletrats dels serveis jurídics de l'entitat local.</v>
      </c>
    </row>
    <row r="7" spans="1:3" x14ac:dyDescent="0.2">
      <c r="A7" s="192"/>
      <c r="B7" s="193"/>
      <c r="C7" s="145"/>
    </row>
    <row r="8" spans="1:3" s="177" customFormat="1" x14ac:dyDescent="0.2">
      <c r="A8" s="211" t="s">
        <v>34</v>
      </c>
      <c r="B8" s="198" t="s">
        <v>36</v>
      </c>
      <c r="C8" s="212" t="str">
        <f>'[2]1.1.1'!C8</f>
        <v>Aspectes a revisar</v>
      </c>
    </row>
    <row r="9" spans="1:3" s="177" customFormat="1" ht="25.5" x14ac:dyDescent="0.2">
      <c r="A9" s="190" t="s">
        <v>50</v>
      </c>
      <c r="B9" s="114" t="s">
        <v>532</v>
      </c>
      <c r="C9" s="115" t="s">
        <v>254</v>
      </c>
    </row>
    <row r="10" spans="1:3" ht="25.5" x14ac:dyDescent="0.2">
      <c r="A10" s="190" t="s">
        <v>61</v>
      </c>
      <c r="B10" s="207" t="s">
        <v>528</v>
      </c>
      <c r="C10" s="203" t="s">
        <v>95</v>
      </c>
    </row>
    <row r="11" spans="1:3" ht="38.25" x14ac:dyDescent="0.2">
      <c r="A11" s="190" t="s">
        <v>65</v>
      </c>
      <c r="B11" s="182" t="s">
        <v>444</v>
      </c>
      <c r="C11" s="191" t="s">
        <v>489</v>
      </c>
    </row>
    <row r="12" spans="1:3" s="178" customFormat="1" ht="25.5" x14ac:dyDescent="0.2">
      <c r="A12" s="190" t="s">
        <v>66</v>
      </c>
      <c r="B12" s="66" t="s">
        <v>490</v>
      </c>
      <c r="C12" s="256" t="s">
        <v>445</v>
      </c>
    </row>
    <row r="13" spans="1:3" ht="19.5" customHeight="1" x14ac:dyDescent="0.2">
      <c r="A13" s="179" t="s">
        <v>35</v>
      </c>
      <c r="B13" s="198" t="s">
        <v>36</v>
      </c>
      <c r="C13" s="212" t="s">
        <v>483</v>
      </c>
    </row>
    <row r="14" spans="1:3" s="177" customFormat="1" x14ac:dyDescent="0.2">
      <c r="A14" s="282" t="s">
        <v>51</v>
      </c>
      <c r="B14" s="137"/>
      <c r="C14" s="283" t="s">
        <v>484</v>
      </c>
    </row>
    <row r="15" spans="1:3" x14ac:dyDescent="0.2">
      <c r="A15" s="179" t="s">
        <v>466</v>
      </c>
      <c r="B15" s="198" t="s">
        <v>36</v>
      </c>
      <c r="C15" s="212" t="s">
        <v>467</v>
      </c>
    </row>
    <row r="16" spans="1:3" x14ac:dyDescent="0.2">
      <c r="A16" s="282" t="s">
        <v>475</v>
      </c>
      <c r="B16" s="182"/>
      <c r="C16" s="283" t="s">
        <v>484</v>
      </c>
    </row>
    <row r="17" spans="1:3" x14ac:dyDescent="0.2">
      <c r="A17" s="179" t="s">
        <v>605</v>
      </c>
      <c r="B17" s="198" t="s">
        <v>36</v>
      </c>
      <c r="C17" s="259" t="s">
        <v>593</v>
      </c>
    </row>
    <row r="18" spans="1:3" x14ac:dyDescent="0.2">
      <c r="A18" s="290" t="s">
        <v>485</v>
      </c>
      <c r="B18" s="138"/>
      <c r="C18"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[2]Inventari!C35</f>
        <v>1.5.3</v>
      </c>
      <c r="C3" s="215" t="str">
        <f>[2]Inventari!D35</f>
        <v>Renúncia a herència, llegat o donacions</v>
      </c>
    </row>
    <row r="4" spans="1:3" s="177" customFormat="1" x14ac:dyDescent="0.2">
      <c r="A4" s="180"/>
      <c r="B4" s="180"/>
      <c r="C4" s="180"/>
    </row>
    <row r="5" spans="1:3" ht="18.95" customHeight="1" x14ac:dyDescent="0.2">
      <c r="A5" s="211" t="s">
        <v>62</v>
      </c>
      <c r="B5" s="198" t="s">
        <v>36</v>
      </c>
      <c r="C5" s="187" t="s">
        <v>60</v>
      </c>
    </row>
    <row r="6" spans="1:3" ht="64.5" customHeight="1" x14ac:dyDescent="0.2">
      <c r="A6" s="219" t="s">
        <v>67</v>
      </c>
      <c r="B6" s="27" t="str">
        <f>[2]Inventari!E35</f>
        <v>Art. 32.2 D 336/1988</v>
      </c>
      <c r="C6" s="144" t="str">
        <f>[2]Inventari!F35</f>
        <v>No es pot renunciar a herències, llegats o donacions si no és per acord del ple, amb el vot favorable de la majoria legal absoluta quan la quantia excedeixi del 10% dels recursos ordinaris del pressupost i amb la majoria legal simple en la resta de supòsits, previ expedient, i amb l'informe d'intervenció i de la secretaria, en el qual es demostri l'existència d'una causa justificada.</v>
      </c>
    </row>
    <row r="7" spans="1:3" x14ac:dyDescent="0.2">
      <c r="A7" s="192"/>
      <c r="B7" s="193"/>
      <c r="C7" s="194"/>
    </row>
    <row r="8" spans="1:3" s="177" customFormat="1" ht="22.5" customHeight="1" x14ac:dyDescent="0.2">
      <c r="A8" s="211" t="s">
        <v>34</v>
      </c>
      <c r="B8" s="198" t="s">
        <v>36</v>
      </c>
      <c r="C8" s="212" t="str">
        <f>'[2]1.1.1'!C8</f>
        <v>Aspectes a revisar</v>
      </c>
    </row>
    <row r="9" spans="1:3" s="177" customFormat="1" ht="25.5" x14ac:dyDescent="0.2">
      <c r="A9" s="189" t="s">
        <v>50</v>
      </c>
      <c r="B9" s="182" t="s">
        <v>554</v>
      </c>
      <c r="C9" s="135" t="str">
        <f>'1.5.1'!C9</f>
        <v>Que l'expedient es proposa al ple de la corporació.</v>
      </c>
    </row>
    <row r="10" spans="1:3" ht="25.5" x14ac:dyDescent="0.2">
      <c r="A10" s="190" t="s">
        <v>61</v>
      </c>
      <c r="B10" s="207" t="s">
        <v>528</v>
      </c>
      <c r="C10" s="203" t="s">
        <v>95</v>
      </c>
    </row>
    <row r="11" spans="1:3" s="177" customFormat="1" ht="63.75" x14ac:dyDescent="0.2">
      <c r="A11" s="190" t="s">
        <v>65</v>
      </c>
      <c r="B11" s="168" t="s">
        <v>512</v>
      </c>
      <c r="C11" s="207" t="s">
        <v>509</v>
      </c>
    </row>
    <row r="12" spans="1:3" s="177" customFormat="1" ht="38.25" x14ac:dyDescent="0.2">
      <c r="A12" s="190" t="s">
        <v>66</v>
      </c>
      <c r="B12" s="168" t="s">
        <v>513</v>
      </c>
      <c r="C12" s="207" t="s">
        <v>511</v>
      </c>
    </row>
    <row r="13" spans="1:3" s="177" customFormat="1" x14ac:dyDescent="0.2">
      <c r="A13" s="190" t="s">
        <v>103</v>
      </c>
      <c r="B13" s="207" t="s">
        <v>48</v>
      </c>
      <c r="C13" s="203" t="s">
        <v>510</v>
      </c>
    </row>
    <row r="14" spans="1:3" ht="25.5" x14ac:dyDescent="0.2">
      <c r="A14" s="190" t="s">
        <v>109</v>
      </c>
      <c r="B14" s="182" t="s">
        <v>342</v>
      </c>
      <c r="C14" s="39" t="s">
        <v>446</v>
      </c>
    </row>
    <row r="15" spans="1:3" ht="38.25" x14ac:dyDescent="0.2">
      <c r="A15" s="190" t="s">
        <v>130</v>
      </c>
      <c r="B15" s="182" t="s">
        <v>339</v>
      </c>
      <c r="C15" s="39" t="s">
        <v>560</v>
      </c>
    </row>
    <row r="16" spans="1:3" ht="38.25" x14ac:dyDescent="0.2">
      <c r="A16" s="190" t="s">
        <v>131</v>
      </c>
      <c r="B16" s="182" t="s">
        <v>339</v>
      </c>
      <c r="C16" s="39" t="s">
        <v>448</v>
      </c>
    </row>
    <row r="17" spans="1:3" ht="25.5" x14ac:dyDescent="0.2">
      <c r="A17" s="190" t="s">
        <v>201</v>
      </c>
      <c r="B17" s="207" t="s">
        <v>340</v>
      </c>
      <c r="C17" s="207" t="s">
        <v>343</v>
      </c>
    </row>
    <row r="18" spans="1:3" ht="38.25" x14ac:dyDescent="0.2">
      <c r="A18" s="190" t="s">
        <v>243</v>
      </c>
      <c r="B18" s="155" t="s">
        <v>341</v>
      </c>
      <c r="C18" s="207" t="s">
        <v>233</v>
      </c>
    </row>
    <row r="19" spans="1:3" ht="19.5" customHeight="1" x14ac:dyDescent="0.2">
      <c r="A19" s="179" t="s">
        <v>35</v>
      </c>
      <c r="B19" s="198" t="s">
        <v>36</v>
      </c>
      <c r="C19" s="212" t="s">
        <v>483</v>
      </c>
    </row>
    <row r="20" spans="1:3" s="177" customFormat="1" x14ac:dyDescent="0.2">
      <c r="A20" s="282" t="s">
        <v>51</v>
      </c>
      <c r="B20" s="137"/>
      <c r="C20" s="283" t="s">
        <v>484</v>
      </c>
    </row>
    <row r="21" spans="1:3" x14ac:dyDescent="0.2">
      <c r="A21" s="179" t="s">
        <v>466</v>
      </c>
      <c r="B21" s="198" t="s">
        <v>36</v>
      </c>
      <c r="C21" s="212" t="s">
        <v>467</v>
      </c>
    </row>
    <row r="22" spans="1:3" ht="25.5" x14ac:dyDescent="0.2">
      <c r="A22" s="190" t="s">
        <v>475</v>
      </c>
      <c r="B22" s="27" t="s">
        <v>339</v>
      </c>
      <c r="C22" s="203" t="s">
        <v>1214</v>
      </c>
    </row>
    <row r="23" spans="1:3" ht="38.25" x14ac:dyDescent="0.2">
      <c r="A23" s="282" t="s">
        <v>602</v>
      </c>
      <c r="B23" s="41" t="s">
        <v>48</v>
      </c>
      <c r="C23" s="283" t="s">
        <v>668</v>
      </c>
    </row>
    <row r="24" spans="1:3" x14ac:dyDescent="0.2">
      <c r="A24" s="179" t="s">
        <v>605</v>
      </c>
      <c r="B24" s="198" t="s">
        <v>36</v>
      </c>
      <c r="C24" s="212" t="s">
        <v>593</v>
      </c>
    </row>
    <row r="25" spans="1:3" x14ac:dyDescent="0.2">
      <c r="A25" s="290" t="s">
        <v>485</v>
      </c>
      <c r="B25" s="138"/>
      <c r="C25"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pageSetUpPr fitToPage="1"/>
  </sheetPr>
  <dimension ref="A1:C24"/>
  <sheetViews>
    <sheetView view="pageBreakPreview" zoomScaleNormal="100" zoomScaleSheetLayoutView="100" workbookViewId="0">
      <selection activeCell="C12" sqref="C12"/>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99" t="str">
        <f>Inventari!A1</f>
        <v>1.</v>
      </c>
      <c r="C1" s="99" t="str">
        <f>Inventari!B1</f>
        <v>Control permanent no planificable</v>
      </c>
    </row>
    <row r="2" spans="1:3" x14ac:dyDescent="0.2">
      <c r="A2" s="101" t="s">
        <v>46</v>
      </c>
      <c r="B2" s="101" t="str">
        <f>Inventari!B2</f>
        <v>1.1</v>
      </c>
      <c r="C2" s="101" t="str">
        <f>Inventari!C2</f>
        <v>Pressupost</v>
      </c>
    </row>
    <row r="3" spans="1:3" ht="26.25" customHeight="1" x14ac:dyDescent="0.2">
      <c r="A3" s="204" t="s">
        <v>32</v>
      </c>
      <c r="B3" s="204" t="str">
        <f>Inventari!C5</f>
        <v>1.1.3</v>
      </c>
      <c r="C3" s="197" t="str">
        <f>Inventari!D5</f>
        <v>Establiment de normes que regulen les ordres de pagaments a justificar en Bases d'execució del pressupost (modificades amb posterioritat a l'aprovació de l'expedient del pressupost general)</v>
      </c>
    </row>
    <row r="4" spans="1:3" x14ac:dyDescent="0.2">
      <c r="A4" s="11"/>
      <c r="B4" s="251"/>
    </row>
    <row r="5" spans="1:3" x14ac:dyDescent="0.2">
      <c r="A5" s="9" t="s">
        <v>62</v>
      </c>
      <c r="B5" s="25" t="s">
        <v>36</v>
      </c>
      <c r="C5" s="23" t="s">
        <v>60</v>
      </c>
    </row>
    <row r="6" spans="1:3" s="176" customFormat="1" ht="39.75" customHeight="1" x14ac:dyDescent="0.2">
      <c r="A6" s="186" t="s">
        <v>67</v>
      </c>
      <c r="B6" s="123" t="str">
        <f>Inventari!E5</f>
        <v>Art. 190.2 RDLeg 2/2004
Art. 72.1 RD 500/1990</v>
      </c>
      <c r="C6" s="184" t="str">
        <f>Inventari!F5</f>
        <v>Les bases d'execució del pressupost podran establir, previ informe de la intervenció, les normes que regulin l'expedició d'ordres de pagament a justificar amb càrrec als pressupostos de despeses, determinant els criteris generals, els límits quantitatius i els conceptes pressupostaris als quals siguin aplicables.</v>
      </c>
    </row>
    <row r="7" spans="1:3" x14ac:dyDescent="0.2">
      <c r="A7" s="61"/>
      <c r="B7" s="4"/>
      <c r="C7" s="62"/>
    </row>
    <row r="8" spans="1:3" x14ac:dyDescent="0.2">
      <c r="A8" s="179" t="s">
        <v>34</v>
      </c>
      <c r="B8" s="25" t="s">
        <v>36</v>
      </c>
      <c r="C8" s="10" t="str">
        <f>'1.1.1'!C8</f>
        <v>Aspectes a revisar</v>
      </c>
    </row>
    <row r="9" spans="1:3" ht="63.75" x14ac:dyDescent="0.2">
      <c r="A9" s="47" t="s">
        <v>50</v>
      </c>
      <c r="B9" s="113" t="s">
        <v>1207</v>
      </c>
      <c r="C9" s="191" t="str">
        <f>'1.1.1'!C9</f>
        <v>Que l'expedient es proposa al ple de la corporació.</v>
      </c>
    </row>
    <row r="10" spans="1:3" s="6" customFormat="1" ht="25.5" x14ac:dyDescent="0.2">
      <c r="A10" s="47" t="s">
        <v>61</v>
      </c>
      <c r="B10" s="54" t="s">
        <v>528</v>
      </c>
      <c r="C10" s="151" t="s">
        <v>95</v>
      </c>
    </row>
    <row r="11" spans="1:3" ht="25.5" x14ac:dyDescent="0.2">
      <c r="A11" s="47" t="s">
        <v>65</v>
      </c>
      <c r="B11" s="45" t="s">
        <v>327</v>
      </c>
      <c r="C11" s="39" t="s">
        <v>178</v>
      </c>
    </row>
    <row r="12" spans="1:3" ht="25.5" x14ac:dyDescent="0.2">
      <c r="A12" s="47" t="s">
        <v>66</v>
      </c>
      <c r="B12" s="45" t="s">
        <v>328</v>
      </c>
      <c r="C12" s="39" t="s">
        <v>121</v>
      </c>
    </row>
    <row r="13" spans="1:3" ht="25.5" x14ac:dyDescent="0.2">
      <c r="A13" s="47" t="s">
        <v>103</v>
      </c>
      <c r="B13" s="45" t="s">
        <v>329</v>
      </c>
      <c r="C13" s="39" t="s">
        <v>291</v>
      </c>
    </row>
    <row r="14" spans="1:3" ht="25.5" x14ac:dyDescent="0.2">
      <c r="A14" s="47" t="s">
        <v>109</v>
      </c>
      <c r="B14" s="45" t="s">
        <v>330</v>
      </c>
      <c r="C14" s="39" t="s">
        <v>122</v>
      </c>
    </row>
    <row r="15" spans="1:3" ht="51" x14ac:dyDescent="0.2">
      <c r="A15" s="47" t="s">
        <v>130</v>
      </c>
      <c r="B15" s="50" t="s">
        <v>331</v>
      </c>
      <c r="C15" s="39" t="s">
        <v>269</v>
      </c>
    </row>
    <row r="16" spans="1:3" ht="38.25" x14ac:dyDescent="0.2">
      <c r="A16" s="47" t="s">
        <v>131</v>
      </c>
      <c r="B16" s="45" t="s">
        <v>332</v>
      </c>
      <c r="C16" s="39" t="s">
        <v>123</v>
      </c>
    </row>
    <row r="17" spans="1:3" ht="38.25" x14ac:dyDescent="0.2">
      <c r="A17" s="47" t="s">
        <v>201</v>
      </c>
      <c r="B17" s="45" t="s">
        <v>333</v>
      </c>
      <c r="C17" s="39" t="s">
        <v>124</v>
      </c>
    </row>
    <row r="18" spans="1:3" s="176" customFormat="1" ht="51" x14ac:dyDescent="0.2">
      <c r="A18" s="47" t="s">
        <v>243</v>
      </c>
      <c r="B18" s="297" t="s">
        <v>334</v>
      </c>
      <c r="C18" s="42" t="s">
        <v>312</v>
      </c>
    </row>
    <row r="19" spans="1:3" x14ac:dyDescent="0.2">
      <c r="A19" s="179" t="s">
        <v>35</v>
      </c>
      <c r="B19" s="198" t="s">
        <v>36</v>
      </c>
      <c r="C19" s="212" t="s">
        <v>483</v>
      </c>
    </row>
    <row r="20" spans="1:3" x14ac:dyDescent="0.2">
      <c r="A20" s="282" t="s">
        <v>51</v>
      </c>
      <c r="B20" s="137"/>
      <c r="C20" s="137" t="s">
        <v>484</v>
      </c>
    </row>
    <row r="21" spans="1:3" x14ac:dyDescent="0.2">
      <c r="A21" s="179" t="s">
        <v>466</v>
      </c>
      <c r="B21" s="198" t="s">
        <v>36</v>
      </c>
      <c r="C21" s="212" t="s">
        <v>467</v>
      </c>
    </row>
    <row r="22" spans="1:3" x14ac:dyDescent="0.2">
      <c r="A22" s="282" t="s">
        <v>475</v>
      </c>
      <c r="B22" s="182"/>
      <c r="C22" s="137" t="s">
        <v>484</v>
      </c>
    </row>
    <row r="23" spans="1:3" x14ac:dyDescent="0.2">
      <c r="A23" s="179" t="s">
        <v>605</v>
      </c>
      <c r="B23" s="198" t="s">
        <v>36</v>
      </c>
      <c r="C23" s="259" t="s">
        <v>593</v>
      </c>
    </row>
    <row r="24" spans="1:3" x14ac:dyDescent="0.2">
      <c r="A24" s="290" t="s">
        <v>485</v>
      </c>
      <c r="B24" s="138"/>
      <c r="C24" s="146" t="s">
        <v>484</v>
      </c>
    </row>
  </sheetData>
  <customSheetViews>
    <customSheetView guid="{15196E9F-7FF8-439E-8E5E-D7EC9B4FE2B9}" scale="160" showPageBreaks="1" fitToPage="1" printArea="1" view="pageBreakPreview">
      <selection activeCell="C10" sqref="C10"/>
      <pageMargins left="0.31496062992125984" right="0.31496062992125984" top="0.35433070866141736" bottom="0.35433070866141736" header="0.31496062992125984" footer="0.31496062992125984"/>
      <pageSetup paperSize="9" fitToHeight="6" orientation="landscape" r:id="rId1"/>
    </customSheetView>
    <customSheetView guid="{938131D7-2FA4-4B6F-9B58-CE56B014F426}" showPageBreaks="1" fitToPage="1" topLeftCell="A4">
      <selection activeCell="D22" sqref="D22"/>
      <pageMargins left="0.31496062992125984" right="0.31496062992125984" top="0.35433070866141736" bottom="0.35433070866141736" header="0.31496062992125984" footer="0.31496062992125984"/>
      <pageSetup paperSize="9" scale="48" fitToHeight="2" orientation="portrait" r:id="rId2"/>
    </customSheetView>
    <customSheetView guid="{ADC44F08-3865-4F34-B04A-36DC3A9880D3}" fitToPage="1">
      <selection activeCell="B11" sqref="B11"/>
      <pageMargins left="0.31496062992125984" right="0.31496062992125984" top="0.35433070866141736" bottom="0.35433070866141736" header="0.31496062992125984" footer="0.31496062992125984"/>
      <pageSetup paperSize="9" scale="69" fitToHeight="2" orientation="portrait" r:id="rId3"/>
    </customSheetView>
    <customSheetView guid="{A2FA97B7-FA2E-4CF8-9E14-C904E49D925F}" fitToPage="1">
      <selection activeCell="C38" sqref="C38"/>
      <pageMargins left="0.31496062992125984" right="0.31496062992125984" top="0.35433070866141736" bottom="0.35433070866141736" header="0.31496062992125984" footer="0.31496062992125984"/>
      <pageSetup paperSize="9" scale="69" fitToHeight="2" orientation="portrait" r:id="rId4"/>
    </customSheetView>
    <customSheetView guid="{8DB10316-28C9-4A14-AEA2-359711156BC5}" showPageBreaks="1" fitToPage="1">
      <selection activeCell="C44" sqref="C44"/>
      <pageMargins left="0.31496062992125984" right="0.31496062992125984" top="0.35433070866141736" bottom="0.35433070866141736" header="0.31496062992125984" footer="0.31496062992125984"/>
      <pageSetup paperSize="9" scale="69" fitToHeight="2" orientation="portrait" r:id="rId5"/>
    </customSheetView>
    <customSheetView guid="{CB07B519-62E8-4084-A00D-D1F8D5657738}" scale="90" showPageBreaks="1" fitToPage="1" view="pageBreakPreview">
      <selection activeCell="D20" sqref="D20"/>
      <pageMargins left="0.31496062992125984" right="0.31496062992125984" top="0.35433070866141736" bottom="0.35433070866141736" header="0.31496062992125984" footer="0.31496062992125984"/>
      <pageSetup paperSize="9" scale="74" fitToHeight="6" orientation="landscape" r:id="rId6"/>
    </customSheetView>
    <customSheetView guid="{DE13449C-9946-4D9B-BAD6-D935553CF657}" scale="90" showPageBreaks="1" fitToPage="1" printArea="1" view="pageBreakPreview">
      <selection activeCell="C21" sqref="C21"/>
      <pageMargins left="0.31496062992125984" right="0.31496062992125984" top="0.35433070866141736" bottom="0.35433070866141736" header="0.31496062992125984" footer="0.31496062992125984"/>
      <pageSetup paperSize="9" fitToHeight="6" orientation="landscape" r:id="rId7"/>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8"/>
    </customSheetView>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9"/>
    </customSheetView>
  </customSheetViews>
  <pageMargins left="0.19685039370078741" right="0.19685039370078741" top="0.19685039370078741" bottom="0.19685039370078741" header="0.39370078740157483" footer="0.39370078740157483"/>
  <pageSetup paperSize="9" fitToHeight="6" orientation="landscape" r:id="rId1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99" t="str">
        <f>[2]Inventari!B1</f>
        <v>Control permanent no planificable</v>
      </c>
    </row>
    <row r="2" spans="1:3" x14ac:dyDescent="0.2">
      <c r="A2" s="101" t="s">
        <v>46</v>
      </c>
      <c r="B2" s="101" t="str">
        <f>[2]Inventari!B32</f>
        <v>1.5</v>
      </c>
      <c r="C2" s="101" t="str">
        <f>[2]Inventari!C32</f>
        <v>Patrimoni</v>
      </c>
    </row>
    <row r="3" spans="1:3" x14ac:dyDescent="0.2">
      <c r="A3" s="214" t="s">
        <v>32</v>
      </c>
      <c r="B3" s="214" t="str">
        <f>[2]Inventari!C36</f>
        <v>1.5.4</v>
      </c>
      <c r="C3" s="215" t="str">
        <f>[2]Inventari!D36</f>
        <v>Concessions de béns de domini públic</v>
      </c>
    </row>
    <row r="4" spans="1:3" s="177" customFormat="1" x14ac:dyDescent="0.2">
      <c r="A4" s="180"/>
      <c r="B4" s="180"/>
      <c r="C4" s="180"/>
    </row>
    <row r="5" spans="1:3" x14ac:dyDescent="0.2">
      <c r="A5" s="211" t="s">
        <v>62</v>
      </c>
      <c r="B5" s="198" t="s">
        <v>36</v>
      </c>
      <c r="C5" s="187" t="s">
        <v>60</v>
      </c>
    </row>
    <row r="6" spans="1:3" ht="69" customHeight="1" x14ac:dyDescent="0.2">
      <c r="A6" s="186" t="s">
        <v>67</v>
      </c>
      <c r="B6" s="183" t="str">
        <f>[2]Inventari!E36</f>
        <v>Art. 66.1 D 336/1988</v>
      </c>
      <c r="C6" s="312" t="str">
        <f>[2]Inventari!F36</f>
        <v>El projecte i el plec de clàusules administratives els aprova el ple de la corporació, previ informe de la secretaria i de la intervenció, i s'han d'exposar al públic en el tauler d'anuncis i en el Butlletí Oficial de la província per un termini de 30 dies com a mínim, en el qual es poden formular reclamacions i al·legacions.</v>
      </c>
    </row>
    <row r="7" spans="1:3" x14ac:dyDescent="0.2">
      <c r="A7" s="209"/>
      <c r="B7" s="210"/>
      <c r="C7" s="216"/>
    </row>
    <row r="8" spans="1:3" s="177" customFormat="1" x14ac:dyDescent="0.2">
      <c r="A8" s="211" t="s">
        <v>34</v>
      </c>
      <c r="B8" s="198" t="s">
        <v>36</v>
      </c>
      <c r="C8" s="212" t="str">
        <f>'[2]1.1.1'!C8</f>
        <v>Aspectes a revisar</v>
      </c>
    </row>
    <row r="9" spans="1:3" s="177" customFormat="1" ht="25.5" x14ac:dyDescent="0.2">
      <c r="A9" s="189" t="s">
        <v>50</v>
      </c>
      <c r="B9" s="182" t="s">
        <v>548</v>
      </c>
      <c r="C9" s="135" t="str">
        <f>'1.5.1'!C9</f>
        <v>Que l'expedient es proposa al ple de la corporació.</v>
      </c>
    </row>
    <row r="10" spans="1:3" ht="25.5" x14ac:dyDescent="0.2">
      <c r="A10" s="190" t="s">
        <v>61</v>
      </c>
      <c r="B10" s="182" t="s">
        <v>172</v>
      </c>
      <c r="C10" s="39" t="s">
        <v>457</v>
      </c>
    </row>
    <row r="11" spans="1:3" ht="102" x14ac:dyDescent="0.2">
      <c r="A11" s="190" t="s">
        <v>65</v>
      </c>
      <c r="B11" s="207" t="s">
        <v>1198</v>
      </c>
      <c r="C11" s="226" t="s">
        <v>665</v>
      </c>
    </row>
    <row r="12" spans="1:3" s="177" customFormat="1" x14ac:dyDescent="0.2">
      <c r="A12" s="190" t="s">
        <v>66</v>
      </c>
      <c r="B12" s="182" t="s">
        <v>460</v>
      </c>
      <c r="C12" s="352" t="s">
        <v>1125</v>
      </c>
    </row>
    <row r="13" spans="1:3" ht="51" x14ac:dyDescent="0.2">
      <c r="A13" s="190" t="s">
        <v>103</v>
      </c>
      <c r="B13" s="182" t="s">
        <v>667</v>
      </c>
      <c r="C13" s="191" t="s">
        <v>666</v>
      </c>
    </row>
    <row r="14" spans="1:3" ht="25.5" x14ac:dyDescent="0.2">
      <c r="A14" s="190" t="s">
        <v>109</v>
      </c>
      <c r="B14" s="182" t="s">
        <v>458</v>
      </c>
      <c r="C14" s="39" t="s">
        <v>514</v>
      </c>
    </row>
    <row r="15" spans="1:3" s="177" customFormat="1" ht="25.5" x14ac:dyDescent="0.2">
      <c r="A15" s="190" t="s">
        <v>130</v>
      </c>
      <c r="B15" s="113" t="s">
        <v>528</v>
      </c>
      <c r="C15" s="203" t="s">
        <v>95</v>
      </c>
    </row>
    <row r="16" spans="1:3" s="177" customFormat="1" ht="38.25" x14ac:dyDescent="0.2">
      <c r="A16" s="190" t="s">
        <v>131</v>
      </c>
      <c r="B16" s="207" t="s">
        <v>215</v>
      </c>
      <c r="C16" s="203" t="s">
        <v>508</v>
      </c>
    </row>
    <row r="17" spans="1:3" ht="29.25" customHeight="1" x14ac:dyDescent="0.2">
      <c r="A17" s="190" t="s">
        <v>201</v>
      </c>
      <c r="B17" s="182" t="s">
        <v>451</v>
      </c>
      <c r="C17" s="39" t="s">
        <v>452</v>
      </c>
    </row>
    <row r="18" spans="1:3" x14ac:dyDescent="0.2">
      <c r="A18" s="190" t="s">
        <v>243</v>
      </c>
      <c r="B18" s="182" t="s">
        <v>453</v>
      </c>
      <c r="C18" s="143" t="s">
        <v>454</v>
      </c>
    </row>
    <row r="19" spans="1:3" x14ac:dyDescent="0.2">
      <c r="A19" s="190" t="s">
        <v>244</v>
      </c>
      <c r="B19" s="182" t="s">
        <v>455</v>
      </c>
      <c r="C19" s="143" t="s">
        <v>515</v>
      </c>
    </row>
    <row r="20" spans="1:3" x14ac:dyDescent="0.2">
      <c r="A20" s="190" t="s">
        <v>245</v>
      </c>
      <c r="B20" s="182" t="s">
        <v>456</v>
      </c>
      <c r="C20" s="143" t="s">
        <v>516</v>
      </c>
    </row>
    <row r="21" spans="1:3" x14ac:dyDescent="0.2">
      <c r="A21" s="179" t="s">
        <v>35</v>
      </c>
      <c r="B21" s="198" t="s">
        <v>36</v>
      </c>
      <c r="C21" s="212" t="s">
        <v>483</v>
      </c>
    </row>
    <row r="22" spans="1:3" x14ac:dyDescent="0.2">
      <c r="A22" s="282" t="s">
        <v>51</v>
      </c>
      <c r="B22" s="137"/>
      <c r="C22" s="283" t="s">
        <v>484</v>
      </c>
    </row>
    <row r="23" spans="1:3" x14ac:dyDescent="0.2">
      <c r="A23" s="179" t="s">
        <v>466</v>
      </c>
      <c r="B23" s="198" t="s">
        <v>36</v>
      </c>
      <c r="C23" s="212" t="s">
        <v>467</v>
      </c>
    </row>
    <row r="24" spans="1:3" x14ac:dyDescent="0.2">
      <c r="A24" s="282" t="s">
        <v>475</v>
      </c>
      <c r="B24" s="182"/>
      <c r="C24" s="283" t="s">
        <v>484</v>
      </c>
    </row>
    <row r="25" spans="1:3" x14ac:dyDescent="0.2">
      <c r="A25" s="179" t="s">
        <v>605</v>
      </c>
      <c r="B25" s="198" t="s">
        <v>36</v>
      </c>
      <c r="C25" s="212" t="s">
        <v>593</v>
      </c>
    </row>
    <row r="26" spans="1:3" x14ac:dyDescent="0.2">
      <c r="A26" s="290" t="s">
        <v>485</v>
      </c>
      <c r="B26" s="138"/>
      <c r="C26" s="1015" t="s">
        <v>484</v>
      </c>
    </row>
    <row r="27" spans="1:3" ht="19.5" customHeight="1" x14ac:dyDescent="0.2"/>
    <row r="28" spans="1:3" s="177" customFormat="1" x14ac:dyDescent="0.2">
      <c r="A28" s="176"/>
      <c r="B28" s="176"/>
      <c r="C28" s="176"/>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100" t="str">
        <f>[2]Inventari!B1</f>
        <v>Control permanent no planificable</v>
      </c>
    </row>
    <row r="2" spans="1:3" x14ac:dyDescent="0.2">
      <c r="A2" s="101" t="s">
        <v>46</v>
      </c>
      <c r="B2" s="101" t="str">
        <f>[2]Inventari!B32</f>
        <v>1.5</v>
      </c>
      <c r="C2" s="102" t="str">
        <f>[2]Inventari!C32</f>
        <v>Patrimoni</v>
      </c>
    </row>
    <row r="3" spans="1:3" x14ac:dyDescent="0.2">
      <c r="A3" s="204" t="s">
        <v>32</v>
      </c>
      <c r="B3" s="204" t="str">
        <f>[2]Inventari!C37</f>
        <v>1.5.5</v>
      </c>
      <c r="C3" s="197" t="str">
        <f>[2]Inventari!D37</f>
        <v>Cessió per qualsevol títol d'aprofitament dels béns comunals</v>
      </c>
    </row>
    <row r="4" spans="1:3" s="177" customFormat="1" x14ac:dyDescent="0.2">
      <c r="A4" s="180"/>
      <c r="B4" s="180"/>
      <c r="C4" s="180"/>
    </row>
    <row r="5" spans="1:3" x14ac:dyDescent="0.2">
      <c r="A5" s="211" t="s">
        <v>62</v>
      </c>
      <c r="B5" s="198" t="s">
        <v>36</v>
      </c>
      <c r="C5" s="187" t="s">
        <v>60</v>
      </c>
    </row>
    <row r="6" spans="1:3" ht="76.5" x14ac:dyDescent="0.2">
      <c r="A6" s="219" t="s">
        <v>67</v>
      </c>
      <c r="B6" s="27" t="str">
        <f>[2]Inventari!E37</f>
        <v>Art. 54.1.b) RDLeg 781/1986
Art. 4.1.b).5 RD 128/2018
Art. 84 D 336/1988
Art. 47.2.i) L 7/1985</v>
      </c>
      <c r="C6" s="144" t="str">
        <f>[2]Inventari!F37</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209"/>
      <c r="B7" s="210"/>
      <c r="C7" s="131"/>
    </row>
    <row r="8" spans="1:3" s="177" customFormat="1" x14ac:dyDescent="0.2">
      <c r="A8" s="211" t="s">
        <v>34</v>
      </c>
      <c r="B8" s="198" t="s">
        <v>36</v>
      </c>
      <c r="C8" s="212" t="str">
        <f>'[2]1.1.1'!C8</f>
        <v>Aspectes a revisar</v>
      </c>
    </row>
    <row r="9" spans="1:3" s="177" customFormat="1" ht="38.25" x14ac:dyDescent="0.2">
      <c r="A9" s="189" t="s">
        <v>50</v>
      </c>
      <c r="B9" s="226" t="s">
        <v>531</v>
      </c>
      <c r="C9" s="224" t="str">
        <f>'1.5.1'!C9</f>
        <v>Que l'expedient es proposa al ple de la corporació.</v>
      </c>
    </row>
    <row r="10" spans="1:3" s="177" customFormat="1" ht="25.5" x14ac:dyDescent="0.2">
      <c r="A10" s="175" t="s">
        <v>61</v>
      </c>
      <c r="B10" s="113" t="s">
        <v>528</v>
      </c>
      <c r="C10" s="113" t="s">
        <v>95</v>
      </c>
    </row>
    <row r="11" spans="1:3" ht="51" x14ac:dyDescent="0.2">
      <c r="A11" s="175" t="s">
        <v>65</v>
      </c>
      <c r="B11" s="182" t="s">
        <v>487</v>
      </c>
      <c r="C11" s="112" t="str">
        <f>'1.5.2'!C11</f>
        <v>Que consta l'informe favorable de la secretaria de la corporació.</v>
      </c>
    </row>
    <row r="12" spans="1:3" ht="25.5" x14ac:dyDescent="0.2">
      <c r="A12" s="175" t="s">
        <v>66</v>
      </c>
      <c r="B12" s="182" t="s">
        <v>188</v>
      </c>
      <c r="C12" s="39" t="s">
        <v>323</v>
      </c>
    </row>
    <row r="13" spans="1:3" s="178" customFormat="1" x14ac:dyDescent="0.2">
      <c r="A13" s="175" t="s">
        <v>103</v>
      </c>
      <c r="B13" s="182" t="s">
        <v>188</v>
      </c>
      <c r="C13" s="39" t="s">
        <v>450</v>
      </c>
    </row>
    <row r="14" spans="1:3" ht="25.5" x14ac:dyDescent="0.2">
      <c r="A14" s="175" t="s">
        <v>109</v>
      </c>
      <c r="B14" s="182" t="s">
        <v>189</v>
      </c>
      <c r="C14" s="39" t="s">
        <v>191</v>
      </c>
    </row>
    <row r="15" spans="1:3" ht="25.5" x14ac:dyDescent="0.2">
      <c r="A15" s="175" t="s">
        <v>130</v>
      </c>
      <c r="B15" s="182" t="s">
        <v>190</v>
      </c>
      <c r="C15" s="39" t="s">
        <v>664</v>
      </c>
    </row>
    <row r="16" spans="1:3" ht="38.25" x14ac:dyDescent="0.2">
      <c r="A16" s="175" t="s">
        <v>131</v>
      </c>
      <c r="B16" s="182" t="s">
        <v>192</v>
      </c>
      <c r="C16" s="39" t="s">
        <v>193</v>
      </c>
    </row>
    <row r="17" spans="1:3" ht="38.25" x14ac:dyDescent="0.2">
      <c r="A17" s="175" t="s">
        <v>201</v>
      </c>
      <c r="B17" s="182" t="s">
        <v>194</v>
      </c>
      <c r="C17" s="112" t="s">
        <v>195</v>
      </c>
    </row>
    <row r="18" spans="1:3" ht="25.5" x14ac:dyDescent="0.2">
      <c r="A18" s="175" t="s">
        <v>243</v>
      </c>
      <c r="B18" s="182" t="s">
        <v>264</v>
      </c>
      <c r="C18" s="112" t="s">
        <v>196</v>
      </c>
    </row>
    <row r="19" spans="1:3" ht="38.25" x14ac:dyDescent="0.2">
      <c r="A19" s="175" t="s">
        <v>244</v>
      </c>
      <c r="B19" s="41" t="s">
        <v>265</v>
      </c>
      <c r="C19" s="247" t="s">
        <v>197</v>
      </c>
    </row>
    <row r="20" spans="1:3" ht="19.5" customHeight="1" x14ac:dyDescent="0.2">
      <c r="A20" s="179" t="s">
        <v>35</v>
      </c>
      <c r="B20" s="198" t="s">
        <v>36</v>
      </c>
      <c r="C20" s="212" t="s">
        <v>483</v>
      </c>
    </row>
    <row r="21" spans="1:3" s="177" customFormat="1" x14ac:dyDescent="0.2">
      <c r="A21" s="282" t="s">
        <v>51</v>
      </c>
      <c r="B21" s="137"/>
      <c r="C21" s="283" t="s">
        <v>484</v>
      </c>
    </row>
    <row r="22" spans="1:3" x14ac:dyDescent="0.2">
      <c r="A22" s="179" t="s">
        <v>466</v>
      </c>
      <c r="B22" s="198" t="s">
        <v>36</v>
      </c>
      <c r="C22" s="212" t="s">
        <v>467</v>
      </c>
    </row>
    <row r="23" spans="1:3" ht="25.5" x14ac:dyDescent="0.2">
      <c r="A23" s="282" t="s">
        <v>475</v>
      </c>
      <c r="B23" s="182" t="s">
        <v>459</v>
      </c>
      <c r="C23" s="60" t="s">
        <v>486</v>
      </c>
    </row>
    <row r="24" spans="1:3" x14ac:dyDescent="0.2">
      <c r="A24" s="179" t="s">
        <v>605</v>
      </c>
      <c r="B24" s="198" t="s">
        <v>36</v>
      </c>
      <c r="C24" s="212" t="s">
        <v>593</v>
      </c>
    </row>
    <row r="25" spans="1:3" x14ac:dyDescent="0.2">
      <c r="A25" s="290" t="s">
        <v>485</v>
      </c>
      <c r="B25" s="138"/>
      <c r="C25"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view="pageBreakPreview" zoomScaleNormal="100" zoomScaleSheetLayoutView="100" workbookViewId="0">
      <selection activeCell="C14" sqref="C14"/>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[2]Inventari!A1</f>
        <v>1.</v>
      </c>
      <c r="C1" s="100" t="str">
        <f>[2]Inventari!B1</f>
        <v>Control permanent no planificable</v>
      </c>
    </row>
    <row r="2" spans="1:3" x14ac:dyDescent="0.2">
      <c r="A2" s="101" t="s">
        <v>46</v>
      </c>
      <c r="B2" s="101" t="str">
        <f>[2]Inventari!B32</f>
        <v>1.5</v>
      </c>
      <c r="C2" s="102" t="str">
        <f>[2]Inventari!C32</f>
        <v>Patrimoni</v>
      </c>
    </row>
    <row r="3" spans="1:3" x14ac:dyDescent="0.2">
      <c r="A3" s="204" t="s">
        <v>32</v>
      </c>
      <c r="B3" s="204" t="str">
        <f>[2]Inventari!C38</f>
        <v>1.5.6</v>
      </c>
      <c r="C3" s="197" t="str">
        <f>[2]Inventari!D38</f>
        <v>Alienació de béns, quan la seva quantia excedeix del 10 % dels recursos ordinaris del seu pressupost</v>
      </c>
    </row>
    <row r="4" spans="1:3" s="177" customFormat="1" x14ac:dyDescent="0.2">
      <c r="A4" s="180"/>
      <c r="B4" s="180"/>
      <c r="C4" s="180"/>
    </row>
    <row r="5" spans="1:3" x14ac:dyDescent="0.2">
      <c r="A5" s="211" t="s">
        <v>62</v>
      </c>
      <c r="B5" s="198" t="s">
        <v>36</v>
      </c>
      <c r="C5" s="187" t="s">
        <v>60</v>
      </c>
    </row>
    <row r="6" spans="1:3" ht="76.5" customHeight="1" x14ac:dyDescent="0.2">
      <c r="A6" s="219" t="s">
        <v>67</v>
      </c>
      <c r="B6" s="27" t="str">
        <f>[2]Inventari!E38</f>
        <v>Art. 54.1.b) RDLeg 781/1986
Art. 4.1.b).5 RD 128/2018
Art. 41.2 D 336/1988
Art. 47.2.m) L 7/1985</v>
      </c>
      <c r="C6" s="244" t="str">
        <f>[2]Inventari!F38</f>
        <v>Serà necessari l'informe previ de la secretaria, i, a més, en el seu cas, de la intervenció o de qui legalment els substitueixin, per a l'adopció dels següents acords: b) Sempre que es tracti d'assumptes sobre matèries per a les quals s'exigeixi una majoria especial.</v>
      </c>
    </row>
    <row r="7" spans="1:3" x14ac:dyDescent="0.2">
      <c r="A7" s="209"/>
      <c r="B7" s="210"/>
      <c r="C7" s="131"/>
    </row>
    <row r="8" spans="1:3" s="177" customFormat="1" x14ac:dyDescent="0.2">
      <c r="A8" s="211" t="s">
        <v>34</v>
      </c>
      <c r="B8" s="198" t="s">
        <v>36</v>
      </c>
      <c r="C8" s="212" t="str">
        <f>'[2]1.1.1'!C8</f>
        <v>Aspectes a revisar</v>
      </c>
    </row>
    <row r="9" spans="1:3" s="177" customFormat="1" ht="38.25" x14ac:dyDescent="0.2">
      <c r="A9" s="189" t="s">
        <v>50</v>
      </c>
      <c r="B9" s="222" t="s">
        <v>555</v>
      </c>
      <c r="C9" s="174" t="s">
        <v>240</v>
      </c>
    </row>
    <row r="10" spans="1:3" s="177" customFormat="1" ht="25.5" x14ac:dyDescent="0.2">
      <c r="A10" s="190" t="s">
        <v>61</v>
      </c>
      <c r="B10" s="113" t="s">
        <v>528</v>
      </c>
      <c r="C10" s="113" t="s">
        <v>95</v>
      </c>
    </row>
    <row r="11" spans="1:3" s="177" customFormat="1" ht="51" x14ac:dyDescent="0.2">
      <c r="A11" s="190" t="s">
        <v>65</v>
      </c>
      <c r="B11" s="113" t="s">
        <v>487</v>
      </c>
      <c r="C11" s="226" t="s">
        <v>518</v>
      </c>
    </row>
    <row r="12" spans="1:3" s="178" customFormat="1" ht="25.5" x14ac:dyDescent="0.2">
      <c r="A12" s="190" t="s">
        <v>66</v>
      </c>
      <c r="B12" s="182" t="s">
        <v>338</v>
      </c>
      <c r="C12" s="39" t="s">
        <v>558</v>
      </c>
    </row>
    <row r="13" spans="1:3" ht="25.5" x14ac:dyDescent="0.2">
      <c r="A13" s="190" t="s">
        <v>103</v>
      </c>
      <c r="B13" s="182" t="s">
        <v>342</v>
      </c>
      <c r="C13" s="39" t="s">
        <v>519</v>
      </c>
    </row>
    <row r="14" spans="1:3" ht="39" customHeight="1" x14ac:dyDescent="0.2">
      <c r="A14" s="190" t="s">
        <v>109</v>
      </c>
      <c r="B14" s="182" t="s">
        <v>339</v>
      </c>
      <c r="C14" s="39" t="s">
        <v>560</v>
      </c>
    </row>
    <row r="15" spans="1:3" ht="38.25" customHeight="1" x14ac:dyDescent="0.2">
      <c r="A15" s="190" t="s">
        <v>130</v>
      </c>
      <c r="B15" s="182" t="s">
        <v>339</v>
      </c>
      <c r="C15" s="191" t="s">
        <v>559</v>
      </c>
    </row>
    <row r="16" spans="1:3" ht="37.5" customHeight="1" x14ac:dyDescent="0.2">
      <c r="A16" s="190" t="s">
        <v>131</v>
      </c>
      <c r="B16" s="182" t="s">
        <v>339</v>
      </c>
      <c r="C16" s="39" t="s">
        <v>448</v>
      </c>
    </row>
    <row r="17" spans="1:3" ht="25.5" x14ac:dyDescent="0.2">
      <c r="A17" s="190" t="s">
        <v>201</v>
      </c>
      <c r="B17" s="168" t="s">
        <v>340</v>
      </c>
      <c r="C17" s="207" t="s">
        <v>561</v>
      </c>
    </row>
    <row r="18" spans="1:3" ht="51" x14ac:dyDescent="0.2">
      <c r="A18" s="190" t="s">
        <v>243</v>
      </c>
      <c r="B18" s="207" t="s">
        <v>341</v>
      </c>
      <c r="C18" s="207" t="s">
        <v>562</v>
      </c>
    </row>
    <row r="19" spans="1:3" ht="25.5" x14ac:dyDescent="0.2">
      <c r="A19" s="190" t="s">
        <v>244</v>
      </c>
      <c r="B19" s="54" t="s">
        <v>449</v>
      </c>
      <c r="C19" s="55" t="s">
        <v>563</v>
      </c>
    </row>
    <row r="20" spans="1:3" x14ac:dyDescent="0.2">
      <c r="A20" s="190" t="s">
        <v>245</v>
      </c>
      <c r="B20" s="207" t="s">
        <v>1199</v>
      </c>
      <c r="C20" s="143" t="s">
        <v>564</v>
      </c>
    </row>
    <row r="21" spans="1:3" ht="19.5" customHeight="1" x14ac:dyDescent="0.2">
      <c r="A21" s="179" t="s">
        <v>35</v>
      </c>
      <c r="B21" s="198" t="s">
        <v>36</v>
      </c>
      <c r="C21" s="212" t="s">
        <v>483</v>
      </c>
    </row>
    <row r="22" spans="1:3" s="177" customFormat="1" x14ac:dyDescent="0.2">
      <c r="A22" s="282" t="s">
        <v>51</v>
      </c>
      <c r="B22" s="137"/>
      <c r="C22" s="283" t="s">
        <v>484</v>
      </c>
    </row>
    <row r="23" spans="1:3" x14ac:dyDescent="0.2">
      <c r="A23" s="179" t="s">
        <v>466</v>
      </c>
      <c r="B23" s="198" t="s">
        <v>36</v>
      </c>
      <c r="C23" s="212" t="s">
        <v>467</v>
      </c>
    </row>
    <row r="24" spans="1:3" ht="76.5" x14ac:dyDescent="0.2">
      <c r="A24" s="287" t="s">
        <v>475</v>
      </c>
      <c r="B24" s="27" t="s">
        <v>544</v>
      </c>
      <c r="C24" s="267" t="s">
        <v>486</v>
      </c>
    </row>
    <row r="25" spans="1:3" ht="89.25" x14ac:dyDescent="0.2">
      <c r="A25" s="290" t="s">
        <v>602</v>
      </c>
      <c r="B25" s="41" t="s">
        <v>565</v>
      </c>
      <c r="C25" s="319" t="s">
        <v>659</v>
      </c>
    </row>
    <row r="26" spans="1:3" x14ac:dyDescent="0.2">
      <c r="A26" s="179" t="s">
        <v>605</v>
      </c>
      <c r="B26" s="198" t="s">
        <v>36</v>
      </c>
      <c r="C26" s="212" t="s">
        <v>593</v>
      </c>
    </row>
    <row r="27" spans="1:3" x14ac:dyDescent="0.2">
      <c r="A27" s="290" t="s">
        <v>485</v>
      </c>
      <c r="B27" s="138"/>
      <c r="C27"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7" x14ac:dyDescent="0.2">
      <c r="A1" s="99" t="s">
        <v>168</v>
      </c>
      <c r="B1" s="99" t="str">
        <f>[3]Inventari!A1</f>
        <v>1.</v>
      </c>
      <c r="C1" s="100" t="str">
        <f>[3]Inventari!B1</f>
        <v>Control permanent no planificable</v>
      </c>
    </row>
    <row r="2" spans="1:7" x14ac:dyDescent="0.2">
      <c r="A2" s="101" t="s">
        <v>46</v>
      </c>
      <c r="B2" s="101" t="str">
        <f>[3]Inventari!B39</f>
        <v>1.6</v>
      </c>
      <c r="C2" s="102" t="str">
        <f>[3]Inventari!C39</f>
        <v>Contractació i prestació de serveis</v>
      </c>
    </row>
    <row r="3" spans="1:7" x14ac:dyDescent="0.2">
      <c r="A3" s="204" t="s">
        <v>32</v>
      </c>
      <c r="B3" s="204" t="str">
        <f>[3]Inventari!C40</f>
        <v>1.6.1</v>
      </c>
      <c r="C3" s="204" t="str">
        <f>[3]Inventari!D40</f>
        <v xml:space="preserve">Procedència de nous serveis o reforma dels existents </v>
      </c>
    </row>
    <row r="4" spans="1:7" s="177" customFormat="1" x14ac:dyDescent="0.2">
      <c r="A4" s="20"/>
      <c r="B4" s="21"/>
      <c r="C4" s="22"/>
    </row>
    <row r="5" spans="1:7" x14ac:dyDescent="0.2">
      <c r="A5" s="211" t="s">
        <v>62</v>
      </c>
      <c r="B5" s="198" t="s">
        <v>36</v>
      </c>
      <c r="C5" s="187" t="s">
        <v>60</v>
      </c>
    </row>
    <row r="6" spans="1:7" ht="25.5" x14ac:dyDescent="0.2">
      <c r="A6" s="186" t="s">
        <v>67</v>
      </c>
      <c r="B6" s="183" t="str">
        <f>[3]Inventari!E40</f>
        <v>Art. 4.1.b).5 RD 128/2018</v>
      </c>
      <c r="C6" s="184" t="str">
        <f>[3]Inventari!F40</f>
        <v>Serà necessari l'informe previ de la intervenció sobre la procedència de la implantació de nous serveis o la reforma dels existents a l'efecte de l'avaluació de la repercussió economicofinancera i estabilitat pressupostària de les respectives propostes.</v>
      </c>
    </row>
    <row r="7" spans="1:7" x14ac:dyDescent="0.2">
      <c r="A7" s="209"/>
      <c r="B7" s="210"/>
      <c r="C7" s="131"/>
    </row>
    <row r="8" spans="1:7" x14ac:dyDescent="0.2">
      <c r="A8" s="211" t="s">
        <v>34</v>
      </c>
      <c r="B8" s="198" t="s">
        <v>36</v>
      </c>
      <c r="C8" s="212" t="s">
        <v>594</v>
      </c>
    </row>
    <row r="9" spans="1:7" s="177" customFormat="1" ht="25.5" x14ac:dyDescent="0.2">
      <c r="A9" s="213" t="s">
        <v>50</v>
      </c>
      <c r="B9" s="111" t="s">
        <v>549</v>
      </c>
      <c r="C9" s="135" t="str">
        <f>'1.6.2'!C9</f>
        <v>Que l'expedient es proposa al ple de la corporació.</v>
      </c>
    </row>
    <row r="10" spans="1:7" s="177" customFormat="1" ht="25.5" x14ac:dyDescent="0.2">
      <c r="A10" s="213" t="s">
        <v>61</v>
      </c>
      <c r="B10" s="113" t="s">
        <v>528</v>
      </c>
      <c r="C10" s="113" t="s">
        <v>95</v>
      </c>
    </row>
    <row r="11" spans="1:7" s="177" customFormat="1" x14ac:dyDescent="0.2">
      <c r="A11" s="213" t="s">
        <v>65</v>
      </c>
      <c r="B11" s="137" t="s">
        <v>108</v>
      </c>
      <c r="C11" s="137" t="s">
        <v>663</v>
      </c>
    </row>
    <row r="12" spans="1:7" s="177" customFormat="1" ht="38.25" customHeight="1" x14ac:dyDescent="0.2">
      <c r="A12" s="213" t="s">
        <v>66</v>
      </c>
      <c r="B12" s="137" t="s">
        <v>566</v>
      </c>
      <c r="C12" s="137" t="s">
        <v>660</v>
      </c>
    </row>
    <row r="13" spans="1:7" s="177" customFormat="1" ht="63.75" x14ac:dyDescent="0.2">
      <c r="A13" s="213" t="s">
        <v>103</v>
      </c>
      <c r="B13" s="207" t="s">
        <v>661</v>
      </c>
      <c r="C13" s="1016" t="s">
        <v>1215</v>
      </c>
    </row>
    <row r="14" spans="1:7" s="177" customFormat="1" ht="38.25" x14ac:dyDescent="0.2">
      <c r="A14" s="213" t="s">
        <v>109</v>
      </c>
      <c r="B14" s="207" t="s">
        <v>591</v>
      </c>
      <c r="C14" s="283" t="s">
        <v>662</v>
      </c>
      <c r="G14" s="177" t="s">
        <v>173</v>
      </c>
    </row>
    <row r="15" spans="1:7" s="177" customFormat="1" x14ac:dyDescent="0.2">
      <c r="A15" s="179" t="s">
        <v>35</v>
      </c>
      <c r="B15" s="198" t="s">
        <v>36</v>
      </c>
      <c r="C15" s="212" t="s">
        <v>483</v>
      </c>
    </row>
    <row r="16" spans="1:7" x14ac:dyDescent="0.2">
      <c r="A16" s="282" t="s">
        <v>51</v>
      </c>
      <c r="B16" s="137"/>
      <c r="C16" s="283" t="s">
        <v>484</v>
      </c>
    </row>
    <row r="17" spans="1:4" x14ac:dyDescent="0.2">
      <c r="A17" s="179" t="s">
        <v>466</v>
      </c>
      <c r="B17" s="198" t="s">
        <v>36</v>
      </c>
      <c r="C17" s="212" t="s">
        <v>467</v>
      </c>
    </row>
    <row r="18" spans="1:4" x14ac:dyDescent="0.2">
      <c r="A18" s="282" t="s">
        <v>475</v>
      </c>
      <c r="B18" s="182"/>
      <c r="C18" s="283" t="s">
        <v>484</v>
      </c>
    </row>
    <row r="19" spans="1:4" x14ac:dyDescent="0.2">
      <c r="A19" s="179" t="s">
        <v>605</v>
      </c>
      <c r="B19" s="198" t="s">
        <v>36</v>
      </c>
      <c r="C19" s="259" t="s">
        <v>593</v>
      </c>
    </row>
    <row r="20" spans="1:4" x14ac:dyDescent="0.2">
      <c r="A20" s="290" t="s">
        <v>485</v>
      </c>
      <c r="B20" s="138"/>
      <c r="C20" s="1015" t="s">
        <v>484</v>
      </c>
    </row>
    <row r="24" spans="1:4" x14ac:dyDescent="0.2">
      <c r="C24" s="185"/>
    </row>
    <row r="25" spans="1:4" x14ac:dyDescent="0.2">
      <c r="C25" s="185"/>
      <c r="D25" s="185"/>
    </row>
    <row r="26" spans="1:4" x14ac:dyDescent="0.2">
      <c r="C26" s="185"/>
      <c r="D26" s="185"/>
    </row>
    <row r="27" spans="1:4" x14ac:dyDescent="0.2">
      <c r="C27" s="180"/>
      <c r="D27" s="185"/>
    </row>
    <row r="28" spans="1:4" x14ac:dyDescent="0.2">
      <c r="C28" s="185"/>
      <c r="D28" s="185"/>
    </row>
    <row r="29" spans="1:4" x14ac:dyDescent="0.2">
      <c r="C29" s="185"/>
      <c r="D29" s="185"/>
    </row>
    <row r="30" spans="1:4" x14ac:dyDescent="0.2">
      <c r="C30" s="185"/>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4" width="51.42578125" style="176" customWidth="1"/>
    <col min="5"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[3]Inventari!B39</f>
        <v>1.6</v>
      </c>
      <c r="C2" s="102" t="str">
        <f>[3]Inventari!C39</f>
        <v>Contractació i prestació de serveis</v>
      </c>
    </row>
    <row r="3" spans="1:3" x14ac:dyDescent="0.2">
      <c r="A3" s="204" t="s">
        <v>32</v>
      </c>
      <c r="B3" s="204" t="str">
        <f>[3]Inventari!C41</f>
        <v>1.6.2</v>
      </c>
      <c r="C3" s="204" t="str">
        <f>[3]Inventari!D41</f>
        <v xml:space="preserve">Gestió de serveis públics mitjançant entitat pública empresarial o societat mercantil </v>
      </c>
    </row>
    <row r="4" spans="1:3" s="177" customFormat="1" x14ac:dyDescent="0.2">
      <c r="A4" s="180"/>
      <c r="B4" s="180"/>
      <c r="C4" s="180"/>
    </row>
    <row r="5" spans="1:3" ht="18.95" customHeight="1" x14ac:dyDescent="0.2">
      <c r="A5" s="211" t="s">
        <v>62</v>
      </c>
      <c r="B5" s="198" t="s">
        <v>36</v>
      </c>
      <c r="C5" s="187" t="s">
        <v>60</v>
      </c>
    </row>
    <row r="6" spans="1:3" ht="25.5" x14ac:dyDescent="0.2">
      <c r="A6" s="311" t="s">
        <v>67</v>
      </c>
      <c r="B6" s="183" t="str">
        <f>[3]Inventari!E41</f>
        <v>Art. 85.2 L 7/1985</v>
      </c>
      <c r="C6" s="1017" t="s">
        <v>1196</v>
      </c>
    </row>
    <row r="7" spans="1:3" x14ac:dyDescent="0.2">
      <c r="A7" s="313"/>
      <c r="B7" s="210"/>
      <c r="C7" s="314"/>
    </row>
    <row r="8" spans="1:3" x14ac:dyDescent="0.2">
      <c r="A8" s="179" t="s">
        <v>34</v>
      </c>
      <c r="B8" s="25" t="s">
        <v>36</v>
      </c>
      <c r="C8" s="10" t="s">
        <v>594</v>
      </c>
    </row>
    <row r="9" spans="1:3" ht="25.5" x14ac:dyDescent="0.2">
      <c r="A9" s="213" t="s">
        <v>50</v>
      </c>
      <c r="B9" s="111" t="s">
        <v>550</v>
      </c>
      <c r="C9" s="135" t="s">
        <v>240</v>
      </c>
    </row>
    <row r="10" spans="1:3" s="177" customFormat="1" ht="25.5" x14ac:dyDescent="0.2">
      <c r="A10" s="213" t="s">
        <v>61</v>
      </c>
      <c r="B10" s="113" t="s">
        <v>528</v>
      </c>
      <c r="C10" s="113" t="s">
        <v>95</v>
      </c>
    </row>
    <row r="11" spans="1:3" s="177" customFormat="1" ht="63.75" x14ac:dyDescent="0.2">
      <c r="A11" s="213" t="s">
        <v>65</v>
      </c>
      <c r="B11" s="207" t="s">
        <v>661</v>
      </c>
      <c r="C11" s="168" t="s">
        <v>1215</v>
      </c>
    </row>
    <row r="12" spans="1:3" s="177" customFormat="1" ht="38.25" customHeight="1" x14ac:dyDescent="0.2">
      <c r="A12" s="213" t="s">
        <v>66</v>
      </c>
      <c r="B12" s="207" t="str">
        <f>'1.6.1'!B14</f>
        <v>Art. 4 i 7.3 LO 2/2012
Art. 25.4 i 86.1 L 7/1985</v>
      </c>
      <c r="C12" s="996" t="str">
        <f>'1.6.1'!C14</f>
        <v>Que de la valoració de les dades existents a l'expedient es desprèn que l'execució de l'actuació proposada no afectarà al compliment dels objectius d'estabilitat pressupostària i sostenibilitat financera.</v>
      </c>
    </row>
    <row r="13" spans="1:3" x14ac:dyDescent="0.2">
      <c r="A13" s="179" t="s">
        <v>35</v>
      </c>
      <c r="B13" s="25" t="s">
        <v>36</v>
      </c>
      <c r="C13" s="997" t="s">
        <v>483</v>
      </c>
    </row>
    <row r="14" spans="1:3" x14ac:dyDescent="0.2">
      <c r="A14" s="282" t="s">
        <v>51</v>
      </c>
      <c r="B14" s="283"/>
      <c r="C14" s="315" t="s">
        <v>484</v>
      </c>
    </row>
    <row r="15" spans="1:3" x14ac:dyDescent="0.2">
      <c r="A15" s="179" t="s">
        <v>466</v>
      </c>
      <c r="B15" s="25" t="s">
        <v>36</v>
      </c>
      <c r="C15" s="997" t="s">
        <v>467</v>
      </c>
    </row>
    <row r="16" spans="1:3" ht="25.5" x14ac:dyDescent="0.2">
      <c r="A16" s="287" t="s">
        <v>475</v>
      </c>
      <c r="B16" s="207" t="s">
        <v>530</v>
      </c>
      <c r="C16" s="267" t="s">
        <v>1134</v>
      </c>
    </row>
    <row r="17" spans="1:3" x14ac:dyDescent="0.2">
      <c r="A17" s="282" t="s">
        <v>602</v>
      </c>
      <c r="B17" s="207" t="s">
        <v>530</v>
      </c>
      <c r="C17" s="60" t="s">
        <v>529</v>
      </c>
    </row>
    <row r="18" spans="1:3" x14ac:dyDescent="0.2">
      <c r="A18" s="179" t="s">
        <v>605</v>
      </c>
      <c r="B18" s="25" t="s">
        <v>36</v>
      </c>
      <c r="C18" s="259" t="s">
        <v>593</v>
      </c>
    </row>
    <row r="19" spans="1:3" x14ac:dyDescent="0.2">
      <c r="A19" s="290" t="s">
        <v>485</v>
      </c>
      <c r="B19" s="138"/>
      <c r="C19"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8"/>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style="169" customWidth="1"/>
  </cols>
  <sheetData>
    <row r="1" spans="1:4" x14ac:dyDescent="0.25">
      <c r="A1" s="99" t="s">
        <v>168</v>
      </c>
      <c r="B1" s="99" t="str">
        <f>[3]Inventari!A1</f>
        <v>1.</v>
      </c>
      <c r="C1" s="195" t="str">
        <f>[3]Inventari!B1</f>
        <v>Control permanent no planificable</v>
      </c>
    </row>
    <row r="2" spans="1:4" x14ac:dyDescent="0.25">
      <c r="A2" s="101" t="s">
        <v>46</v>
      </c>
      <c r="B2" s="101" t="str">
        <f>[3]Inventari!B39</f>
        <v>1.6</v>
      </c>
      <c r="C2" s="196" t="str">
        <f>[3]Inventari!C39</f>
        <v>Contractació i prestació de serveis</v>
      </c>
    </row>
    <row r="3" spans="1:4" ht="25.5" x14ac:dyDescent="0.25">
      <c r="A3" s="204" t="s">
        <v>32</v>
      </c>
      <c r="B3" s="204" t="str">
        <f>[3]Inventari!C42</f>
        <v>1.6.3</v>
      </c>
      <c r="C3" s="202" t="str">
        <f>[3]Inventari!D42</f>
        <v>Valoració de les repercusions econòmiques de cada nou contracte, excepte contractes menors, concessions d'obres i/o concessions de serveis.</v>
      </c>
    </row>
    <row r="4" spans="1:4" x14ac:dyDescent="0.25">
      <c r="A4" s="20"/>
      <c r="B4" s="21"/>
      <c r="C4" s="22"/>
    </row>
    <row r="5" spans="1:4" x14ac:dyDescent="0.25">
      <c r="A5" s="211" t="s">
        <v>62</v>
      </c>
      <c r="B5" s="198" t="s">
        <v>36</v>
      </c>
      <c r="C5" s="198" t="s">
        <v>60</v>
      </c>
    </row>
    <row r="6" spans="1:4" ht="38.25" x14ac:dyDescent="0.25">
      <c r="A6" s="186" t="s">
        <v>67</v>
      </c>
      <c r="B6" s="33" t="str">
        <f>[3]Inventari!E42</f>
        <v>Art. 4.1.b).5 RD 128/2018
DA3.3 L 9/2017</v>
      </c>
      <c r="C6" s="183" t="s">
        <v>524</v>
      </c>
    </row>
    <row r="7" spans="1:4" x14ac:dyDescent="0.25">
      <c r="A7" s="209"/>
      <c r="B7" s="210"/>
      <c r="C7" s="131"/>
    </row>
    <row r="8" spans="1:4" x14ac:dyDescent="0.25">
      <c r="A8" s="211" t="s">
        <v>34</v>
      </c>
      <c r="B8" s="198" t="s">
        <v>36</v>
      </c>
      <c r="C8" s="310" t="s">
        <v>594</v>
      </c>
    </row>
    <row r="9" spans="1:4" ht="25.5" x14ac:dyDescent="0.25">
      <c r="A9" s="213" t="s">
        <v>50</v>
      </c>
      <c r="B9" s="111" t="s">
        <v>549</v>
      </c>
      <c r="C9" s="136" t="s">
        <v>240</v>
      </c>
    </row>
    <row r="10" spans="1:4" s="177" customFormat="1" ht="25.5" x14ac:dyDescent="0.2">
      <c r="A10" s="213" t="s">
        <v>61</v>
      </c>
      <c r="B10" s="113" t="s">
        <v>528</v>
      </c>
      <c r="C10" s="226" t="s">
        <v>95</v>
      </c>
    </row>
    <row r="11" spans="1:4" s="177" customFormat="1" ht="25.5" customHeight="1" x14ac:dyDescent="0.2">
      <c r="A11" s="213" t="s">
        <v>65</v>
      </c>
      <c r="B11" s="207" t="s">
        <v>1179</v>
      </c>
      <c r="C11" s="168" t="str">
        <f>'1.6.1'!C11</f>
        <v>Que consta una memòria econòmica en la qual es reflecteix la repercussió econòmica de la proposta plantejada.</v>
      </c>
    </row>
    <row r="12" spans="1:4" s="177" customFormat="1" ht="30.75" customHeight="1" x14ac:dyDescent="0.2">
      <c r="A12" s="213" t="s">
        <v>66</v>
      </c>
      <c r="B12" s="113" t="s">
        <v>1180</v>
      </c>
      <c r="C12" s="987" t="s">
        <v>302</v>
      </c>
      <c r="D12" s="180"/>
    </row>
    <row r="13" spans="1:4" ht="63.75" x14ac:dyDescent="0.25">
      <c r="A13" s="213" t="s">
        <v>103</v>
      </c>
      <c r="B13" s="207" t="s">
        <v>1182</v>
      </c>
      <c r="C13" s="168" t="str">
        <f>'1.6.1'!C14</f>
        <v>Que de la valoració de les dades existents a l'expedient es desprèn que l'execució de l'actuació proposada no afectarà al compliment dels objectius d'estabilitat pressupostària i sostenibilitat financera.</v>
      </c>
      <c r="D13" s="988"/>
    </row>
    <row r="14" spans="1:4" ht="25.5" x14ac:dyDescent="0.25">
      <c r="A14" s="213" t="s">
        <v>109</v>
      </c>
      <c r="B14" s="113" t="s">
        <v>572</v>
      </c>
      <c r="C14" s="315" t="s">
        <v>573</v>
      </c>
      <c r="D14" s="988"/>
    </row>
    <row r="15" spans="1:4" ht="25.5" x14ac:dyDescent="0.25">
      <c r="A15" s="213" t="s">
        <v>130</v>
      </c>
      <c r="B15" s="113" t="s">
        <v>574</v>
      </c>
      <c r="C15" s="283" t="s">
        <v>575</v>
      </c>
    </row>
    <row r="16" spans="1:4" ht="51" x14ac:dyDescent="0.25">
      <c r="A16" s="213" t="s">
        <v>131</v>
      </c>
      <c r="B16" s="113" t="s">
        <v>572</v>
      </c>
      <c r="C16" s="283" t="s">
        <v>1136</v>
      </c>
    </row>
    <row r="17" spans="1:3" x14ac:dyDescent="0.25">
      <c r="A17" s="213" t="s">
        <v>201</v>
      </c>
      <c r="B17" s="113" t="s">
        <v>576</v>
      </c>
      <c r="C17" s="283" t="s">
        <v>577</v>
      </c>
    </row>
    <row r="18" spans="1:3" ht="25.5" x14ac:dyDescent="0.25">
      <c r="A18" s="213" t="s">
        <v>243</v>
      </c>
      <c r="B18" s="113" t="s">
        <v>576</v>
      </c>
      <c r="C18" s="283" t="s">
        <v>578</v>
      </c>
    </row>
    <row r="19" spans="1:3" ht="38.25" x14ac:dyDescent="0.25">
      <c r="A19" s="213" t="s">
        <v>244</v>
      </c>
      <c r="B19" s="113" t="s">
        <v>579</v>
      </c>
      <c r="C19" s="283" t="s">
        <v>580</v>
      </c>
    </row>
    <row r="20" spans="1:3" ht="38.25" x14ac:dyDescent="0.25">
      <c r="A20" s="213" t="s">
        <v>245</v>
      </c>
      <c r="B20" s="113" t="s">
        <v>579</v>
      </c>
      <c r="C20" s="283" t="s">
        <v>1216</v>
      </c>
    </row>
    <row r="21" spans="1:3" s="176" customFormat="1" ht="19.5" customHeight="1" x14ac:dyDescent="0.2">
      <c r="A21" s="179" t="s">
        <v>35</v>
      </c>
      <c r="B21" s="198" t="s">
        <v>36</v>
      </c>
      <c r="C21" s="212" t="s">
        <v>483</v>
      </c>
    </row>
    <row r="22" spans="1:3" s="177" customFormat="1" ht="12.75" x14ac:dyDescent="0.2">
      <c r="A22" s="282" t="s">
        <v>51</v>
      </c>
      <c r="B22" s="283"/>
      <c r="C22" s="283" t="s">
        <v>484</v>
      </c>
    </row>
    <row r="23" spans="1:3" x14ac:dyDescent="0.25">
      <c r="A23" s="179" t="s">
        <v>466</v>
      </c>
      <c r="B23" s="198" t="s">
        <v>36</v>
      </c>
      <c r="C23" s="212" t="s">
        <v>467</v>
      </c>
    </row>
    <row r="24" spans="1:3" ht="25.5" x14ac:dyDescent="0.25">
      <c r="A24" s="287" t="s">
        <v>475</v>
      </c>
      <c r="B24" s="139" t="s">
        <v>1172</v>
      </c>
      <c r="C24" s="288" t="s">
        <v>583</v>
      </c>
    </row>
    <row r="25" spans="1:3" ht="25.5" x14ac:dyDescent="0.25">
      <c r="A25" s="282" t="s">
        <v>602</v>
      </c>
      <c r="B25" s="207" t="s">
        <v>1173</v>
      </c>
      <c r="C25" s="283" t="s">
        <v>581</v>
      </c>
    </row>
    <row r="26" spans="1:3" ht="25.5" x14ac:dyDescent="0.25">
      <c r="A26" s="290" t="s">
        <v>603</v>
      </c>
      <c r="B26" s="155" t="s">
        <v>1174</v>
      </c>
      <c r="C26" s="291" t="s">
        <v>582</v>
      </c>
    </row>
    <row r="27" spans="1:3" x14ac:dyDescent="0.25">
      <c r="A27" s="179" t="s">
        <v>605</v>
      </c>
      <c r="B27" s="198" t="s">
        <v>36</v>
      </c>
      <c r="C27" s="259" t="s">
        <v>593</v>
      </c>
    </row>
    <row r="28" spans="1:3" x14ac:dyDescent="0.25">
      <c r="A28" s="290" t="s">
        <v>485</v>
      </c>
      <c r="B28" s="138"/>
      <c r="C28" s="1015" t="s">
        <v>484</v>
      </c>
    </row>
  </sheetData>
  <pageMargins left="0.39370078740157483" right="0.39370078740157483" top="0.39370078740157483" bottom="0.39370078740157483" header="0.39370078740157483" footer="0.39370078740157483"/>
  <pageSetup paperSize="9" scale="99" fitToHeight="2" orientation="landscape" r:id="rId1"/>
  <rowBreaks count="1" manualBreakCount="1">
    <brk id="26"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24"/>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customWidth="1"/>
  </cols>
  <sheetData>
    <row r="1" spans="1:4" x14ac:dyDescent="0.25">
      <c r="A1" s="99" t="s">
        <v>168</v>
      </c>
      <c r="B1" s="99" t="str">
        <f>[3]Inventari!A1</f>
        <v>1.</v>
      </c>
      <c r="C1" s="100" t="str">
        <f>[3]Inventari!B1</f>
        <v>Control permanent no planificable</v>
      </c>
    </row>
    <row r="2" spans="1:4" x14ac:dyDescent="0.25">
      <c r="A2" s="101" t="s">
        <v>46</v>
      </c>
      <c r="B2" s="101" t="str">
        <f>[3]Inventari!B39</f>
        <v>1.6</v>
      </c>
      <c r="C2" s="102" t="str">
        <f>[3]Inventari!C39</f>
        <v>Contractació i prestació de serveis</v>
      </c>
    </row>
    <row r="3" spans="1:4" x14ac:dyDescent="0.25">
      <c r="A3" s="204" t="s">
        <v>32</v>
      </c>
      <c r="B3" s="204" t="str">
        <f>[3]Inventari!C43</f>
        <v>1.6.4</v>
      </c>
      <c r="C3" s="204" t="str">
        <f>[3]Inventari!D43</f>
        <v>Licitació de contractes de concessió d'obres o serveis</v>
      </c>
    </row>
    <row r="4" spans="1:4" x14ac:dyDescent="0.25">
      <c r="A4" s="20"/>
      <c r="B4" s="21"/>
      <c r="C4" s="22"/>
    </row>
    <row r="5" spans="1:4" x14ac:dyDescent="0.25">
      <c r="A5" s="211" t="s">
        <v>62</v>
      </c>
      <c r="B5" s="198" t="s">
        <v>36</v>
      </c>
      <c r="C5" s="187" t="s">
        <v>60</v>
      </c>
    </row>
    <row r="6" spans="1:4" ht="38.25" x14ac:dyDescent="0.25">
      <c r="A6" s="186" t="s">
        <v>67</v>
      </c>
      <c r="B6" s="33" t="str">
        <f>[3]Inventari!E43</f>
        <v>Art. 4.1.b).5 RD 128/2018
DA3.3 L 9/2017</v>
      </c>
      <c r="C6" s="183" t="s">
        <v>524</v>
      </c>
    </row>
    <row r="7" spans="1:4" x14ac:dyDescent="0.25">
      <c r="A7" s="209"/>
      <c r="B7" s="210"/>
      <c r="C7" s="131"/>
    </row>
    <row r="8" spans="1:4" x14ac:dyDescent="0.25">
      <c r="A8" s="211" t="s">
        <v>34</v>
      </c>
      <c r="B8" s="198" t="s">
        <v>36</v>
      </c>
      <c r="C8" s="212" t="s">
        <v>594</v>
      </c>
    </row>
    <row r="9" spans="1:4" ht="25.5" x14ac:dyDescent="0.25">
      <c r="A9" s="213" t="s">
        <v>50</v>
      </c>
      <c r="B9" s="111" t="s">
        <v>549</v>
      </c>
      <c r="C9" s="136" t="s">
        <v>240</v>
      </c>
    </row>
    <row r="10" spans="1:4" s="177" customFormat="1" ht="25.5" x14ac:dyDescent="0.2">
      <c r="A10" s="213" t="s">
        <v>61</v>
      </c>
      <c r="B10" s="113" t="s">
        <v>528</v>
      </c>
      <c r="C10" s="113" t="s">
        <v>95</v>
      </c>
    </row>
    <row r="11" spans="1:4" ht="25.5" x14ac:dyDescent="0.25">
      <c r="A11" s="190" t="s">
        <v>65</v>
      </c>
      <c r="B11" s="207" t="s">
        <v>1179</v>
      </c>
      <c r="C11" s="207" t="str">
        <f>'1.6.1'!C11</f>
        <v>Que consta una memòria econòmica en la qual es reflecteix la repercussió econòmica de la proposta plantejada.</v>
      </c>
      <c r="D11" s="986"/>
    </row>
    <row r="12" spans="1:4" ht="25.5" x14ac:dyDescent="0.25">
      <c r="A12" s="190" t="s">
        <v>66</v>
      </c>
      <c r="B12" s="283" t="s">
        <v>1183</v>
      </c>
      <c r="C12" s="283" t="str">
        <f>'1.6.1'!C14</f>
        <v>Que de la valoració de les dades existents a l'expedient es desprèn que l'execució de l'actuació proposada no afectarà al compliment dels objectius d'estabilitat pressupostària i sostenibilitat financera.</v>
      </c>
      <c r="D12" s="986"/>
    </row>
    <row r="13" spans="1:4" ht="25.5" x14ac:dyDescent="0.25">
      <c r="A13" s="190" t="s">
        <v>103</v>
      </c>
      <c r="B13" s="283" t="s">
        <v>1184</v>
      </c>
      <c r="C13" s="137" t="s">
        <v>272</v>
      </c>
    </row>
    <row r="14" spans="1:4" ht="25.5" x14ac:dyDescent="0.25">
      <c r="A14" s="190" t="s">
        <v>109</v>
      </c>
      <c r="B14" s="137" t="s">
        <v>279</v>
      </c>
      <c r="C14" s="137" t="s">
        <v>273</v>
      </c>
    </row>
    <row r="15" spans="1:4" x14ac:dyDescent="0.25">
      <c r="A15" s="190" t="s">
        <v>130</v>
      </c>
      <c r="B15" s="137" t="s">
        <v>280</v>
      </c>
      <c r="C15" s="137" t="s">
        <v>274</v>
      </c>
    </row>
    <row r="16" spans="1:4" ht="25.5" x14ac:dyDescent="0.25">
      <c r="A16" s="190" t="s">
        <v>131</v>
      </c>
      <c r="B16" s="137" t="s">
        <v>278</v>
      </c>
      <c r="C16" s="137" t="s">
        <v>275</v>
      </c>
    </row>
    <row r="17" spans="1:3" x14ac:dyDescent="0.25">
      <c r="A17" s="190" t="s">
        <v>201</v>
      </c>
      <c r="B17" s="137" t="s">
        <v>281</v>
      </c>
      <c r="C17" s="137" t="s">
        <v>276</v>
      </c>
    </row>
    <row r="18" spans="1:3" ht="27" customHeight="1" x14ac:dyDescent="0.25">
      <c r="A18" s="190" t="s">
        <v>243</v>
      </c>
      <c r="B18" s="41" t="s">
        <v>282</v>
      </c>
      <c r="C18" s="41" t="s">
        <v>277</v>
      </c>
    </row>
    <row r="19" spans="1:3" s="176" customFormat="1" ht="19.5" customHeight="1" x14ac:dyDescent="0.2">
      <c r="A19" s="179" t="s">
        <v>35</v>
      </c>
      <c r="B19" s="198" t="s">
        <v>36</v>
      </c>
      <c r="C19" s="212" t="s">
        <v>483</v>
      </c>
    </row>
    <row r="20" spans="1:3" s="177" customFormat="1" ht="12.75" x14ac:dyDescent="0.2">
      <c r="A20" s="282" t="s">
        <v>51</v>
      </c>
      <c r="B20" s="137"/>
      <c r="C20" s="283" t="s">
        <v>484</v>
      </c>
    </row>
    <row r="21" spans="1:3" x14ac:dyDescent="0.25">
      <c r="A21" s="179" t="s">
        <v>466</v>
      </c>
      <c r="B21" s="198" t="s">
        <v>36</v>
      </c>
      <c r="C21" s="212" t="s">
        <v>467</v>
      </c>
    </row>
    <row r="22" spans="1:3" x14ac:dyDescent="0.25">
      <c r="A22" s="282" t="s">
        <v>475</v>
      </c>
      <c r="B22" s="182"/>
      <c r="C22" s="283" t="s">
        <v>484</v>
      </c>
    </row>
    <row r="23" spans="1:3" x14ac:dyDescent="0.25">
      <c r="A23" s="179" t="s">
        <v>605</v>
      </c>
      <c r="B23" s="198" t="s">
        <v>36</v>
      </c>
      <c r="C23" s="259" t="s">
        <v>593</v>
      </c>
    </row>
    <row r="24" spans="1:3" x14ac:dyDescent="0.25">
      <c r="A24" s="290" t="s">
        <v>485</v>
      </c>
      <c r="B24" s="138"/>
      <c r="C24"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23"/>
  <sheetViews>
    <sheetView view="pageBreakPreview" zoomScaleNormal="100" zoomScaleSheetLayoutView="100" workbookViewId="0">
      <selection activeCell="A7" sqref="A7"/>
    </sheetView>
  </sheetViews>
  <sheetFormatPr defaultColWidth="11.42578125" defaultRowHeight="15" x14ac:dyDescent="0.25"/>
  <cols>
    <col min="1" max="1" width="9.7109375" customWidth="1"/>
    <col min="2" max="2" width="18.7109375" customWidth="1"/>
    <col min="3" max="3" width="110.7109375" customWidth="1"/>
  </cols>
  <sheetData>
    <row r="1" spans="1:3" x14ac:dyDescent="0.25">
      <c r="A1" s="99" t="s">
        <v>168</v>
      </c>
      <c r="B1" s="99" t="str">
        <f>[3]Inventari!A1</f>
        <v>1.</v>
      </c>
      <c r="C1" s="100" t="str">
        <f>[3]Inventari!B1</f>
        <v>Control permanent no planificable</v>
      </c>
    </row>
    <row r="2" spans="1:3" x14ac:dyDescent="0.25">
      <c r="A2" s="101" t="s">
        <v>46</v>
      </c>
      <c r="B2" s="101" t="str">
        <f>[3]Inventari!B39</f>
        <v>1.6</v>
      </c>
      <c r="C2" s="102" t="str">
        <f>[3]Inventari!C39</f>
        <v>Contractació i prestació de serveis</v>
      </c>
    </row>
    <row r="3" spans="1:3" x14ac:dyDescent="0.25">
      <c r="A3" s="204" t="s">
        <v>32</v>
      </c>
      <c r="B3" s="204" t="str">
        <f>[3]Inventari!C44</f>
        <v>1.6.5</v>
      </c>
      <c r="C3" s="204" t="str">
        <f>[3]Inventari!D44</f>
        <v>Modificació de contractes de concessió d'obres o serveis</v>
      </c>
    </row>
    <row r="4" spans="1:3" x14ac:dyDescent="0.25">
      <c r="A4" s="20"/>
      <c r="B4" s="21"/>
      <c r="C4" s="22"/>
    </row>
    <row r="5" spans="1:3" x14ac:dyDescent="0.25">
      <c r="A5" s="211" t="s">
        <v>62</v>
      </c>
      <c r="B5" s="198" t="s">
        <v>36</v>
      </c>
      <c r="C5" s="187" t="s">
        <v>60</v>
      </c>
    </row>
    <row r="6" spans="1:3" ht="38.25" x14ac:dyDescent="0.25">
      <c r="A6" s="186" t="s">
        <v>67</v>
      </c>
      <c r="B6" s="33" t="str">
        <f>[3]Inventari!E44</f>
        <v>Art. 4.1.b).5 RD 128/2018
DA3.3 L 9/2017</v>
      </c>
      <c r="C6" s="183" t="s">
        <v>524</v>
      </c>
    </row>
    <row r="7" spans="1:3" x14ac:dyDescent="0.25">
      <c r="A7" s="209"/>
      <c r="B7" s="210"/>
      <c r="C7" s="131"/>
    </row>
    <row r="8" spans="1:3" x14ac:dyDescent="0.25">
      <c r="A8" s="211" t="s">
        <v>34</v>
      </c>
      <c r="B8" s="198" t="s">
        <v>36</v>
      </c>
      <c r="C8" s="212" t="s">
        <v>594</v>
      </c>
    </row>
    <row r="9" spans="1:3" ht="25.5" x14ac:dyDescent="0.25">
      <c r="A9" s="213" t="s">
        <v>50</v>
      </c>
      <c r="B9" s="111" t="s">
        <v>549</v>
      </c>
      <c r="C9" s="136" t="s">
        <v>240</v>
      </c>
    </row>
    <row r="10" spans="1:3" s="177" customFormat="1" ht="25.5" x14ac:dyDescent="0.2">
      <c r="A10" s="213" t="s">
        <v>61</v>
      </c>
      <c r="B10" s="113" t="s">
        <v>528</v>
      </c>
      <c r="C10" s="226" t="s">
        <v>95</v>
      </c>
    </row>
    <row r="11" spans="1:3" s="177" customFormat="1" ht="25.5" x14ac:dyDescent="0.2">
      <c r="A11" s="213" t="s">
        <v>65</v>
      </c>
      <c r="B11" s="207" t="s">
        <v>1179</v>
      </c>
      <c r="C11" s="226" t="str">
        <f>'1.6.4'!C11</f>
        <v>Que consta una memòria econòmica en la qual es reflecteix la repercussió econòmica de la proposta plantejada.</v>
      </c>
    </row>
    <row r="12" spans="1:3" ht="26.25" customHeight="1" x14ac:dyDescent="0.25">
      <c r="A12" s="213" t="s">
        <v>66</v>
      </c>
      <c r="B12" s="299" t="s">
        <v>1185</v>
      </c>
      <c r="C12" s="283" t="str">
        <f>'1.6.4'!C12</f>
        <v>Que de la valoració de les dades existents a l'expedient es desprèn que l'execució de l'actuació proposada no afectarà al compliment dels objectius d'estabilitat pressupostària i sostenibilitat financera.</v>
      </c>
    </row>
    <row r="13" spans="1:3" ht="25.5" x14ac:dyDescent="0.25">
      <c r="A13" s="213" t="s">
        <v>103</v>
      </c>
      <c r="B13" s="299" t="s">
        <v>1184</v>
      </c>
      <c r="C13" s="137" t="s">
        <v>272</v>
      </c>
    </row>
    <row r="14" spans="1:3" ht="25.5" x14ac:dyDescent="0.25">
      <c r="A14" s="213" t="s">
        <v>109</v>
      </c>
      <c r="B14" s="299" t="s">
        <v>1186</v>
      </c>
      <c r="C14" s="137" t="s">
        <v>525</v>
      </c>
    </row>
    <row r="15" spans="1:3" ht="25.5" x14ac:dyDescent="0.25">
      <c r="A15" s="213" t="s">
        <v>130</v>
      </c>
      <c r="B15" s="150" t="s">
        <v>284</v>
      </c>
      <c r="C15" s="137" t="s">
        <v>526</v>
      </c>
    </row>
    <row r="16" spans="1:3" x14ac:dyDescent="0.25">
      <c r="A16" s="213" t="s">
        <v>131</v>
      </c>
      <c r="B16" s="137" t="s">
        <v>285</v>
      </c>
      <c r="C16" s="137" t="s">
        <v>1200</v>
      </c>
    </row>
    <row r="17" spans="1:3" ht="25.5" x14ac:dyDescent="0.25">
      <c r="A17" s="213" t="s">
        <v>201</v>
      </c>
      <c r="B17" s="138" t="s">
        <v>286</v>
      </c>
      <c r="C17" s="138" t="s">
        <v>527</v>
      </c>
    </row>
    <row r="18" spans="1:3" s="176" customFormat="1" ht="19.5" customHeight="1" x14ac:dyDescent="0.2">
      <c r="A18" s="179" t="s">
        <v>35</v>
      </c>
      <c r="B18" s="198" t="s">
        <v>36</v>
      </c>
      <c r="C18" s="212" t="s">
        <v>483</v>
      </c>
    </row>
    <row r="19" spans="1:3" s="177" customFormat="1" ht="12.75" x14ac:dyDescent="0.2">
      <c r="A19" s="282" t="s">
        <v>51</v>
      </c>
      <c r="B19" s="137"/>
      <c r="C19" s="283" t="s">
        <v>484</v>
      </c>
    </row>
    <row r="20" spans="1:3" x14ac:dyDescent="0.25">
      <c r="A20" s="179" t="s">
        <v>466</v>
      </c>
      <c r="B20" s="198" t="s">
        <v>36</v>
      </c>
      <c r="C20" s="212" t="s">
        <v>467</v>
      </c>
    </row>
    <row r="21" spans="1:3" x14ac:dyDescent="0.25">
      <c r="A21" s="282" t="s">
        <v>475</v>
      </c>
      <c r="B21" s="182"/>
      <c r="C21" s="283" t="s">
        <v>484</v>
      </c>
    </row>
    <row r="22" spans="1:3" x14ac:dyDescent="0.25">
      <c r="A22" s="179" t="s">
        <v>605</v>
      </c>
      <c r="B22" s="198" t="s">
        <v>36</v>
      </c>
      <c r="C22" s="259" t="s">
        <v>593</v>
      </c>
    </row>
    <row r="23" spans="1:3" x14ac:dyDescent="0.25">
      <c r="A23" s="290" t="s">
        <v>485</v>
      </c>
      <c r="B23" s="138"/>
      <c r="C23" s="1015" t="s">
        <v>484</v>
      </c>
    </row>
  </sheetData>
  <pageMargins left="0.39370078740157483" right="0.39370078740157483" top="0.39370078740157483" bottom="0.39370078740157483" header="0.39370078740157483" footer="0.39370078740157483"/>
  <pageSetup paperSize="9" scale="99" fitToHeight="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Normal="100" zoomScaleSheetLayoutView="10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233" t="s">
        <v>168</v>
      </c>
      <c r="B1" s="234" t="str">
        <f>[3]Inventari!A1</f>
        <v>1.</v>
      </c>
      <c r="C1" s="235" t="str">
        <f>[3]Inventari!B1</f>
        <v>Control permanent no planificable</v>
      </c>
    </row>
    <row r="2" spans="1:3" x14ac:dyDescent="0.2">
      <c r="A2" s="236" t="s">
        <v>46</v>
      </c>
      <c r="B2" s="232" t="str">
        <f>[3]Inventari!B45</f>
        <v>1.7</v>
      </c>
      <c r="C2" s="237" t="str">
        <f>[3]Inventari!C45</f>
        <v>Control intern</v>
      </c>
    </row>
    <row r="3" spans="1:3" x14ac:dyDescent="0.2">
      <c r="A3" s="227" t="s">
        <v>32</v>
      </c>
      <c r="B3" s="214" t="str">
        <f>[3]Inventari!C46</f>
        <v>1.7.1</v>
      </c>
      <c r="C3" s="248" t="str">
        <f>[3]Inventari!D46</f>
        <v>Implantació de la fiscalització limitada prèvia de despeses</v>
      </c>
    </row>
    <row r="4" spans="1:3" s="177" customFormat="1" x14ac:dyDescent="0.2">
      <c r="A4" s="217"/>
      <c r="B4" s="180"/>
      <c r="C4" s="218"/>
    </row>
    <row r="5" spans="1:3" ht="18.95" customHeight="1" x14ac:dyDescent="0.2">
      <c r="A5" s="179" t="s">
        <v>62</v>
      </c>
      <c r="B5" s="25" t="s">
        <v>36</v>
      </c>
      <c r="C5" s="23" t="s">
        <v>60</v>
      </c>
    </row>
    <row r="6" spans="1:3" ht="38.25" x14ac:dyDescent="0.2">
      <c r="A6" s="35" t="s">
        <v>67</v>
      </c>
      <c r="B6" s="33" t="str">
        <f>[3]Inventari!E46</f>
        <v>Art. 219.2 RDLeg 2/2004
Art. 13.1 RD 424/2017</v>
      </c>
      <c r="C6" s="126" t="s">
        <v>480</v>
      </c>
    </row>
    <row r="7" spans="1:3" x14ac:dyDescent="0.2">
      <c r="A7" s="164"/>
      <c r="B7" s="66"/>
      <c r="C7" s="165"/>
    </row>
    <row r="8" spans="1:3" s="177" customFormat="1" x14ac:dyDescent="0.2">
      <c r="A8" s="179" t="s">
        <v>34</v>
      </c>
      <c r="B8" s="25" t="s">
        <v>36</v>
      </c>
      <c r="C8" s="10" t="s">
        <v>594</v>
      </c>
    </row>
    <row r="9" spans="1:3" s="177" customFormat="1" ht="25.5" x14ac:dyDescent="0.2">
      <c r="A9" s="52" t="s">
        <v>50</v>
      </c>
      <c r="B9" s="114" t="s">
        <v>556</v>
      </c>
      <c r="C9" s="115" t="s">
        <v>240</v>
      </c>
    </row>
    <row r="10" spans="1:3" s="177" customFormat="1" ht="25.5" x14ac:dyDescent="0.2">
      <c r="A10" s="175" t="s">
        <v>61</v>
      </c>
      <c r="B10" s="113" t="s">
        <v>528</v>
      </c>
      <c r="C10" s="113" t="s">
        <v>95</v>
      </c>
    </row>
    <row r="11" spans="1:3" ht="25.5" x14ac:dyDescent="0.2">
      <c r="A11" s="175" t="s">
        <v>65</v>
      </c>
      <c r="B11" s="207" t="s">
        <v>118</v>
      </c>
      <c r="C11" s="203" t="s">
        <v>209</v>
      </c>
    </row>
    <row r="12" spans="1:3" ht="38.25" x14ac:dyDescent="0.2">
      <c r="A12" s="175" t="s">
        <v>66</v>
      </c>
      <c r="B12" s="207" t="s">
        <v>119</v>
      </c>
      <c r="C12" s="191" t="s">
        <v>474</v>
      </c>
    </row>
    <row r="13" spans="1:3" ht="25.5" x14ac:dyDescent="0.2">
      <c r="A13" s="175" t="s">
        <v>103</v>
      </c>
      <c r="B13" s="155" t="s">
        <v>208</v>
      </c>
      <c r="C13" s="305" t="s">
        <v>601</v>
      </c>
    </row>
    <row r="14" spans="1:3" x14ac:dyDescent="0.2">
      <c r="A14" s="179" t="s">
        <v>35</v>
      </c>
      <c r="B14" s="198" t="s">
        <v>36</v>
      </c>
      <c r="C14" s="212" t="s">
        <v>483</v>
      </c>
    </row>
    <row r="15" spans="1:3" x14ac:dyDescent="0.2">
      <c r="A15" s="282" t="s">
        <v>51</v>
      </c>
      <c r="B15" s="137"/>
      <c r="C15" s="283" t="s">
        <v>484</v>
      </c>
    </row>
    <row r="16" spans="1:3" x14ac:dyDescent="0.2">
      <c r="A16" s="179" t="s">
        <v>466</v>
      </c>
      <c r="B16" s="198" t="s">
        <v>36</v>
      </c>
      <c r="C16" s="212" t="s">
        <v>467</v>
      </c>
    </row>
    <row r="17" spans="1:3" x14ac:dyDescent="0.2">
      <c r="A17" s="282" t="s">
        <v>475</v>
      </c>
      <c r="B17" s="182"/>
      <c r="C17" s="283" t="s">
        <v>484</v>
      </c>
    </row>
    <row r="18" spans="1:3" x14ac:dyDescent="0.2">
      <c r="A18" s="179" t="s">
        <v>605</v>
      </c>
      <c r="B18" s="198" t="s">
        <v>36</v>
      </c>
      <c r="C18" s="259" t="s">
        <v>593</v>
      </c>
    </row>
    <row r="19" spans="1:3" x14ac:dyDescent="0.2">
      <c r="A19" s="290" t="s">
        <v>485</v>
      </c>
      <c r="B19" s="138"/>
      <c r="C19" s="1015" t="s">
        <v>484</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ht="25.5" x14ac:dyDescent="0.2">
      <c r="A3" s="204" t="s">
        <v>32</v>
      </c>
      <c r="B3" s="204" t="str">
        <f>[3]Inventari!C48</f>
        <v>1.8.1</v>
      </c>
      <c r="C3" s="197" t="str">
        <f>[3]Inventari!D48</f>
        <v>Creació, modificació o dissolució de mancomunitats o altres organitzacions associatives, així com l'adhesió a les mateixes i l'aprovació i modificació dels seus estatuts</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[3]Inventari!E48</f>
        <v>Art. 47.2.g) L 7/1985
Art. 4.1.b).5 RD 128/2018</v>
      </c>
      <c r="C6" s="27" t="s">
        <v>592</v>
      </c>
    </row>
    <row r="7" spans="1:3" x14ac:dyDescent="0.2">
      <c r="A7" s="209"/>
      <c r="B7" s="210"/>
      <c r="C7" s="131"/>
    </row>
    <row r="8" spans="1:3" s="177" customFormat="1" x14ac:dyDescent="0.2">
      <c r="A8" s="211" t="s">
        <v>34</v>
      </c>
      <c r="B8" s="198" t="s">
        <v>36</v>
      </c>
      <c r="C8" s="212" t="s">
        <v>594</v>
      </c>
    </row>
    <row r="9" spans="1:3" s="177" customFormat="1" ht="25.5" x14ac:dyDescent="0.2">
      <c r="A9" s="189" t="s">
        <v>50</v>
      </c>
      <c r="B9" s="111" t="s">
        <v>557</v>
      </c>
      <c r="C9" s="136" t="s">
        <v>240</v>
      </c>
    </row>
    <row r="10" spans="1:3" s="177" customFormat="1" ht="25.5" x14ac:dyDescent="0.2">
      <c r="A10" s="190" t="s">
        <v>61</v>
      </c>
      <c r="B10" s="207" t="s">
        <v>528</v>
      </c>
      <c r="C10" s="203" t="s">
        <v>95</v>
      </c>
    </row>
    <row r="11" spans="1:3" s="177" customFormat="1" ht="51" x14ac:dyDescent="0.2">
      <c r="A11" s="190" t="s">
        <v>65</v>
      </c>
      <c r="B11" s="207" t="s">
        <v>588</v>
      </c>
      <c r="C11" s="191" t="s">
        <v>489</v>
      </c>
    </row>
    <row r="12" spans="1:3" s="178" customFormat="1" ht="25.5" x14ac:dyDescent="0.2">
      <c r="A12" s="190" t="s">
        <v>66</v>
      </c>
      <c r="B12" s="283" t="s">
        <v>108</v>
      </c>
      <c r="C12" s="283" t="str">
        <f>'1.6.1'!C14</f>
        <v>Que de la valoració de les dades existents a l'expedient es desprèn que l'execució de l'actuació proposada no afectarà al compliment dels objectius d'estabilitat pressupostària i sostenibilitat financera.</v>
      </c>
    </row>
    <row r="13" spans="1:3" x14ac:dyDescent="0.2">
      <c r="A13" s="257" t="s">
        <v>35</v>
      </c>
      <c r="B13" s="258" t="s">
        <v>36</v>
      </c>
      <c r="C13" s="259" t="s">
        <v>483</v>
      </c>
    </row>
    <row r="14" spans="1:3" x14ac:dyDescent="0.2">
      <c r="A14" s="282" t="s">
        <v>51</v>
      </c>
      <c r="B14" s="283"/>
      <c r="C14" s="283" t="s">
        <v>484</v>
      </c>
    </row>
    <row r="15" spans="1:3" x14ac:dyDescent="0.2">
      <c r="A15" s="257" t="s">
        <v>466</v>
      </c>
      <c r="B15" s="258" t="s">
        <v>36</v>
      </c>
      <c r="C15" s="259" t="s">
        <v>467</v>
      </c>
    </row>
    <row r="16" spans="1:3" ht="25.5" x14ac:dyDescent="0.2">
      <c r="A16" s="282" t="s">
        <v>475</v>
      </c>
      <c r="B16" s="155" t="s">
        <v>589</v>
      </c>
      <c r="C16" s="60" t="s">
        <v>1126</v>
      </c>
    </row>
    <row r="17" spans="1:3" x14ac:dyDescent="0.2">
      <c r="A17" s="257" t="s">
        <v>605</v>
      </c>
      <c r="B17" s="258" t="s">
        <v>36</v>
      </c>
      <c r="C17" s="259" t="s">
        <v>593</v>
      </c>
    </row>
    <row r="18" spans="1:3" x14ac:dyDescent="0.2">
      <c r="A18" s="290" t="s">
        <v>485</v>
      </c>
      <c r="B18" s="138"/>
      <c r="C18" s="1015" t="s">
        <v>484</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pageSetUpPr fitToPage="1"/>
  </sheetPr>
  <dimension ref="A1:C23"/>
  <sheetViews>
    <sheetView view="pageBreakPreview" zoomScale="90" zoomScaleNormal="90" zoomScaleSheetLayoutView="130" workbookViewId="0">
      <selection activeCell="C12" sqref="C12"/>
    </sheetView>
  </sheetViews>
  <sheetFormatPr defaultColWidth="11.42578125" defaultRowHeight="12.75" x14ac:dyDescent="0.2"/>
  <cols>
    <col min="1" max="1" width="9.7109375" style="3" customWidth="1"/>
    <col min="2" max="2" width="18.7109375" style="3" customWidth="1"/>
    <col min="3" max="3" width="110.7109375" style="3" customWidth="1"/>
    <col min="4" max="16384" width="11.42578125" style="3"/>
  </cols>
  <sheetData>
    <row r="1" spans="1:3" x14ac:dyDescent="0.2">
      <c r="A1" s="99" t="s">
        <v>168</v>
      </c>
      <c r="B1" s="99" t="str">
        <f>Inventari!A1</f>
        <v>1.</v>
      </c>
      <c r="C1" s="99" t="str">
        <f>Inventari!B1</f>
        <v>Control permanent no planificable</v>
      </c>
    </row>
    <row r="2" spans="1:3" x14ac:dyDescent="0.2">
      <c r="A2" s="101" t="s">
        <v>46</v>
      </c>
      <c r="B2" s="101" t="str">
        <f>Inventari!B2</f>
        <v>1.1</v>
      </c>
      <c r="C2" s="101" t="str">
        <f>Inventari!C2</f>
        <v>Pressupost</v>
      </c>
    </row>
    <row r="3" spans="1:3" ht="25.5" customHeight="1" x14ac:dyDescent="0.2">
      <c r="A3" s="204" t="s">
        <v>32</v>
      </c>
      <c r="B3" s="204" t="str">
        <f>Inventari!C6</f>
        <v>1.1.4</v>
      </c>
      <c r="C3" s="197" t="str">
        <f>Inventari!D6</f>
        <v>Establiment de normes que regulen les bestretes de caixa fixa en Bases d'execució del pressupost (modificades amb posterioritat a l'aprovació de l'expedient del pressupost general)</v>
      </c>
    </row>
    <row r="4" spans="1:3" s="6" customFormat="1" x14ac:dyDescent="0.2">
      <c r="A4" s="11"/>
      <c r="B4" s="11"/>
      <c r="C4" s="46"/>
    </row>
    <row r="5" spans="1:3" s="31" customFormat="1" x14ac:dyDescent="0.2">
      <c r="A5" s="9" t="s">
        <v>62</v>
      </c>
      <c r="B5" s="25" t="s">
        <v>36</v>
      </c>
      <c r="C5" s="23" t="s">
        <v>60</v>
      </c>
    </row>
    <row r="6" spans="1:3" s="176" customFormat="1" ht="25.5" x14ac:dyDescent="0.2">
      <c r="A6" s="186" t="s">
        <v>67</v>
      </c>
      <c r="B6" s="48" t="str">
        <f>Inventari!E6</f>
        <v>Art. 75.1 RD 500/1990</v>
      </c>
      <c r="C6" s="184" t="str">
        <f>Inventari!F6</f>
        <v>Les entitats locals podran establir en les bases d'execució del pressupost, previ informe de la intervenció, les normes que regulen les bestretes de caixa fixa.</v>
      </c>
    </row>
    <row r="7" spans="1:3" x14ac:dyDescent="0.2">
      <c r="A7" s="61"/>
      <c r="B7" s="4"/>
      <c r="C7" s="62"/>
    </row>
    <row r="8" spans="1:3" x14ac:dyDescent="0.2">
      <c r="A8" s="179" t="s">
        <v>34</v>
      </c>
      <c r="B8" s="25" t="s">
        <v>36</v>
      </c>
      <c r="C8" s="10" t="str">
        <f>'1.1.1'!C8</f>
        <v>Aspectes a revisar</v>
      </c>
    </row>
    <row r="9" spans="1:3" ht="63.75" x14ac:dyDescent="0.2">
      <c r="A9" s="47" t="s">
        <v>50</v>
      </c>
      <c r="B9" s="113" t="s">
        <v>1207</v>
      </c>
      <c r="C9" s="191" t="str">
        <f>'1.1.1'!C9</f>
        <v>Que l'expedient es proposa al ple de la corporació.</v>
      </c>
    </row>
    <row r="10" spans="1:3" s="16" customFormat="1" ht="25.5" x14ac:dyDescent="0.2">
      <c r="A10" s="47" t="s">
        <v>61</v>
      </c>
      <c r="B10" s="54" t="s">
        <v>528</v>
      </c>
      <c r="C10" s="151" t="s">
        <v>95</v>
      </c>
    </row>
    <row r="11" spans="1:3" s="8" customFormat="1" ht="25.5" x14ac:dyDescent="0.2">
      <c r="A11" s="47" t="s">
        <v>65</v>
      </c>
      <c r="B11" s="51" t="s">
        <v>248</v>
      </c>
      <c r="C11" s="191" t="s">
        <v>125</v>
      </c>
    </row>
    <row r="12" spans="1:3" ht="25.5" x14ac:dyDescent="0.2">
      <c r="A12" s="47" t="s">
        <v>66</v>
      </c>
      <c r="B12" s="51" t="s">
        <v>249</v>
      </c>
      <c r="C12" s="191" t="s">
        <v>126</v>
      </c>
    </row>
    <row r="13" spans="1:3" ht="25.5" x14ac:dyDescent="0.2">
      <c r="A13" s="47" t="s">
        <v>103</v>
      </c>
      <c r="B13" s="51" t="s">
        <v>250</v>
      </c>
      <c r="C13" s="191" t="s">
        <v>127</v>
      </c>
    </row>
    <row r="14" spans="1:3" ht="25.5" x14ac:dyDescent="0.2">
      <c r="A14" s="47" t="s">
        <v>109</v>
      </c>
      <c r="B14" s="51" t="s">
        <v>251</v>
      </c>
      <c r="C14" s="191" t="s">
        <v>128</v>
      </c>
    </row>
    <row r="15" spans="1:3" ht="25.5" x14ac:dyDescent="0.2">
      <c r="A15" s="47" t="s">
        <v>130</v>
      </c>
      <c r="B15" s="51" t="s">
        <v>252</v>
      </c>
      <c r="C15" s="191" t="s">
        <v>129</v>
      </c>
    </row>
    <row r="16" spans="1:3" ht="51" x14ac:dyDescent="0.2">
      <c r="A16" s="47" t="s">
        <v>131</v>
      </c>
      <c r="B16" s="51" t="s">
        <v>326</v>
      </c>
      <c r="C16" s="191" t="s">
        <v>270</v>
      </c>
    </row>
    <row r="17" spans="1:3" ht="38.25" x14ac:dyDescent="0.2">
      <c r="A17" s="47" t="s">
        <v>201</v>
      </c>
      <c r="B17" s="304" t="s">
        <v>366</v>
      </c>
      <c r="C17" s="60" t="s">
        <v>1188</v>
      </c>
    </row>
    <row r="18" spans="1:3" x14ac:dyDescent="0.2">
      <c r="A18" s="179" t="s">
        <v>35</v>
      </c>
      <c r="B18" s="198" t="s">
        <v>36</v>
      </c>
      <c r="C18" s="212" t="s">
        <v>483</v>
      </c>
    </row>
    <row r="19" spans="1:3" x14ac:dyDescent="0.2">
      <c r="A19" s="282" t="s">
        <v>51</v>
      </c>
      <c r="B19" s="137"/>
      <c r="C19" s="137" t="s">
        <v>484</v>
      </c>
    </row>
    <row r="20" spans="1:3" x14ac:dyDescent="0.2">
      <c r="A20" s="179" t="s">
        <v>466</v>
      </c>
      <c r="B20" s="198" t="s">
        <v>36</v>
      </c>
      <c r="C20" s="212" t="s">
        <v>467</v>
      </c>
    </row>
    <row r="21" spans="1:3" x14ac:dyDescent="0.2">
      <c r="A21" s="282" t="s">
        <v>475</v>
      </c>
      <c r="B21" s="182"/>
      <c r="C21" s="137" t="s">
        <v>484</v>
      </c>
    </row>
    <row r="22" spans="1:3" x14ac:dyDescent="0.2">
      <c r="A22" s="179" t="s">
        <v>605</v>
      </c>
      <c r="B22" s="198" t="s">
        <v>36</v>
      </c>
      <c r="C22" s="259" t="s">
        <v>593</v>
      </c>
    </row>
    <row r="23" spans="1:3" x14ac:dyDescent="0.2">
      <c r="A23" s="290" t="s">
        <v>485</v>
      </c>
      <c r="B23" s="138"/>
      <c r="C23" s="146" t="s">
        <v>484</v>
      </c>
    </row>
  </sheetData>
  <customSheetViews>
    <customSheetView guid="{15196E9F-7FF8-439E-8E5E-D7EC9B4FE2B9}" scale="130" showPageBreaks="1" fitToPage="1" printArea="1" view="pageBreakPreview">
      <selection activeCell="D1" sqref="D1"/>
      <pageMargins left="0.31496062992125984" right="0.31496062992125984" top="0.35433070866141736" bottom="0.35433070866141736" header="0.31496062992125984" footer="0.31496062992125984"/>
      <pageSetup paperSize="9" fitToHeight="6" orientation="landscape" r:id="rId1"/>
    </customSheetView>
    <customSheetView guid="{938131D7-2FA4-4B6F-9B58-CE56B014F426}" scale="90" showPageBreaks="1" fitToPage="1" topLeftCell="A13">
      <selection activeCell="D17" sqref="D17"/>
      <pageMargins left="0.31496062992125984" right="0.31496062992125984" top="0.35433070866141736" bottom="0.35433070866141736" header="0.31496062992125984" footer="0.31496062992125984"/>
      <pageSetup paperSize="9" scale="58" fitToHeight="2" orientation="portrait" r:id="rId2"/>
    </customSheetView>
    <customSheetView guid="{ADC44F08-3865-4F34-B04A-36DC3A9880D3}" scale="90" fitToPage="1">
      <selection activeCell="C9" sqref="C9:D9"/>
      <pageMargins left="0.31496062992125984" right="0.31496062992125984" top="0.35433070866141736" bottom="0.35433070866141736" header="0.31496062992125984" footer="0.31496062992125984"/>
      <pageSetup paperSize="9" scale="71" fitToHeight="2" orientation="portrait" r:id="rId3"/>
    </customSheetView>
    <customSheetView guid="{F414D6E4-FF9A-4C61-8209-8A1F2A078362}" scale="90" fitToPage="1" topLeftCell="A7">
      <selection activeCell="C1" sqref="C1"/>
      <pageMargins left="0.31496062992125984" right="0.31496062992125984" top="0.35433070866141736" bottom="0.35433070866141736" header="0.31496062992125984" footer="0.31496062992125984"/>
      <pageSetup paperSize="9" scale="59" orientation="portrait" r:id="rId4"/>
    </customSheetView>
    <customSheetView guid="{A2FA97B7-FA2E-4CF8-9E14-C904E49D925F}" scale="90" fitToPage="1">
      <selection activeCell="B15" sqref="B15"/>
      <pageMargins left="0.31496062992125984" right="0.31496062992125984" top="0.35433070866141736" bottom="0.35433070866141736" header="0.31496062992125984" footer="0.31496062992125984"/>
      <pageSetup paperSize="9" scale="71" fitToHeight="2" orientation="portrait" r:id="rId5"/>
    </customSheetView>
    <customSheetView guid="{8DB10316-28C9-4A14-AEA2-359711156BC5}" scale="90" showPageBreaks="1" fitToPage="1">
      <selection activeCell="C43" sqref="C43"/>
      <pageMargins left="0.31496062992125984" right="0.31496062992125984" top="0.35433070866141736" bottom="0.35433070866141736" header="0.31496062992125984" footer="0.31496062992125984"/>
      <pageSetup paperSize="9" scale="71" fitToHeight="2" orientation="portrait" r:id="rId6"/>
    </customSheetView>
    <customSheetView guid="{CB07B519-62E8-4084-A00D-D1F8D5657738}" scale="90" showPageBreaks="1" fitToPage="1" view="pageBreakPreview">
      <selection activeCell="B18" sqref="B18"/>
      <pageMargins left="0.31496062992125984" right="0.31496062992125984" top="0.35433070866141736" bottom="0.35433070866141736" header="0.31496062992125984" footer="0.31496062992125984"/>
      <pageSetup paperSize="9" scale="59" fitToHeight="6" orientation="landscape" r:id="rId7"/>
    </customSheetView>
    <customSheetView guid="{DE13449C-9946-4D9B-BAD6-D935553CF657}" scale="90" showPageBreaks="1" fitToPage="1" printArea="1" view="pageBreakPreview">
      <selection activeCell="C21" sqref="C21"/>
      <pageMargins left="0.31496062992125984" right="0.31496062992125984" top="0.35433070866141736" bottom="0.35433070866141736" header="0.31496062992125984" footer="0.31496062992125984"/>
      <pageSetup paperSize="9" fitToHeight="6" orientation="landscape" r:id="rId8"/>
    </customSheetView>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9"/>
    </customSheetView>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fitToHeight="6" orientation="landscape" r:id="rId10"/>
    </customSheetView>
  </customSheetViews>
  <pageMargins left="0.39370078740157483" right="0.39370078740157483" top="0.39370078740157483" bottom="0.39370078740157483" header="0.39370078740157483" footer="0.39370078740157483"/>
  <pageSetup paperSize="9" scale="99" fitToHeight="6" orientation="landscape" r:id="rId1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ht="25.5" x14ac:dyDescent="0.2">
      <c r="A3" s="204" t="s">
        <v>32</v>
      </c>
      <c r="B3" s="204" t="str">
        <f>[3]Inventari!C49</f>
        <v>1.8.2</v>
      </c>
      <c r="C3" s="197" t="str">
        <f>[3]Inventari!D49</f>
        <v>Transferència de funcions o activitats a altres administracions públiques, així com l'acceptació de les delegacions o encàrrecs de gestió realitzades per altres administracions, excepte que per llei s'imposi obligatòriament</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[3]Inventari!E49</f>
        <v>Art. 47.2.h) L 7/1985
Art. 4.1.b).5 RD 128/2018</v>
      </c>
      <c r="C6" s="27" t="s">
        <v>592</v>
      </c>
    </row>
    <row r="7" spans="1:3" x14ac:dyDescent="0.2">
      <c r="A7" s="209"/>
      <c r="B7" s="210"/>
      <c r="C7" s="131"/>
    </row>
    <row r="8" spans="1:3" s="177" customFormat="1" x14ac:dyDescent="0.2">
      <c r="A8" s="211" t="str">
        <f>'1.8.1'!A8</f>
        <v>A.</v>
      </c>
      <c r="B8" s="198" t="str">
        <f>'1.8.1'!B8</f>
        <v>Ref. Legislativa</v>
      </c>
      <c r="C8" s="212" t="s">
        <v>594</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203" t="str">
        <f>'1.8.1'!C11</f>
        <v>Que consta l'informe favorable de la secretaria de la corporació.</v>
      </c>
    </row>
    <row r="12" spans="1:3" s="177" customFormat="1" ht="25.5" x14ac:dyDescent="0.2">
      <c r="A12" s="190" t="str">
        <f>'1.8.1'!A12</f>
        <v>A.4</v>
      </c>
      <c r="B12" s="207" t="str">
        <f>'1.8.1'!B12</f>
        <v>Art. 7.3 LO 2/2012</v>
      </c>
      <c r="C12" s="203"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5"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[3]Inventari!C50</f>
        <v>1.8.3</v>
      </c>
      <c r="C3" s="197" t="str">
        <f>[3]Inventari!D50</f>
        <v>Municipalització o provincialització d'activitats en règim de monopoli i aprovació de la forma concreta de gestió del servei corresponent</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[3]Inventari!E50</f>
        <v>Art. 47.2.k) L 7/1985
Art. 4.1.b).5 RD 128/2018</v>
      </c>
      <c r="C6" s="27" t="s">
        <v>592</v>
      </c>
    </row>
    <row r="7" spans="1:3" x14ac:dyDescent="0.2">
      <c r="A7" s="209"/>
      <c r="B7" s="210"/>
      <c r="C7" s="131"/>
    </row>
    <row r="8" spans="1:3" s="177" customFormat="1" x14ac:dyDescent="0.2">
      <c r="A8" s="211" t="str">
        <f>'1.8.1'!A8</f>
        <v>A.</v>
      </c>
      <c r="B8" s="198" t="str">
        <f>'1.8.1'!B8</f>
        <v>Ref. Legislativa</v>
      </c>
      <c r="C8" s="212" t="s">
        <v>594</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5"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[3]Inventari!C51</f>
        <v>1.8.4</v>
      </c>
      <c r="C3" s="197" t="str">
        <f>[3]Inventari!D51</f>
        <v xml:space="preserve">Altres assumptes que tractin matèries per a les quals s'exigeixi una majoria especial </v>
      </c>
    </row>
    <row r="4" spans="1:3" s="177" customFormat="1" x14ac:dyDescent="0.2">
      <c r="A4" s="180"/>
      <c r="B4" s="180"/>
      <c r="C4" s="180"/>
    </row>
    <row r="5" spans="1:3" x14ac:dyDescent="0.2">
      <c r="A5" s="211" t="s">
        <v>62</v>
      </c>
      <c r="B5" s="198" t="s">
        <v>36</v>
      </c>
      <c r="C5" s="187" t="s">
        <v>60</v>
      </c>
    </row>
    <row r="6" spans="1:3" ht="38.25" x14ac:dyDescent="0.2">
      <c r="A6" s="219" t="s">
        <v>67</v>
      </c>
      <c r="B6" s="27" t="str">
        <f>[3]Inventari!E51</f>
        <v>Art. 47.2.o) L 7/1985
Art. 4.1.b).5 RD 128/2018</v>
      </c>
      <c r="C6" s="27" t="s">
        <v>592</v>
      </c>
    </row>
    <row r="7" spans="1:3" x14ac:dyDescent="0.2">
      <c r="A7" s="209"/>
      <c r="B7" s="210"/>
      <c r="C7" s="131"/>
    </row>
    <row r="8" spans="1:3" s="177" customFormat="1" x14ac:dyDescent="0.2">
      <c r="A8" s="211" t="str">
        <f>'1.8.1'!A8</f>
        <v>A.</v>
      </c>
      <c r="B8" s="198" t="str">
        <f>'1.8.1'!B8</f>
        <v>Ref. Legislativa</v>
      </c>
      <c r="C8" s="212" t="s">
        <v>594</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5"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90" zoomScaleNormal="100" zoomScaleSheetLayoutView="90" workbookViewId="0">
      <selection activeCell="A7" sqref="A7"/>
    </sheetView>
  </sheetViews>
  <sheetFormatPr defaultColWidth="11.42578125" defaultRowHeight="12.75" x14ac:dyDescent="0.2"/>
  <cols>
    <col min="1" max="1" width="9.7109375" style="176" customWidth="1"/>
    <col min="2" max="2" width="18.7109375" style="176" customWidth="1"/>
    <col min="3" max="3" width="110.7109375" style="176" customWidth="1"/>
    <col min="4" max="16384" width="11.42578125" style="176"/>
  </cols>
  <sheetData>
    <row r="1" spans="1:3" x14ac:dyDescent="0.2">
      <c r="A1" s="99" t="s">
        <v>168</v>
      </c>
      <c r="B1" s="99" t="str">
        <f>[3]Inventari!A1</f>
        <v>1.</v>
      </c>
      <c r="C1" s="100" t="str">
        <f>[3]Inventari!B1</f>
        <v>Control permanent no planificable</v>
      </c>
    </row>
    <row r="2" spans="1:3" x14ac:dyDescent="0.2">
      <c r="A2" s="101" t="s">
        <v>46</v>
      </c>
      <c r="B2" s="101" t="str">
        <f>[3]Inventari!B47</f>
        <v>1.8</v>
      </c>
      <c r="C2" s="101" t="str">
        <f>[3]Inventari!C47</f>
        <v>Altres matèries</v>
      </c>
    </row>
    <row r="3" spans="1:3" x14ac:dyDescent="0.2">
      <c r="A3" s="204" t="s">
        <v>32</v>
      </c>
      <c r="B3" s="204" t="str">
        <f>[3]Inventari!C52</f>
        <v>1.8.5</v>
      </c>
      <c r="C3" s="197" t="str">
        <f>[3]Inventari!D52</f>
        <v>Iniciatives veïnals que afectin a drets i obligacions de contingut econòmic</v>
      </c>
    </row>
    <row r="4" spans="1:3" s="177" customFormat="1" x14ac:dyDescent="0.2">
      <c r="A4" s="180"/>
      <c r="B4" s="180"/>
      <c r="C4" s="180"/>
    </row>
    <row r="5" spans="1:3" x14ac:dyDescent="0.2">
      <c r="A5" s="211" t="s">
        <v>62</v>
      </c>
      <c r="B5" s="198" t="s">
        <v>36</v>
      </c>
      <c r="C5" s="187" t="s">
        <v>60</v>
      </c>
    </row>
    <row r="6" spans="1:3" ht="25.5" x14ac:dyDescent="0.2">
      <c r="A6" s="219" t="s">
        <v>67</v>
      </c>
      <c r="B6" s="27" t="str">
        <f>[3]Inventari!E52</f>
        <v>Art. 70 bis.2 L 7/1985</v>
      </c>
      <c r="C6" s="144" t="s">
        <v>1157</v>
      </c>
    </row>
    <row r="7" spans="1:3" x14ac:dyDescent="0.2">
      <c r="A7" s="209"/>
      <c r="B7" s="210"/>
      <c r="C7" s="131"/>
    </row>
    <row r="8" spans="1:3" s="177" customFormat="1" x14ac:dyDescent="0.2">
      <c r="A8" s="211" t="str">
        <f>'1.8.1'!A8</f>
        <v>A.</v>
      </c>
      <c r="B8" s="198" t="str">
        <f>'1.8.1'!B8</f>
        <v>Ref. Legislativa</v>
      </c>
      <c r="C8" s="212" t="s">
        <v>594</v>
      </c>
    </row>
    <row r="9" spans="1:3" s="177" customFormat="1" ht="25.5" x14ac:dyDescent="0.2">
      <c r="A9" s="189" t="str">
        <f>'1.8.1'!A9</f>
        <v>A.1</v>
      </c>
      <c r="B9" s="111" t="str">
        <f>'1.8.1'!B9</f>
        <v>Art. 50 RD 2568/1986
Art. 34.1 L 39/2015</v>
      </c>
      <c r="C9" s="136" t="str">
        <f>'1.8.1'!C9</f>
        <v>Que l'expedient es proposa al ple de la corporació.</v>
      </c>
    </row>
    <row r="10" spans="1:3" s="177" customFormat="1" ht="25.5" x14ac:dyDescent="0.2">
      <c r="A10" s="190" t="str">
        <f>'1.8.1'!A10</f>
        <v>A.2</v>
      </c>
      <c r="B10" s="207" t="str">
        <f>'1.8.1'!B10</f>
        <v>Art. 172 i 175 RD 2568/1986</v>
      </c>
      <c r="C10" s="203" t="str">
        <f>'1.8.1'!C10</f>
        <v>Que existeix informe favorable del responsable de l'expedient en el que s'exposen els antecedents i disposicions legals o reglamentàries en què basa el seu criteri.</v>
      </c>
    </row>
    <row r="11" spans="1:3" s="177" customFormat="1" ht="51" x14ac:dyDescent="0.2">
      <c r="A11" s="190" t="str">
        <f>'1.8.1'!A11</f>
        <v>A.3</v>
      </c>
      <c r="B11" s="207" t="str">
        <f>'1.8.1'!B11</f>
        <v>Art. 3.3.c) RD 128/2018
Art. 54.1.b) RDLeg 781/1986</v>
      </c>
      <c r="C11" s="191" t="str">
        <f>'1.8.1'!C11</f>
        <v>Que consta l'informe favorable de la secretaria de la corporació.</v>
      </c>
    </row>
    <row r="12" spans="1:3" ht="25.5" x14ac:dyDescent="0.2">
      <c r="A12" s="190" t="str">
        <f>'1.8.1'!A12</f>
        <v>A.4</v>
      </c>
      <c r="B12" s="207" t="str">
        <f>'1.8.1'!B12</f>
        <v>Art. 7.3 LO 2/2012</v>
      </c>
      <c r="C12" s="191" t="str">
        <f>'1.8.1'!C12</f>
        <v>Que de la valoració de les dades existents a l'expedient es desprèn que l'execució de l'actuació proposada no afectarà al compliment dels objectius d'estabilitat pressupostària i sostenibilitat financera.</v>
      </c>
    </row>
    <row r="13" spans="1:3" x14ac:dyDescent="0.2">
      <c r="A13" s="257" t="str">
        <f>'1.8.1'!A13</f>
        <v>B.</v>
      </c>
      <c r="B13" s="258" t="str">
        <f>'1.8.1'!B13</f>
        <v>Ref. Legislativa</v>
      </c>
      <c r="C13" s="259" t="str">
        <f>'1.8.1'!C13</f>
        <v>Altres aspectes a revisar</v>
      </c>
    </row>
    <row r="14" spans="1:3" x14ac:dyDescent="0.2">
      <c r="A14" s="282" t="str">
        <f>'1.8.1'!A14</f>
        <v>B.1</v>
      </c>
      <c r="B14" s="283"/>
      <c r="C14" s="283" t="str">
        <f>'1.8.1'!C14</f>
        <v>A criteri de la intervenció</v>
      </c>
    </row>
    <row r="15" spans="1:3" x14ac:dyDescent="0.2">
      <c r="A15" s="257" t="str">
        <f>'1.8.1'!A15</f>
        <v>C.</v>
      </c>
      <c r="B15" s="258" t="str">
        <f>'1.8.1'!B15</f>
        <v>Ref. Legislativa</v>
      </c>
      <c r="C15" s="259" t="str">
        <f>'1.8.1'!C15</f>
        <v>Es fa constar</v>
      </c>
    </row>
    <row r="16" spans="1:3" ht="25.5" x14ac:dyDescent="0.2">
      <c r="A16" s="282" t="str">
        <f>'1.8.1'!A16</f>
        <v>C.1</v>
      </c>
      <c r="B16" s="155" t="str">
        <f>'1.8.1'!B16</f>
        <v>Art. 47.2 L 7/1985</v>
      </c>
      <c r="C16" s="60" t="str">
        <f>'1.8.1'!C16</f>
        <v>Es fa constar que es requerirà el vot favorable de la majoria absoluta del nombre legal de membres de la corporació per a l'aprovació de l'expedient.</v>
      </c>
    </row>
    <row r="17" spans="1:3" x14ac:dyDescent="0.2">
      <c r="A17" s="257" t="str">
        <f>'1.8.1'!A17</f>
        <v>D.</v>
      </c>
      <c r="B17" s="258" t="str">
        <f>'1.8.1'!B17</f>
        <v>Ref. Legislativa</v>
      </c>
      <c r="C17" s="259" t="str">
        <f>'1.8.1'!C17</f>
        <v>Altres es fa constar</v>
      </c>
    </row>
    <row r="18" spans="1:3" x14ac:dyDescent="0.2">
      <c r="A18" s="290" t="str">
        <f>'1.8.1'!A18</f>
        <v>D.1</v>
      </c>
      <c r="B18" s="138"/>
      <c r="C18" s="1015" t="str">
        <f>'1.8.1'!C18</f>
        <v>A criteri de la intervenció</v>
      </c>
    </row>
  </sheetData>
  <pageMargins left="0.78740157480314965" right="0.78740157480314965" top="0.78740157480314965" bottom="0.78740157480314965" header="0.31496062992125984" footer="0.31496062992125984"/>
  <pageSetup paperSize="9" scale="9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pageSetUpPr fitToPage="1"/>
  </sheetPr>
  <dimension ref="A1:D16"/>
  <sheetViews>
    <sheetView view="pageBreakPreview" zoomScaleNormal="90" zoomScaleSheetLayoutView="100" workbookViewId="0">
      <selection activeCell="A6" sqref="A6"/>
    </sheetView>
  </sheetViews>
  <sheetFormatPr defaultColWidth="11.42578125" defaultRowHeight="12.75" x14ac:dyDescent="0.2"/>
  <cols>
    <col min="1" max="1" width="9.7109375" style="176" customWidth="1"/>
    <col min="2" max="2" width="18.7109375" style="176" customWidth="1"/>
    <col min="3" max="3" width="110.7109375" style="176" customWidth="1"/>
    <col min="4" max="4" width="22.42578125" style="181" customWidth="1"/>
    <col min="5" max="16384" width="11.42578125" style="176"/>
  </cols>
  <sheetData>
    <row r="1" spans="1:4" x14ac:dyDescent="0.2">
      <c r="A1" s="99" t="s">
        <v>168</v>
      </c>
      <c r="B1" s="99" t="str">
        <f>Inventari!A1</f>
        <v>1.</v>
      </c>
      <c r="C1" s="99" t="str">
        <f>Inventari!B1</f>
        <v>Control permanent no planificable</v>
      </c>
    </row>
    <row r="2" spans="1:4" x14ac:dyDescent="0.2">
      <c r="A2" s="101" t="s">
        <v>46</v>
      </c>
      <c r="B2" s="101" t="str">
        <f>Inventari!B2</f>
        <v>1.1</v>
      </c>
      <c r="C2" s="101" t="str">
        <f>Inventari!C2</f>
        <v>Pressupost</v>
      </c>
    </row>
    <row r="3" spans="1:4" x14ac:dyDescent="0.2">
      <c r="A3" s="204" t="s">
        <v>32</v>
      </c>
      <c r="B3" s="204" t="str">
        <f>Inventari!C7</f>
        <v>1.1.5</v>
      </c>
      <c r="C3" s="215" t="str">
        <f>Inventari!D7</f>
        <v>Avaluació de l'objectiu d'estabilitat pressupostària en l'aprovació del pressupost</v>
      </c>
    </row>
    <row r="4" spans="1:4" s="177" customFormat="1" x14ac:dyDescent="0.2">
      <c r="A4" s="180"/>
      <c r="B4" s="180"/>
      <c r="C4" s="46"/>
      <c r="D4" s="152"/>
    </row>
    <row r="5" spans="1:4" x14ac:dyDescent="0.2">
      <c r="A5" s="179" t="s">
        <v>62</v>
      </c>
      <c r="B5" s="25" t="s">
        <v>36</v>
      </c>
      <c r="C5" s="23" t="s">
        <v>60</v>
      </c>
    </row>
    <row r="6" spans="1:4" ht="51" x14ac:dyDescent="0.2">
      <c r="A6" s="186" t="s">
        <v>67</v>
      </c>
      <c r="B6" s="183" t="str">
        <f>Inventari!E7</f>
        <v>Art. 16.2 RD 1463/2007</v>
      </c>
      <c r="C6" s="184" t="str">
        <f>Inventari!F7</f>
        <v>La intervenció elevarà al ple un informe sobre el compliment de l'objectiu d'estabilitat de la pròpia entitat local i dels seus organismes autònoms i entitats dependents. L'informe s'emetrà amb caràcter independent i s'incorporarà al previst en l'article 168.4 del RDLeg 2/2004. Així mateix, la intervenció de l'entitat local elevarà al ple informe sobre els estats financers, un cop aprovats per l'òrgan competent, de cada una de les entitats dependents (no integrades en el sector administracions públiques).</v>
      </c>
    </row>
    <row r="7" spans="1:4" x14ac:dyDescent="0.2">
      <c r="A7" s="61"/>
      <c r="B7" s="4"/>
      <c r="C7" s="62"/>
    </row>
    <row r="8" spans="1:4" s="177" customFormat="1" x14ac:dyDescent="0.2">
      <c r="A8" s="179" t="s">
        <v>34</v>
      </c>
      <c r="B8" s="25" t="s">
        <v>36</v>
      </c>
      <c r="C8" s="10" t="str">
        <f>'1.1.1'!C8</f>
        <v>Aspectes a revisar</v>
      </c>
      <c r="D8" s="152"/>
    </row>
    <row r="9" spans="1:4" ht="25.5" x14ac:dyDescent="0.2">
      <c r="A9" s="40" t="s">
        <v>50</v>
      </c>
      <c r="B9" s="344" t="s">
        <v>85</v>
      </c>
      <c r="C9" s="345" t="s">
        <v>1176</v>
      </c>
      <c r="D9" s="975" t="s">
        <v>1191</v>
      </c>
    </row>
    <row r="10" spans="1:4" x14ac:dyDescent="0.2">
      <c r="A10" s="179" t="s">
        <v>35</v>
      </c>
      <c r="B10" s="198" t="s">
        <v>36</v>
      </c>
      <c r="C10" s="212" t="s">
        <v>483</v>
      </c>
    </row>
    <row r="11" spans="1:4" x14ac:dyDescent="0.2">
      <c r="A11" s="282" t="s">
        <v>51</v>
      </c>
      <c r="B11" s="137"/>
      <c r="C11" s="137" t="s">
        <v>484</v>
      </c>
    </row>
    <row r="12" spans="1:4" x14ac:dyDescent="0.2">
      <c r="A12" s="179" t="s">
        <v>466</v>
      </c>
      <c r="B12" s="198" t="s">
        <v>36</v>
      </c>
      <c r="C12" s="212" t="s">
        <v>467</v>
      </c>
    </row>
    <row r="13" spans="1:4" ht="25.5" x14ac:dyDescent="0.2">
      <c r="A13" s="287" t="s">
        <v>475</v>
      </c>
      <c r="B13" s="125" t="s">
        <v>479</v>
      </c>
      <c r="C13" s="288" t="s">
        <v>494</v>
      </c>
    </row>
    <row r="14" spans="1:4" ht="38.25" x14ac:dyDescent="0.2">
      <c r="A14" s="290" t="s">
        <v>602</v>
      </c>
      <c r="B14" s="291" t="s">
        <v>656</v>
      </c>
      <c r="C14" s="291" t="s">
        <v>657</v>
      </c>
      <c r="D14" s="979"/>
    </row>
    <row r="15" spans="1:4" x14ac:dyDescent="0.2">
      <c r="A15" s="179" t="s">
        <v>605</v>
      </c>
      <c r="B15" s="198" t="s">
        <v>36</v>
      </c>
      <c r="C15" s="212" t="s">
        <v>593</v>
      </c>
    </row>
    <row r="16" spans="1:4" x14ac:dyDescent="0.2">
      <c r="A16" s="290" t="s">
        <v>485</v>
      </c>
      <c r="B16" s="146"/>
      <c r="C16" s="146" t="s">
        <v>484</v>
      </c>
    </row>
  </sheetData>
  <customSheetViews>
    <customSheetView guid="{D0C00841-1E30-435B-B1C3-8C1666084E21}" scale="90" showPageBreaks="1" fitToPage="1" view="pageBreakPreview">
      <selection activeCell="C45" sqref="C45"/>
      <pageMargins left="0.31496062992125984" right="0.31496062992125984" top="0.35433070866141736" bottom="0.35433070866141736" header="0.31496062992125984" footer="0.31496062992125984"/>
      <pageSetup paperSize="9" scale="81" fitToHeight="6" orientation="landscape" r:id="rId1"/>
    </customSheetView>
    <customSheetView guid="{C05EC54D-5F4D-4DAC-8B5A-CD3242A0C8CA}" scale="90" showPageBreaks="1" fitToPage="1" view="pageBreakPreview">
      <selection activeCell="C45" sqref="C45"/>
      <pageMargins left="0.31496062992125984" right="0.31496062992125984" top="0.35433070866141736" bottom="0.35433070866141736" header="0.31496062992125984" footer="0.31496062992125984"/>
      <pageSetup paperSize="9" scale="81" fitToHeight="6" orientation="landscape" r:id="rId2"/>
    </customSheetView>
  </customSheetViews>
  <pageMargins left="0.39370078740157483" right="0.39370078740157483" top="0.39370078740157483" bottom="0.39370078740157483" header="0.39370078740157483" footer="0.39370078740157483"/>
  <pageSetup paperSize="9" scale="86" fitToHeight="6"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view="pageBreakPreview" zoomScaleNormal="100" zoomScaleSheetLayoutView="100" workbookViewId="0">
      <selection activeCell="A2" sqref="A2:F2"/>
    </sheetView>
  </sheetViews>
  <sheetFormatPr defaultColWidth="11.42578125" defaultRowHeight="12.75" x14ac:dyDescent="0.25"/>
  <cols>
    <col min="1" max="1" width="43.42578125" style="442" customWidth="1"/>
    <col min="2" max="6" width="20.7109375" style="440" customWidth="1"/>
    <col min="7" max="16384" width="11.42578125" style="441"/>
  </cols>
  <sheetData>
    <row r="2" spans="1:6" s="437" customFormat="1" ht="20.25" x14ac:dyDescent="0.25">
      <c r="A2" s="1043" t="s">
        <v>1218</v>
      </c>
      <c r="B2" s="1043"/>
      <c r="C2" s="1043"/>
      <c r="D2" s="1043"/>
      <c r="E2" s="1043"/>
      <c r="F2" s="1043"/>
    </row>
    <row r="3" spans="1:6" s="438" customFormat="1" ht="22.5" x14ac:dyDescent="0.25">
      <c r="A3" s="1044" t="s">
        <v>710</v>
      </c>
      <c r="B3" s="1044"/>
      <c r="C3" s="1044"/>
      <c r="D3" s="1044"/>
      <c r="E3" s="1044"/>
      <c r="F3" s="1044"/>
    </row>
    <row r="4" spans="1:6" x14ac:dyDescent="0.25">
      <c r="A4" s="439"/>
    </row>
    <row r="5" spans="1:6" ht="13.5" thickBot="1" x14ac:dyDescent="0.3"/>
    <row r="6" spans="1:6" s="445" customFormat="1" ht="45" x14ac:dyDescent="0.25">
      <c r="A6" s="1045" t="s">
        <v>711</v>
      </c>
      <c r="B6" s="443" t="s">
        <v>712</v>
      </c>
      <c r="C6" s="443" t="s">
        <v>713</v>
      </c>
      <c r="D6" s="443" t="s">
        <v>714</v>
      </c>
      <c r="E6" s="443" t="s">
        <v>715</v>
      </c>
      <c r="F6" s="444" t="s">
        <v>716</v>
      </c>
    </row>
    <row r="7" spans="1:6" s="448" customFormat="1" ht="29.25" thickBot="1" x14ac:dyDescent="0.3">
      <c r="A7" s="1046"/>
      <c r="B7" s="446" t="s">
        <v>717</v>
      </c>
      <c r="C7" s="446" t="s">
        <v>718</v>
      </c>
      <c r="D7" s="446" t="s">
        <v>719</v>
      </c>
      <c r="E7" s="446" t="s">
        <v>720</v>
      </c>
      <c r="F7" s="447" t="s">
        <v>721</v>
      </c>
    </row>
    <row r="8" spans="1:6" s="452" customFormat="1" ht="22.5" customHeight="1" x14ac:dyDescent="0.25">
      <c r="A8" s="449" t="s">
        <v>680</v>
      </c>
      <c r="B8" s="450">
        <f>+'ENTITAT LOCAL - Estabilitat'!C14</f>
        <v>0</v>
      </c>
      <c r="C8" s="450">
        <f>+'ENTITAT LOCAL - Estabilitat'!C24</f>
        <v>0</v>
      </c>
      <c r="D8" s="450">
        <f>+'ENTITAT LOCAL - Estabilitat'!C49</f>
        <v>0</v>
      </c>
      <c r="E8" s="450">
        <f>+'ENTITAT LOCAL - Estabilitat'!C53</f>
        <v>0</v>
      </c>
      <c r="F8" s="451">
        <f t="shared" ref="F8:F13" si="0">+B8-C8+D8+E8</f>
        <v>0</v>
      </c>
    </row>
    <row r="9" spans="1:6" s="452" customFormat="1" ht="22.5" customHeight="1" x14ac:dyDescent="0.25">
      <c r="A9" s="453" t="s">
        <v>681</v>
      </c>
      <c r="B9" s="454">
        <f>+'ORG.AUT. - Estabilitat'!C14</f>
        <v>0</v>
      </c>
      <c r="C9" s="454">
        <f>+'ORG.AUT. - Estabilitat'!C24</f>
        <v>0</v>
      </c>
      <c r="D9" s="454">
        <f>+'ORG.AUT. - Estabilitat'!C49</f>
        <v>0</v>
      </c>
      <c r="E9" s="454">
        <f>+'ORG.AUT. - Estabilitat'!C53</f>
        <v>0</v>
      </c>
      <c r="F9" s="455">
        <f t="shared" si="0"/>
        <v>0</v>
      </c>
    </row>
    <row r="10" spans="1:6" s="452" customFormat="1" ht="22.5" customHeight="1" x14ac:dyDescent="0.25">
      <c r="A10" s="453" t="s">
        <v>682</v>
      </c>
      <c r="B10" s="454">
        <f>+'CONSORCI - Estabilitat'!C14</f>
        <v>0</v>
      </c>
      <c r="C10" s="454">
        <f>+'CONSORCI - Estabilitat'!C24</f>
        <v>0</v>
      </c>
      <c r="D10" s="454">
        <f>+'CONSORCI - Estabilitat'!C49</f>
        <v>0</v>
      </c>
      <c r="E10" s="454">
        <f>+'CONSORCI - Estabilitat'!C53</f>
        <v>0</v>
      </c>
      <c r="F10" s="455">
        <f t="shared" si="0"/>
        <v>0</v>
      </c>
    </row>
    <row r="11" spans="1:6" s="452" customFormat="1" ht="22.5" customHeight="1" x14ac:dyDescent="0.25">
      <c r="A11" s="453" t="s">
        <v>683</v>
      </c>
      <c r="B11" s="454">
        <f>+'EPE - Estabilitat'!F16</f>
        <v>0</v>
      </c>
      <c r="C11" s="454">
        <f>+'EPE - Estabilitat'!F31</f>
        <v>0</v>
      </c>
      <c r="D11" s="454">
        <v>0</v>
      </c>
      <c r="E11" s="454">
        <f>+'EPE - Estabilitat'!F35</f>
        <v>0</v>
      </c>
      <c r="F11" s="455">
        <f t="shared" si="0"/>
        <v>0</v>
      </c>
    </row>
    <row r="12" spans="1:6" s="452" customFormat="1" ht="22.5" customHeight="1" x14ac:dyDescent="0.25">
      <c r="A12" s="453" t="s">
        <v>684</v>
      </c>
      <c r="B12" s="454">
        <f>+'SOCIETAT - Estabilitat'!F16</f>
        <v>0</v>
      </c>
      <c r="C12" s="454">
        <f>+'SOCIETAT - Estabilitat'!F31</f>
        <v>0</v>
      </c>
      <c r="D12" s="454">
        <v>0</v>
      </c>
      <c r="E12" s="454">
        <f>+'SOCIETAT - Estabilitat'!F35</f>
        <v>0</v>
      </c>
      <c r="F12" s="455">
        <f t="shared" si="0"/>
        <v>0</v>
      </c>
    </row>
    <row r="13" spans="1:6" s="452" customFormat="1" ht="22.5" customHeight="1" thickBot="1" x14ac:dyDescent="0.3">
      <c r="A13" s="453" t="s">
        <v>685</v>
      </c>
      <c r="B13" s="454">
        <f>+'FUNDACIO - Estabilitat'!F16</f>
        <v>0</v>
      </c>
      <c r="C13" s="454">
        <f>+'FUNDACIO - Estabilitat'!F31</f>
        <v>0</v>
      </c>
      <c r="D13" s="454">
        <v>0</v>
      </c>
      <c r="E13" s="454">
        <f>+'FUNDACIO - Estabilitat'!F35</f>
        <v>0</v>
      </c>
      <c r="F13" s="455">
        <f t="shared" si="0"/>
        <v>0</v>
      </c>
    </row>
    <row r="14" spans="1:6" s="452" customFormat="1" ht="22.5" customHeight="1" thickBot="1" x14ac:dyDescent="0.3">
      <c r="A14" s="456" t="s">
        <v>686</v>
      </c>
      <c r="B14" s="457">
        <f>SUM(B8:B13)</f>
        <v>0</v>
      </c>
      <c r="C14" s="457">
        <f>SUM(C8:C13)</f>
        <v>0</v>
      </c>
      <c r="D14" s="457">
        <f>SUM(D8:D13)</f>
        <v>0</v>
      </c>
      <c r="E14" s="457">
        <f>SUM(E8:E13)</f>
        <v>0</v>
      </c>
      <c r="F14" s="458">
        <f>SUM(F8:F13)</f>
        <v>0</v>
      </c>
    </row>
    <row r="15" spans="1:6" s="461" customFormat="1" ht="22.5" customHeight="1" thickBot="1" x14ac:dyDescent="0.3">
      <c r="A15" s="459"/>
      <c r="B15" s="460"/>
      <c r="C15" s="460"/>
      <c r="D15" s="460"/>
      <c r="E15" s="460"/>
      <c r="F15" s="460"/>
    </row>
    <row r="16" spans="1:6" s="461" customFormat="1" ht="22.5" customHeight="1" thickBot="1" x14ac:dyDescent="0.3">
      <c r="A16" s="459"/>
      <c r="B16" s="460"/>
      <c r="C16" s="460"/>
      <c r="D16" s="460"/>
      <c r="E16" s="462" t="s">
        <v>722</v>
      </c>
      <c r="F16" s="463">
        <f>+F14</f>
        <v>0</v>
      </c>
    </row>
    <row r="17" spans="5:6" ht="18.75" customHeight="1" x14ac:dyDescent="0.25">
      <c r="E17" s="464"/>
      <c r="F17" s="465"/>
    </row>
  </sheetData>
  <mergeCells count="3">
    <mergeCell ref="A2:F2"/>
    <mergeCell ref="A3:F3"/>
    <mergeCell ref="A6:A7"/>
  </mergeCells>
  <pageMargins left="0.39370078740157483" right="0.39370078740157483" top="0.39370078740157483" bottom="0.39370078740157483" header="0.51181102362204722" footer="0.51181102362204722"/>
  <pageSetup paperSize="8"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73</vt:i4>
      </vt:variant>
      <vt:variant>
        <vt:lpstr>Intervals amb nom</vt:lpstr>
      </vt:variant>
      <vt:variant>
        <vt:i4>91</vt:i4>
      </vt:variant>
    </vt:vector>
  </HeadingPairs>
  <TitlesOfParts>
    <vt:vector size="164" baseType="lpstr">
      <vt:lpstr>REF.LEGALS</vt:lpstr>
      <vt:lpstr>Inventari</vt:lpstr>
      <vt:lpstr>1.1.1</vt:lpstr>
      <vt:lpstr>1.1.1_RA17_PPI sostenibilitat</vt:lpstr>
      <vt:lpstr>1.1.2</vt:lpstr>
      <vt:lpstr>1.1.3</vt:lpstr>
      <vt:lpstr>1.1.4</vt:lpstr>
      <vt:lpstr>1.1.5</vt:lpstr>
      <vt:lpstr>1.1.5_RA1_ESTABILITAT</vt:lpstr>
      <vt:lpstr>ENTITAT LOCAL - Estabilitat</vt:lpstr>
      <vt:lpstr>ORG.AUT. - Estabilitat</vt:lpstr>
      <vt:lpstr>CONSORCI - Estabilitat</vt:lpstr>
      <vt:lpstr>EPE - Estabilitat</vt:lpstr>
      <vt:lpstr>SOCIETAT - Estabilitat</vt:lpstr>
      <vt:lpstr>FUNDACIO - Estabilitat</vt:lpstr>
      <vt:lpstr>1.1.6</vt:lpstr>
      <vt:lpstr>1.2.1</vt:lpstr>
      <vt:lpstr>1.2.2</vt:lpstr>
      <vt:lpstr>1.2.3</vt:lpstr>
      <vt:lpstr>1.2.4</vt:lpstr>
      <vt:lpstr>1.2.5</vt:lpstr>
      <vt:lpstr>1.2.6</vt:lpstr>
      <vt:lpstr>1.2.7</vt:lpstr>
      <vt:lpstr>1.2.8</vt:lpstr>
      <vt:lpstr>1.3.1</vt:lpstr>
      <vt:lpstr>1.3.2</vt:lpstr>
      <vt:lpstr>1.3.3</vt:lpstr>
      <vt:lpstr>1.3.3_RA1_ESTABILITATLIQUIDACIÓ</vt:lpstr>
      <vt:lpstr>EL - Estabilitat liquidació</vt:lpstr>
      <vt:lpstr>OA - Estabilitat liquidació</vt:lpstr>
      <vt:lpstr>CONSORCI - Estabilitat liquid</vt:lpstr>
      <vt:lpstr>EPE - Estabilitat liquidació</vt:lpstr>
      <vt:lpstr>SM - Estabilitat liquidació</vt:lpstr>
      <vt:lpstr>FUNDACIÓ - Estabilitat liquid</vt:lpstr>
      <vt:lpstr>OPERACIONS INTERNES</vt:lpstr>
      <vt:lpstr>1.3.3_RA2_REGLA DESPESA</vt:lpstr>
      <vt:lpstr>ENTITAT LOCAL - Regla</vt:lpstr>
      <vt:lpstr>ORG.AUT. - Regla</vt:lpstr>
      <vt:lpstr>CONSORCI - Regla</vt:lpstr>
      <vt:lpstr>EPE - Regla</vt:lpstr>
      <vt:lpstr>SOCIETAT MERC - Regla</vt:lpstr>
      <vt:lpstr>FUNDACIÓ - Regla</vt:lpstr>
      <vt:lpstr>1.3.3_RA3_SOSTENITIBLITAT</vt:lpstr>
      <vt:lpstr>1.3.4</vt:lpstr>
      <vt:lpstr>1.3.5</vt:lpstr>
      <vt:lpstr>1.4.1</vt:lpstr>
      <vt:lpstr>1.4.2</vt:lpstr>
      <vt:lpstr>1.4.2_RA5_Nivell deute</vt:lpstr>
      <vt:lpstr>1.4.2_RA5_Estalvi net</vt:lpstr>
      <vt:lpstr>1.4.3</vt:lpstr>
      <vt:lpstr>1.4.3_RA6_Nivell deute</vt:lpstr>
      <vt:lpstr>1.4.3_RA6_Estalvi net</vt:lpstr>
      <vt:lpstr>1.4.4</vt:lpstr>
      <vt:lpstr>1.4.5</vt:lpstr>
      <vt:lpstr>1.4.6</vt:lpstr>
      <vt:lpstr>1.4.7</vt:lpstr>
      <vt:lpstr>1.5.1</vt:lpstr>
      <vt:lpstr>1.5.2</vt:lpstr>
      <vt:lpstr>1.5.3</vt:lpstr>
      <vt:lpstr>1.5.4</vt:lpstr>
      <vt:lpstr>1.5.5</vt:lpstr>
      <vt:lpstr>1.5.6</vt:lpstr>
      <vt:lpstr>1.6.1</vt:lpstr>
      <vt:lpstr>1.6.2</vt:lpstr>
      <vt:lpstr>1.6.3</vt:lpstr>
      <vt:lpstr>1.6.4</vt:lpstr>
      <vt:lpstr>1.6.5</vt:lpstr>
      <vt:lpstr>1.7.1</vt:lpstr>
      <vt:lpstr>1.8.1</vt:lpstr>
      <vt:lpstr>1.8.2</vt:lpstr>
      <vt:lpstr>1.8.3</vt:lpstr>
      <vt:lpstr>1.8.4</vt:lpstr>
      <vt:lpstr>1.8.5</vt:lpstr>
      <vt:lpstr>'1.2.8'!_1_______Àrea_d_impressió</vt:lpstr>
      <vt:lpstr>'1.1.1_RA17_PPI sostenibilitat'!_10Àrea_d_impressió</vt:lpstr>
      <vt:lpstr>'1.2.1'!_10Àrea_d_impressió</vt:lpstr>
      <vt:lpstr>'1.3.3_RA3_SOSTENITIBLITAT'!_10Àrea_d_impressió</vt:lpstr>
      <vt:lpstr>'1.4.2_RA5_Nivell deute'!_10Àrea_d_impressió</vt:lpstr>
      <vt:lpstr>'1.4.3_RA6_Nivell deute'!_10Àrea_d_impressió</vt:lpstr>
      <vt:lpstr>'1.2.3'!_11Àrea_d_impressió</vt:lpstr>
      <vt:lpstr>'OPERACIONS INTERNES'!_11Àrea_d_impressió</vt:lpstr>
      <vt:lpstr>'1.2.5'!_12Àrea_d_impressió</vt:lpstr>
      <vt:lpstr>'OA - Estabilitat liquidació'!_12Àrea_d_impressió</vt:lpstr>
      <vt:lpstr>'1.4.3'!_13Àrea_d_impressió</vt:lpstr>
      <vt:lpstr>'ORG.AUT. - Estabilitat'!_13Àrea_d_impressió</vt:lpstr>
      <vt:lpstr>'ORG.AUT. - Regla'!_13Àrea_d_impressió</vt:lpstr>
      <vt:lpstr>'1.3.3_RA2_REGLA DESPESA'!_14Àrea_d_impressió</vt:lpstr>
      <vt:lpstr>'SOCIETAT - Estabilitat'!_15Àrea_d_impressió</vt:lpstr>
      <vt:lpstr>'SOCIETAT MERC - Regla'!_15Àrea_d_impressió</vt:lpstr>
      <vt:lpstr>'SM - Estabilitat liquidació'!_16Àrea_d_impressió</vt:lpstr>
      <vt:lpstr>'1.1.1'!_1Àrea_d_impressió</vt:lpstr>
      <vt:lpstr>'CONSORCI - Estabilitat'!_1Àrea_d_impressió</vt:lpstr>
      <vt:lpstr>'CONSORCI - Estabilitat liquid'!_1Àrea_d_impressió</vt:lpstr>
      <vt:lpstr>'1.2.7'!_2______Àrea_d_impressió</vt:lpstr>
      <vt:lpstr>'CONSORCI - Regla'!_2Àrea_d_impressió</vt:lpstr>
      <vt:lpstr>'1.2.6'!_3_____Àrea_d_impressió</vt:lpstr>
      <vt:lpstr>'EL - Estabilitat liquidació'!_3Àrea_d_impressió</vt:lpstr>
      <vt:lpstr>'ENTITAT LOCAL - Estabilitat'!_3Àrea_d_impressió</vt:lpstr>
      <vt:lpstr>'1.2.5'!_4____Àrea_d_impressió</vt:lpstr>
      <vt:lpstr>'ENTITAT LOCAL - Regla'!_4Àrea_d_impressió</vt:lpstr>
      <vt:lpstr>'1.2.4'!_5___Àrea_d_impressió</vt:lpstr>
      <vt:lpstr>'1.1.2'!_5Àrea_d_impressió</vt:lpstr>
      <vt:lpstr>'EPE - Estabilitat'!_5Àrea_d_impressió</vt:lpstr>
      <vt:lpstr>'EPE - Estabilitat liquidació'!_5Àrea_d_impressió</vt:lpstr>
      <vt:lpstr>'1.2.3'!_6__Àrea_d_impressió</vt:lpstr>
      <vt:lpstr>'1.1.3'!_6Àrea_d_impressió</vt:lpstr>
      <vt:lpstr>'EPE - Regla'!_6Àrea_d_impressió</vt:lpstr>
      <vt:lpstr>'1.2.2'!_7_Àrea_d_impressió</vt:lpstr>
      <vt:lpstr>'1.1.5'!_7Àrea_d_impressió</vt:lpstr>
      <vt:lpstr>'1.1.5_RA1_ESTABILITAT'!_7Àrea_d_impressió</vt:lpstr>
      <vt:lpstr>'1.3.3_RA1_ESTABILITATLIQUIDACIÓ'!_7Àrea_d_impressió</vt:lpstr>
      <vt:lpstr>'FUNDACIO - Estabilitat'!_8Àrea_d_impressió</vt:lpstr>
      <vt:lpstr>'FUNDACIÓ - Estabilitat liquid'!_8Àrea_d_impressió</vt:lpstr>
      <vt:lpstr>'FUNDACIÓ - Regla'!_9Àrea_d_impressió</vt:lpstr>
      <vt:lpstr>'1.1.1_RA17_PPI sostenibilitat'!Àrea_d'impressió</vt:lpstr>
      <vt:lpstr>'1.1.2'!Àrea_d'impressió</vt:lpstr>
      <vt:lpstr>'1.1.3'!Àrea_d'impressió</vt:lpstr>
      <vt:lpstr>'1.1.4'!Àrea_d'impressió</vt:lpstr>
      <vt:lpstr>'1.1.5'!Àrea_d'impressió</vt:lpstr>
      <vt:lpstr>'1.1.5_RA1_ESTABILITAT'!Àrea_d'impressió</vt:lpstr>
      <vt:lpstr>'1.2.2'!Àrea_d'impressió</vt:lpstr>
      <vt:lpstr>'1.2.5'!Àrea_d'impressió</vt:lpstr>
      <vt:lpstr>'1.3.1'!Àrea_d'impressió</vt:lpstr>
      <vt:lpstr>'1.3.2'!Àrea_d'impressió</vt:lpstr>
      <vt:lpstr>'1.3.3'!Àrea_d'impressió</vt:lpstr>
      <vt:lpstr>'1.3.3_RA1_ESTABILITATLIQUIDACIÓ'!Àrea_d'impressió</vt:lpstr>
      <vt:lpstr>'1.3.3_RA3_SOSTENITIBLITAT'!Àrea_d'impressió</vt:lpstr>
      <vt:lpstr>'1.3.4'!Àrea_d'impressió</vt:lpstr>
      <vt:lpstr>'1.3.5'!Àrea_d'impressió</vt:lpstr>
      <vt:lpstr>'1.4.1'!Àrea_d'impressió</vt:lpstr>
      <vt:lpstr>'1.4.2'!Àrea_d'impressió</vt:lpstr>
      <vt:lpstr>'1.4.2_RA5_Nivell deute'!Àrea_d'impressió</vt:lpstr>
      <vt:lpstr>'1.4.3'!Àrea_d'impressió</vt:lpstr>
      <vt:lpstr>'1.4.3_RA6_Nivell deute'!Àrea_d'impressió</vt:lpstr>
      <vt:lpstr>'1.4.4'!Àrea_d'impressió</vt:lpstr>
      <vt:lpstr>'1.4.5'!Àrea_d'impressió</vt:lpstr>
      <vt:lpstr>'1.4.6'!Àrea_d'impressió</vt:lpstr>
      <vt:lpstr>'1.4.7'!Àrea_d'impressió</vt:lpstr>
      <vt:lpstr>'1.5.1'!Àrea_d'impressió</vt:lpstr>
      <vt:lpstr>'1.5.2'!Àrea_d'impressió</vt:lpstr>
      <vt:lpstr>'1.5.3'!Àrea_d'impressió</vt:lpstr>
      <vt:lpstr>'1.5.4'!Àrea_d'impressió</vt:lpstr>
      <vt:lpstr>'1.5.5'!Àrea_d'impressió</vt:lpstr>
      <vt:lpstr>'1.5.6'!Àrea_d'impressió</vt:lpstr>
      <vt:lpstr>'1.6.1'!Àrea_d'impressió</vt:lpstr>
      <vt:lpstr>'1.6.2'!Àrea_d'impressió</vt:lpstr>
      <vt:lpstr>'1.6.3'!Àrea_d'impressió</vt:lpstr>
      <vt:lpstr>'1.6.4'!Àrea_d'impressió</vt:lpstr>
      <vt:lpstr>'1.6.5'!Àrea_d'impressió</vt:lpstr>
      <vt:lpstr>'1.7.1'!Àrea_d'impressió</vt:lpstr>
      <vt:lpstr>'1.8.1'!Àrea_d'impressió</vt:lpstr>
      <vt:lpstr>'1.8.2'!Àrea_d'impressió</vt:lpstr>
      <vt:lpstr>'1.8.3'!Àrea_d'impressió</vt:lpstr>
      <vt:lpstr>'1.8.4'!Àrea_d'impressió</vt:lpstr>
      <vt:lpstr>'1.8.5'!Àrea_d'impressió</vt:lpstr>
      <vt:lpstr>'CONSORCI - Estabilitat liquid'!Àrea_d'impressió</vt:lpstr>
      <vt:lpstr>'EL - Estabilitat liquidació'!Àrea_d'impressió</vt:lpstr>
      <vt:lpstr>'EPE - Regla'!Àrea_d'impressió</vt:lpstr>
      <vt:lpstr>'FUNDACIÓ - Regla'!Àrea_d'impressió</vt:lpstr>
      <vt:lpstr>Inventari!Àrea_d'impressió</vt:lpstr>
      <vt:lpstr>'OPERACIONS INTERNES'!Àrea_d'impressió</vt:lpstr>
      <vt:lpstr>'ORG.AUT. - Regla'!Àrea_d'impressió</vt:lpstr>
      <vt:lpstr>REF.LEGALS!Àrea_d'impressió</vt:lpstr>
      <vt:lpstr>'SOCIETAT MERC - Regla'!Àrea_d'impressió</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ernestruiz</dc:creator>
  <cp:lastModifiedBy>madalid</cp:lastModifiedBy>
  <cp:lastPrinted>2020-01-07T07:56:55Z</cp:lastPrinted>
  <dcterms:created xsi:type="dcterms:W3CDTF">2017-10-10T11:07:33Z</dcterms:created>
  <dcterms:modified xsi:type="dcterms:W3CDTF">2020-02-11T10:31:23Z</dcterms:modified>
</cp:coreProperties>
</file>