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Z:\SuportControl\CONTROL INTERN\3_CONTROL FINANCER\3.1_Control permanent no planificable\2_Fitxes CPNP\"/>
    </mc:Choice>
  </mc:AlternateContent>
  <bookViews>
    <workbookView xWindow="0" yWindow="0" windowWidth="20490" windowHeight="7755" tabRatio="918" activeTab="1"/>
  </bookViews>
  <sheets>
    <sheet name="REF.LEGALS" sheetId="128" r:id="rId1"/>
    <sheet name="Inventari" sheetId="110" r:id="rId2"/>
    <sheet name="1.1.1" sheetId="4" r:id="rId3"/>
    <sheet name="1.1.1_RA17_PPI sostenibilitat" sheetId="79" r:id="rId4"/>
    <sheet name="1.1.2" sheetId="9" r:id="rId5"/>
    <sheet name="1.1.3" sheetId="11" r:id="rId6"/>
    <sheet name="1.1.4" sheetId="12" r:id="rId7"/>
    <sheet name="1.1.5" sheetId="13" r:id="rId8"/>
    <sheet name="1.1.5_RA1_ESTABILITAT" sheetId="80" r:id="rId9"/>
    <sheet name="ENTITAT LOCAL - Estabilitat" sheetId="81" r:id="rId10"/>
    <sheet name="ORG.AUT. - Estabilitat" sheetId="82" r:id="rId11"/>
    <sheet name="CONSORCI - Estabilitat" sheetId="83" r:id="rId12"/>
    <sheet name="EPE - Estabilitat" sheetId="84" r:id="rId13"/>
    <sheet name="SOCIETAT - Estabilitat" sheetId="85" r:id="rId14"/>
    <sheet name="FUNDACIO - Estabilitat" sheetId="86" r:id="rId15"/>
    <sheet name="1.1.6" sheetId="22" r:id="rId16"/>
    <sheet name="1.2.1" sheetId="23" r:id="rId17"/>
    <sheet name="1.2.2" sheetId="24" r:id="rId18"/>
    <sheet name="1.2.3" sheetId="25" r:id="rId19"/>
    <sheet name="1.2.4" sheetId="26" r:id="rId20"/>
    <sheet name="1.2.5" sheetId="27" r:id="rId21"/>
    <sheet name="1.2.6" sheetId="28" r:id="rId22"/>
    <sheet name="1.2.7" sheetId="29" r:id="rId23"/>
    <sheet name="1.2.8" sheetId="30" r:id="rId24"/>
    <sheet name="1.3.1" sheetId="31" r:id="rId25"/>
    <sheet name="1.3.2" sheetId="32" r:id="rId26"/>
    <sheet name="1.3.3" sheetId="33" r:id="rId27"/>
    <sheet name="1.3.3_RA1_ESTABILITATLIQUIDACIÓ" sheetId="87" r:id="rId28"/>
    <sheet name="EL - Estabilitat liquidació" sheetId="88" r:id="rId29"/>
    <sheet name="OA - Estabilitat liquidació" sheetId="89" r:id="rId30"/>
    <sheet name="CONSORCI - Estabilitat liquid" sheetId="90" r:id="rId31"/>
    <sheet name="EPE - Estabilitat liquidació" sheetId="91" r:id="rId32"/>
    <sheet name="SM - Estabilitat liquidació" sheetId="92" r:id="rId33"/>
    <sheet name="FUNDACIÓ - Estabilitat liquid" sheetId="93" r:id="rId34"/>
    <sheet name="OPERACIONS INTERNES" sheetId="102" r:id="rId35"/>
    <sheet name="1.3.3_RA2_REGLA DESPESA" sheetId="94" r:id="rId36"/>
    <sheet name="ENTITAT LOCAL - Regla" sheetId="95" r:id="rId37"/>
    <sheet name="ORG.AUT. - Regla" sheetId="96" r:id="rId38"/>
    <sheet name="CONSORCI - Regla" sheetId="97" r:id="rId39"/>
    <sheet name="EPE - Regla" sheetId="98" r:id="rId40"/>
    <sheet name="SOCIETAT MERC - Regla" sheetId="99" r:id="rId41"/>
    <sheet name="FUNDACIÓ - Regla" sheetId="100" r:id="rId42"/>
    <sheet name="1.3.3_RA3_SOSTENITIBLITAT" sheetId="101" r:id="rId43"/>
    <sheet name="1.3.4" sheetId="36" r:id="rId44"/>
    <sheet name="1.3.5" sheetId="37" r:id="rId45"/>
    <sheet name="1.4.1" sheetId="38" r:id="rId46"/>
    <sheet name="1.4.2" sheetId="39" r:id="rId47"/>
    <sheet name="1.4.2_RA5_Nivell deute" sheetId="108" r:id="rId48"/>
    <sheet name="1.4.2_RA5_Estalvi net" sheetId="104" r:id="rId49"/>
    <sheet name="1.4.3" sheetId="42" r:id="rId50"/>
    <sheet name="1.4.3_RA6_Nivell deute" sheetId="109" r:id="rId51"/>
    <sheet name="1.4.3_RA6_Estalvi net" sheetId="107" r:id="rId52"/>
    <sheet name="1.4.4" sheetId="44" r:id="rId53"/>
    <sheet name="1.4.5" sheetId="45" r:id="rId54"/>
    <sheet name="1.4.6" sheetId="46" r:id="rId55"/>
    <sheet name="1.4.7" sheetId="47" r:id="rId56"/>
    <sheet name="1.5.1" sheetId="111" r:id="rId57"/>
    <sheet name="1.5.2" sheetId="112" r:id="rId58"/>
    <sheet name="1.5.3" sheetId="113" r:id="rId59"/>
    <sheet name="1.5.4" sheetId="114" r:id="rId60"/>
    <sheet name="1.5.5" sheetId="115" r:id="rId61"/>
    <sheet name="1.5.6" sheetId="116" r:id="rId62"/>
    <sheet name="1.6.1" sheetId="117" r:id="rId63"/>
    <sheet name="1.6.2" sheetId="118" r:id="rId64"/>
    <sheet name="1.6.3" sheetId="119" r:id="rId65"/>
    <sheet name="1.6.4" sheetId="120" r:id="rId66"/>
    <sheet name="1.6.5" sheetId="121" r:id="rId67"/>
    <sheet name="1.7.1" sheetId="122" r:id="rId68"/>
    <sheet name="1.8.1" sheetId="123" r:id="rId69"/>
    <sheet name="1.8.2" sheetId="124" r:id="rId70"/>
    <sheet name="1.8.3" sheetId="125" r:id="rId71"/>
    <sheet name="1.8.4" sheetId="126" r:id="rId72"/>
    <sheet name="1.8.5" sheetId="127" r:id="rId73"/>
  </sheets>
  <externalReferences>
    <externalReference r:id="rId74"/>
    <externalReference r:id="rId75"/>
    <externalReference r:id="rId76"/>
  </externalReferences>
  <definedNames>
    <definedName name="_1_______Àrea_d_impressió" localSheetId="23">'1.2.8'!$A$1:$C$13</definedName>
    <definedName name="_10Àrea_d_impressió" localSheetId="3">'1.1.1_RA17_PPI sostenibilitat'!$A$1:$J$43</definedName>
    <definedName name="_10Àrea_d_impressió" localSheetId="16">'1.2.1'!$A$1:$D$18</definedName>
    <definedName name="_10Àrea_d_impressió" localSheetId="42">'1.3.3_RA3_SOSTENITIBLITAT'!$A$4:$I$33</definedName>
    <definedName name="_10Àrea_d_impressió" localSheetId="47">'1.4.2_RA5_Nivell deute'!$A$1:$I$43</definedName>
    <definedName name="_10Àrea_d_impressió" localSheetId="50">'1.4.3_RA6_Nivell deute'!$A$1:$J$43</definedName>
    <definedName name="_11Àrea_d_impressió" localSheetId="18">'1.2.3'!$A$1:$C$17</definedName>
    <definedName name="_11Àrea_d_impressió" localSheetId="34">'OPERACIONS INTERNES'!$A$4:$I$15</definedName>
    <definedName name="_12Àrea_d_impressió" localSheetId="20">'1.2.5'!$A$1:$C$23</definedName>
    <definedName name="_12Àrea_d_impressió" localSheetId="29">'OA - Estabilitat liquidació'!$A$1:$I$190</definedName>
    <definedName name="_13Àrea_d_impressió" localSheetId="49">'1.4.3'!$A$1:$C$28</definedName>
    <definedName name="_13Àrea_d_impressió" localSheetId="10">'ORG.AUT. - Estabilitat'!$A$1:$I$203</definedName>
    <definedName name="_13Àrea_d_impressió" localSheetId="37">'ORG.AUT. - Regla'!$B$5:$H$139</definedName>
    <definedName name="_14Àrea_d_impressió" localSheetId="35">'1.3.3_RA2_REGLA DESPESA'!$A$4:$H$18</definedName>
    <definedName name="_15Àrea_d_impressió" localSheetId="13">'SOCIETAT - Estabilitat'!$A$1:$G$44</definedName>
    <definedName name="_15Àrea_d_impressió" localSheetId="40">'SOCIETAT MERC - Regla'!$B$5:$J$65</definedName>
    <definedName name="_16Àrea_d_impressió" localSheetId="32">'SM - Estabilitat liquidació'!$A$1:$F$44</definedName>
    <definedName name="_1Àrea_d_impressió" localSheetId="2">'1.1.1'!$A$1:$C$39</definedName>
    <definedName name="_1Àrea_d_impressió" localSheetId="11">'CONSORCI - Estabilitat'!$A$1:$I$203</definedName>
    <definedName name="_1Àrea_d_impressió" localSheetId="30">'CONSORCI - Estabilitat liquid'!$A$1:$I$190</definedName>
    <definedName name="_2______Àrea_d_impressió" localSheetId="22">'1.2.7'!$A$1:$C$21</definedName>
    <definedName name="_2Àrea_d_impressió" localSheetId="38">'CONSORCI - Regla'!$B$5:$J$139</definedName>
    <definedName name="_3_____Àrea_d_impressió" localSheetId="21">'1.2.6'!$A$1:$C$22</definedName>
    <definedName name="_3Àrea_d_impressió" localSheetId="28">'EL - Estabilitat liquidació'!$A$1:$I$193</definedName>
    <definedName name="_3Àrea_d_impressió" localSheetId="9">'ENTITAT LOCAL - Estabilitat'!$A$1:$I$203</definedName>
    <definedName name="_4____Àrea_d_impressió" localSheetId="20">'1.2.5'!$A$1:$C$22</definedName>
    <definedName name="_4Àrea_d_impressió" localSheetId="36">'ENTITAT LOCAL - Regla'!$B$2:$J$138</definedName>
    <definedName name="_5___Àrea_d_impressió" localSheetId="19">'1.2.4'!$A$1:$C$15</definedName>
    <definedName name="_5Àrea_d_impressió" localSheetId="4">'1.1.2'!$A$1:$C$26</definedName>
    <definedName name="_5Àrea_d_impressió" localSheetId="12">'EPE - Estabilitat'!$A$1:$G$44</definedName>
    <definedName name="_5Àrea_d_impressió" localSheetId="31">'EPE - Estabilitat liquidació'!$A$1:$F$44</definedName>
    <definedName name="_6__Àrea_d_impressió" localSheetId="18">'1.2.3'!$A$1:$C$17</definedName>
    <definedName name="_6Àrea_d_impressió" localSheetId="5">'1.1.3'!$A$1:$C$18</definedName>
    <definedName name="_6Àrea_d_impressió" localSheetId="39">'EPE - Regla'!$B$5:$J$65</definedName>
    <definedName name="_7_Àrea_d_impressió" localSheetId="17">'1.2.2'!$A$1:$C$17</definedName>
    <definedName name="_7Àrea_d_impressió" localSheetId="7">'1.1.5'!$A$1:$C$9</definedName>
    <definedName name="_7Àrea_d_impressió" localSheetId="8">'1.1.5_RA1_ESTABILITAT'!$A$1:$F$17</definedName>
    <definedName name="_7Àrea_d_impressió" localSheetId="27">'1.3.3_RA1_ESTABILITATLIQUIDACIÓ'!$A$2:$G$16</definedName>
    <definedName name="_8Àrea_d_impressió" localSheetId="14">'FUNDACIO - Estabilitat'!$A$1:$G$44</definedName>
    <definedName name="_8Àrea_d_impressió" localSheetId="33">'FUNDACIÓ - Estabilitat liquid'!$A$1:$F$44</definedName>
    <definedName name="_9Àrea_d_impressió" localSheetId="41">'FUNDACIÓ - Regla'!$B$5:$I$65</definedName>
    <definedName name="_xlnm.Print_Area" localSheetId="3">'1.1.1_RA17_PPI sostenibilitat'!$A$1:$I$42</definedName>
    <definedName name="_xlnm.Print_Area" localSheetId="4">'1.1.2'!$A$1:$C$32</definedName>
    <definedName name="_xlnm.Print_Area" localSheetId="5">'1.1.3'!$A$1:$C$24</definedName>
    <definedName name="_xlnm.Print_Area" localSheetId="6">'1.1.4'!$A$1:$C$23</definedName>
    <definedName name="_xlnm.Print_Area" localSheetId="7">'1.1.5'!$A$1:$D$16</definedName>
    <definedName name="_xlnm.Print_Area" localSheetId="8">'1.1.5_RA1_ESTABILITAT'!$A$1:$F$16</definedName>
    <definedName name="_xlnm.Print_Area" localSheetId="17">'1.2.2'!$A$1:$C$24</definedName>
    <definedName name="_xlnm.Print_Area" localSheetId="20">'1.2.5'!$A$1:$C$30</definedName>
    <definedName name="_xlnm.Print_Area" localSheetId="24">'1.3.1'!$A$1:$D$30</definedName>
    <definedName name="_xlnm.Print_Area" localSheetId="25">'1.3.2'!$A$1:$C$30</definedName>
    <definedName name="_xlnm.Print_Area" localSheetId="26">'1.3.3'!$A$1:$D$19</definedName>
    <definedName name="_xlnm.Print_Area" localSheetId="27">'1.3.3_RA1_ESTABILITATLIQUIDACIÓ'!$A$1:$H$15</definedName>
    <definedName name="_xlnm.Print_Area" localSheetId="42">'1.3.3_RA3_SOSTENITIBLITAT'!$A$1:$H$42</definedName>
    <definedName name="_xlnm.Print_Area" localSheetId="43">'1.3.4'!$A$1:$C$18</definedName>
    <definedName name="_xlnm.Print_Area" localSheetId="44">'1.3.5'!$A$1:$C$18</definedName>
    <definedName name="_xlnm.Print_Area" localSheetId="45">'1.4.1'!$A$1:$C$29</definedName>
    <definedName name="_xlnm.Print_Area" localSheetId="46">'1.4.2'!$A$1:$D$27</definedName>
    <definedName name="_xlnm.Print_Area" localSheetId="47">'1.4.2_RA5_Nivell deute'!$A$1:$I$42</definedName>
    <definedName name="_xlnm.Print_Area" localSheetId="49">'1.4.3'!$A$1:$D$28</definedName>
    <definedName name="_xlnm.Print_Area" localSheetId="50">'1.4.3_RA6_Nivell deute'!$A$1:$I$42</definedName>
    <definedName name="_xlnm.Print_Area" localSheetId="52">'1.4.4'!$A$1:$C$24</definedName>
    <definedName name="_xlnm.Print_Area" localSheetId="53">'1.4.5'!$A$1:$C$22</definedName>
    <definedName name="_xlnm.Print_Area" localSheetId="54">'1.4.6'!$A$1:$C$21</definedName>
    <definedName name="_xlnm.Print_Area" localSheetId="55">'1.4.7'!$A$1:$C$20</definedName>
    <definedName name="_xlnm.Print_Area" localSheetId="56">'1.5.1'!$A$1:$C$28</definedName>
    <definedName name="_xlnm.Print_Area" localSheetId="57">'1.5.2'!$A$1:$C$18</definedName>
    <definedName name="_xlnm.Print_Area" localSheetId="58">'1.5.3'!$A$1:$C$25</definedName>
    <definedName name="_xlnm.Print_Area" localSheetId="59">'1.5.4'!$A$1:$C$26</definedName>
    <definedName name="_xlnm.Print_Area" localSheetId="60">'1.5.5'!$A$1:$C$25</definedName>
    <definedName name="_xlnm.Print_Area" localSheetId="61">'1.5.6'!$A$1:$C$27</definedName>
    <definedName name="_xlnm.Print_Area" localSheetId="62">'1.6.1'!$A$1:$C$20</definedName>
    <definedName name="_xlnm.Print_Area" localSheetId="63">'1.6.2'!$A$1:$C$19</definedName>
    <definedName name="_xlnm.Print_Area" localSheetId="64">'1.6.3'!$A$1:$C$28</definedName>
    <definedName name="_xlnm.Print_Area" localSheetId="65">'1.6.4'!$A$1:$C$24</definedName>
    <definedName name="_xlnm.Print_Area" localSheetId="66">'1.6.5'!$A$1:$C$23</definedName>
    <definedName name="_xlnm.Print_Area" localSheetId="67">'1.7.1'!$A$1:$C$19</definedName>
    <definedName name="_xlnm.Print_Area" localSheetId="68">'1.8.1'!$A$1:$C$18</definedName>
    <definedName name="_xlnm.Print_Area" localSheetId="69">'1.8.2'!$A$1:$C$18</definedName>
    <definedName name="_xlnm.Print_Area" localSheetId="70">'1.8.3'!$A$1:$C$18</definedName>
    <definedName name="_xlnm.Print_Area" localSheetId="71">'1.8.4'!$A$1:$C$18</definedName>
    <definedName name="_xlnm.Print_Area" localSheetId="72">'1.8.5'!$A$1:$C$18</definedName>
    <definedName name="_xlnm.Print_Area" localSheetId="30">'CONSORCI - Estabilitat liquid'!$A$1:$G$190</definedName>
    <definedName name="_xlnm.Print_Area" localSheetId="28">'EL - Estabilitat liquidació'!$A$1:$G$193</definedName>
    <definedName name="_xlnm.Print_Area" localSheetId="39">'EPE - Regla'!$A$1:$G$64</definedName>
    <definedName name="_xlnm.Print_Area" localSheetId="41">'FUNDACIÓ - Regla'!$A$1:$G$64</definedName>
    <definedName name="_xlnm.Print_Area" localSheetId="1">Inventari!$A$1:$F$52</definedName>
    <definedName name="_xlnm.Print_Area" localSheetId="34">'OPERACIONS INTERNES'!$A$1:$I$15</definedName>
    <definedName name="_xlnm.Print_Area" localSheetId="37">'ORG.AUT. - Regla'!$A$1:$G$138</definedName>
    <definedName name="_xlnm.Print_Area" localSheetId="0">'REF.LEGALS'!$A$1:$B$34</definedName>
    <definedName name="_xlnm.Print_Area" localSheetId="40">'SOCIETAT MERC - Regla'!$A$1:$G$64</definedName>
    <definedName name="CULTURA">"#REF!"</definedName>
    <definedName name="CULTURA_1">"#REF!"</definedName>
    <definedName name="CULTURA_2">"#REF!"</definedName>
    <definedName name="CULTURA_3">"#REF!"</definedName>
    <definedName name="CULTURA_4">"#REF!"</definedName>
    <definedName name="CULTURA_5">"#REF!"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Z_15196E9F_7FF8_439E_8E5E_D7EC9B4FE2B9_.wvu.PrintArea" localSheetId="5" hidden="1">'1.1.3'!$A$1:$C$18</definedName>
    <definedName name="Z_15196E9F_7FF8_439E_8E5E_D7EC9B4FE2B9_.wvu.PrintArea" localSheetId="6" hidden="1">'1.1.4'!$A$1:$C$16</definedName>
    <definedName name="Z_15196E9F_7FF8_439E_8E5E_D7EC9B4FE2B9_.wvu.PrintArea" localSheetId="16" hidden="1">'1.2.1'!$A$1:$C$18</definedName>
    <definedName name="Z_15196E9F_7FF8_439E_8E5E_D7EC9B4FE2B9_.wvu.PrintArea" localSheetId="17" hidden="1">'1.2.2'!$A$1:$C$17</definedName>
    <definedName name="Z_15196E9F_7FF8_439E_8E5E_D7EC9B4FE2B9_.wvu.PrintArea" localSheetId="20" hidden="1">'1.2.5'!$A$1:$C$22</definedName>
    <definedName name="Z_80201711_7A74_463A_9336_BA46C742A959_.wvu.PrintArea" localSheetId="1" hidden="1">Inventari!$A$1:$F$47</definedName>
    <definedName name="Z_938131D7_2FA4_4B6F_9B58_CE56B014F426_.wvu.PrintArea" localSheetId="16" hidden="1">'1.2.1'!$A$1:$D$17</definedName>
    <definedName name="Z_938131D7_2FA4_4B6F_9B58_CE56B014F426_.wvu.PrintArea" localSheetId="18" hidden="1">'1.2.3'!$A$1:$E$17</definedName>
    <definedName name="Z_938131D7_2FA4_4B6F_9B58_CE56B014F426_.wvu.PrintArea" localSheetId="20" hidden="1">'1.2.5'!$A$1:$C$22</definedName>
    <definedName name="Z_938131D7_2FA4_4B6F_9B58_CE56B014F426_.wvu.PrintArea" localSheetId="21" hidden="1">'1.2.6'!$A$1:$C$22</definedName>
    <definedName name="Z_938131D7_2FA4_4B6F_9B58_CE56B014F426_.wvu.PrintArea" localSheetId="22" hidden="1">'1.2.7'!$A$1:$D$21</definedName>
    <definedName name="Z_95B41FBF_B47A_467B_850E_DEBC4B5E373F_.wvu.PrintArea" localSheetId="1" hidden="1">Inventari!$A$1:$F$47</definedName>
    <definedName name="Z_ADC44F08_3865_4F34_B04A_36DC3A9880D3_.wvu.PrintArea" localSheetId="1" hidden="1">Inventari!$A$1:$F$47</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7" hidden="1">'1.2.2'!#REF!</definedName>
    <definedName name="Z_ADC44F08_3865_4F34_B04A_36DC3A9880D3_.wvu.PrintTitles" localSheetId="18" hidden="1">'1.2.3'!#REF!</definedName>
    <definedName name="Z_ADC44F08_3865_4F34_B04A_36DC3A9880D3_.wvu.PrintTitles" localSheetId="19" hidden="1">'1.2.4'!#REF!</definedName>
    <definedName name="Z_ADC44F08_3865_4F34_B04A_36DC3A9880D3_.wvu.PrintTitles" localSheetId="20" hidden="1">'1.2.5'!#REF!</definedName>
    <definedName name="Z_ADC44F08_3865_4F34_B04A_36DC3A9880D3_.wvu.PrintTitles" localSheetId="21" hidden="1">'1.2.6'!#REF!</definedName>
    <definedName name="Z_ADC44F08_3865_4F34_B04A_36DC3A9880D3_.wvu.PrintTitles" localSheetId="22" hidden="1">'1.2.7'!#REF!</definedName>
    <definedName name="Z_ADC44F08_3865_4F34_B04A_36DC3A9880D3_.wvu.PrintTitles" localSheetId="23" hidden="1">'1.2.8'!#REF!</definedName>
    <definedName name="Z_ADC44F08_3865_4F34_B04A_36DC3A9880D3_.wvu.PrintTitles" localSheetId="24" hidden="1">'1.3.1'!#REF!</definedName>
    <definedName name="Z_ADC44F08_3865_4F34_B04A_36DC3A9880D3_.wvu.PrintTitles" localSheetId="25" hidden="1">'1.3.2'!$7:$7</definedName>
    <definedName name="Z_ADC44F08_3865_4F34_B04A_36DC3A9880D3_.wvu.PrintTitles" localSheetId="26" hidden="1">'1.3.3'!$7:$7</definedName>
    <definedName name="Z_C05EC54D_5F4D_4DAC_8B5A_CD3242A0C8CA_.wvu.PrintArea" localSheetId="54" hidden="1">'1.4.6'!$A$1:$C$15</definedName>
    <definedName name="Z_C05EC54D_5F4D_4DAC_8B5A_CD3242A0C8CA_.wvu.PrintArea" localSheetId="55" hidden="1">'1.4.7'!$A$1:$D$14</definedName>
    <definedName name="Z_CB07B519_62E8_4084_A00D_D1F8D5657738_.wvu.PrintArea" localSheetId="64" hidden="1">'1.6.3'!$A$1:$C$19</definedName>
    <definedName name="Z_D0C00841_1E30_435B_B1C3_8C1666084E21_.wvu.PrintArea" localSheetId="54" hidden="1">'1.4.6'!$A$1:$C$15</definedName>
    <definedName name="Z_D0C00841_1E30_435B_B1C3_8C1666084E21_.wvu.PrintArea" localSheetId="55" hidden="1">'1.4.7'!$A$1:$D$14</definedName>
    <definedName name="Z_DE13449C_9946_4D9B_BAD6_D935553CF657_.wvu.PrintArea" localSheetId="2" hidden="1">'1.1.1'!$A$1:$C$37</definedName>
    <definedName name="Z_DE13449C_9946_4D9B_BAD6_D935553CF657_.wvu.PrintArea" localSheetId="4" hidden="1">'1.1.2'!$A$1:$C$26</definedName>
    <definedName name="Z_DE13449C_9946_4D9B_BAD6_D935553CF657_.wvu.PrintArea" localSheetId="5" hidden="1">'1.1.3'!$A$1:$C$17</definedName>
    <definedName name="Z_DE13449C_9946_4D9B_BAD6_D935553CF657_.wvu.PrintArea" localSheetId="6" hidden="1">'1.1.4'!$A$1:$C$16</definedName>
    <definedName name="Z_DE13449C_9946_4D9B_BAD6_D935553CF657_.wvu.PrintArea" localSheetId="7" hidden="1">'1.1.5'!$A$1:$D$9</definedName>
    <definedName name="Z_DE13449C_9946_4D9B_BAD6_D935553CF657_.wvu.PrintArea" localSheetId="15" hidden="1">'1.1.6'!$A$1:$D$19</definedName>
    <definedName name="Z_DE13449C_9946_4D9B_BAD6_D935553CF657_.wvu.PrintArea" localSheetId="19" hidden="1">'1.2.4'!$A$1:$C$15</definedName>
    <definedName name="Z_DE13449C_9946_4D9B_BAD6_D935553CF657_.wvu.PrintArea" localSheetId="24" hidden="1">'1.3.1'!$A$1:$C$20</definedName>
    <definedName name="Z_DE13449C_9946_4D9B_BAD6_D935553CF657_.wvu.PrintArea" localSheetId="25" hidden="1">'1.3.2'!$A$1:$C$22</definedName>
    <definedName name="Z_DE13449C_9946_4D9B_BAD6_D935553CF657_.wvu.PrintArea" localSheetId="26" hidden="1">'1.3.3'!$A$1:$C$8</definedName>
    <definedName name="Z_DE13449C_9946_4D9B_BAD6_D935553CF657_.wvu.PrintArea" localSheetId="43" hidden="1">'1.3.4'!$A$1:$C$18</definedName>
    <definedName name="Z_DE13449C_9946_4D9B_BAD6_D935553CF657_.wvu.PrintArea" localSheetId="44" hidden="1">'1.3.5'!$A$1:$C$12</definedName>
    <definedName name="Z_DE13449C_9946_4D9B_BAD6_D935553CF657_.wvu.PrintArea" localSheetId="45" hidden="1">'1.4.1'!$A$1:$D$18</definedName>
    <definedName name="Z_DE13449C_9946_4D9B_BAD6_D935553CF657_.wvu.PrintArea" localSheetId="46" hidden="1">'1.4.2'!$A$1:$D$17</definedName>
    <definedName name="Z_DE13449C_9946_4D9B_BAD6_D935553CF657_.wvu.PrintArea" localSheetId="49" hidden="1">'1.4.3'!$A$1:$C$27</definedName>
    <definedName name="Z_DE13449C_9946_4D9B_BAD6_D935553CF657_.wvu.PrintArea" localSheetId="56" hidden="1">'1.5.1'!$A$1:$C$22</definedName>
    <definedName name="Z_DE13449C_9946_4D9B_BAD6_D935553CF657_.wvu.PrintArea" localSheetId="57" hidden="1">'1.5.2'!$A$1:$C$12</definedName>
    <definedName name="Z_DE13449C_9946_4D9B_BAD6_D935553CF657_.wvu.PrintArea" localSheetId="58" hidden="1">'1.5.3'!$A$1:$C$13</definedName>
    <definedName name="Z_DE13449C_9946_4D9B_BAD6_D935553CF657_.wvu.PrintArea" localSheetId="59" hidden="1">'1.5.4'!$A$1:$C$20</definedName>
    <definedName name="Z_DE13449C_9946_4D9B_BAD6_D935553CF657_.wvu.PrintArea" localSheetId="60" hidden="1">'1.5.5'!$A$1:$C$19</definedName>
    <definedName name="Z_DE13449C_9946_4D9B_BAD6_D935553CF657_.wvu.PrintArea" localSheetId="61" hidden="1">'1.5.6'!$A$1:$C$20</definedName>
    <definedName name="Z_DE13449C_9946_4D9B_BAD6_D935553CF657_.wvu.PrintArea" localSheetId="62" hidden="1">'1.6.1'!$A$1:$C$14</definedName>
    <definedName name="Z_DE13449C_9946_4D9B_BAD6_D935553CF657_.wvu.PrintArea" localSheetId="63" hidden="1">'1.6.2'!$A$1:$C$12</definedName>
    <definedName name="Z_DE13449C_9946_4D9B_BAD6_D935553CF657_.wvu.PrintArea" localSheetId="64" hidden="1">'1.6.3'!$A$1:$C$19</definedName>
    <definedName name="Z_DE13449C_9946_4D9B_BAD6_D935553CF657_.wvu.PrintArea" localSheetId="67" hidden="1">'1.7.1'!$A$1:$C$12</definedName>
    <definedName name="Z_DE13449C_9946_4D9B_BAD6_D935553CF657_.wvu.PrintArea" localSheetId="68" hidden="1">'1.8.1'!$A$1:$C$12</definedName>
    <definedName name="Z_DE13449C_9946_4D9B_BAD6_D935553CF657_.wvu.PrintArea" localSheetId="69" hidden="1">'1.8.2'!$A$1:$C$12</definedName>
    <definedName name="Z_DE13449C_9946_4D9B_BAD6_D935553CF657_.wvu.PrintArea" localSheetId="70" hidden="1">'1.8.3'!$A$1:$C$11</definedName>
    <definedName name="Z_DE13449C_9946_4D9B_BAD6_D935553CF657_.wvu.PrintArea" localSheetId="71" hidden="1">'1.8.4'!$A$1:$C$11</definedName>
    <definedName name="Z_DE13449C_9946_4D9B_BAD6_D935553CF657_.wvu.PrintArea" localSheetId="72" hidden="1">'1.8.5'!$A$1:$C$11</definedName>
    <definedName name="Z_DE13449C_9946_4D9B_BAD6_D935553CF657_.wvu.PrintTitles" localSheetId="17" hidden="1">'1.2.2'!$1:$4</definedName>
    <definedName name="Z_DE13449C_9946_4D9B_BAD6_D935553CF657_.wvu.PrintTitles" localSheetId="18" hidden="1">'1.2.3'!$1:$4</definedName>
    <definedName name="Z_DE13449C_9946_4D9B_BAD6_D935553CF657_.wvu.PrintTitles" localSheetId="19" hidden="1">'1.2.4'!$1:$4</definedName>
    <definedName name="Z_DE13449C_9946_4D9B_BAD6_D935553CF657_.wvu.PrintTitles" localSheetId="20" hidden="1">'1.2.5'!$1:$4</definedName>
    <definedName name="Z_F414D6E4_FF9A_4C61_8209_8A1F2A078362_.wvu.PrintArea" localSheetId="1" hidden="1">Inventari!$A$1:$F$47</definedName>
  </definedNames>
  <calcPr calcId="191028"/>
  <customWorkbookViews>
    <customWorkbookView name="Cristina Rodríguez González - Vista personalizada" guid="{C05EC54D-5F4D-4DAC-8B5A-CD3242A0C8CA}" mergeInterval="0" personalView="1" maximized="1" xWindow="-8" yWindow="-8" windowWidth="1936" windowHeight="1056" tabRatio="918" activeSheetId="2"/>
    <customWorkbookView name="imolas - Visualització personal" guid="{D0C00841-1E30-435B-B1C3-8C1666084E21}" mergeInterval="0" personalView="1" maximized="1" xWindow="-8" yWindow="-8" windowWidth="1936" windowHeight="1056" tabRatio="918" activeSheetId="49"/>
    <customWorkbookView name="Mihaela Olteanu - Visualització personal" guid="{DE13449C-9946-4D9B-BAD6-D935553CF657}" mergeInterval="0" personalView="1" maximized="1" xWindow="-8" yWindow="-8" windowWidth="1936" windowHeight="1056" tabRatio="918" activeSheetId="39"/>
    <customWorkbookView name="madalid - Visualització personal" guid="{CB07B519-62E8-4084-A00D-D1F8D5657738}" mergeInterval="0" personalView="1" xWindow="-16" windowWidth="1936" windowHeight="1040" tabRatio="918" activeSheetId="39"/>
    <customWorkbookView name="controlintern1 - Vista personalizada" guid="{8DB10316-28C9-4A14-AEA2-359711156BC5}" mergeInterval="0" personalView="1" maximized="1" xWindow="1" yWindow="1" windowWidth="1916" windowHeight="810" tabRatio="924" activeSheetId="84"/>
    <customWorkbookView name="controlintern2 - Vista personalizada" guid="{A2FA97B7-FA2E-4CF8-9E14-C904E49D925F}" mergeInterval="0" personalView="1" maximized="1" xWindow="1" yWindow="1" windowWidth="1916" windowHeight="849" tabRatio="924" activeSheetId="68"/>
    <customWorkbookView name="Imma Molas - Vista personalizada" guid="{95B41FBF-B47A-467B-850E-DEBC4B5E373F}" mergeInterval="0" personalView="1" maximized="1" windowWidth="1276" windowHeight="719" activeSheetId="3"/>
    <customWorkbookView name="madalid - Vista personalizada" guid="{80201711-7A74-463A-9336-BA46C742A959}" mergeInterval="0" personalView="1" maximized="1" xWindow="1" yWindow="1" windowWidth="1920" windowHeight="850" activeSheetId="3"/>
    <customWorkbookView name="bnoguer - Vista personalizada" guid="{F414D6E4-FF9A-4C61-8209-8A1F2A078362}" mergeInterval="0" personalView="1" maximized="1" xWindow="1" yWindow="1" windowWidth="1920" windowHeight="850" activeSheetId="3"/>
    <customWorkbookView name="ernestruiz - Vista personalizada" guid="{ADC44F08-3865-4F34-B04A-36DC3A9880D3}" mergeInterval="0" personalView="1" maximized="1" xWindow="1" yWindow="1" windowWidth="1920" windowHeight="804" tabRatio="911" activeSheetId="4"/>
    <customWorkbookView name="imolas - Vista personalizada" guid="{938131D7-2FA4-4B6F-9B58-CE56B014F426}" mergeInterval="0" personalView="1" maximized="1" xWindow="1" yWindow="1" windowWidth="1360" windowHeight="534" tabRatio="757" activeSheetId="18"/>
    <customWorkbookView name="ngirones - Vista personalizada" guid="{15196E9F-7FF8-439E-8E5E-D7EC9B4FE2B9}" mergeInterval="0" personalView="1" maximized="1" xWindow="-8" yWindow="-8" windowWidth="1936" windowHeight="1056" tabRatio="918" activeSheetId="2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27" l="1"/>
  <c r="B6" i="127"/>
  <c r="C6" i="126"/>
  <c r="B6" i="126"/>
  <c r="C6" i="125"/>
  <c r="B6" i="125"/>
  <c r="C6" i="124"/>
  <c r="B6" i="124"/>
  <c r="C6" i="123"/>
  <c r="B6" i="123"/>
  <c r="C6" i="122"/>
  <c r="B6" i="122"/>
  <c r="C6" i="121"/>
  <c r="B6" i="121"/>
  <c r="C6" i="120"/>
  <c r="B6" i="120"/>
  <c r="C6" i="119"/>
  <c r="B6" i="119"/>
  <c r="C6" i="118"/>
  <c r="B6" i="118"/>
  <c r="C6" i="117"/>
  <c r="B6" i="117"/>
  <c r="C6" i="116"/>
  <c r="B6" i="116"/>
  <c r="C6" i="115"/>
  <c r="B6" i="115"/>
  <c r="C6" i="114"/>
  <c r="B6" i="114"/>
  <c r="C6" i="113"/>
  <c r="B6" i="113"/>
  <c r="C6" i="112"/>
  <c r="B6" i="112"/>
  <c r="C6" i="111"/>
  <c r="B6" i="111"/>
  <c r="C23" i="32" l="1"/>
  <c r="C6" i="47" l="1"/>
  <c r="B6" i="47"/>
  <c r="C3" i="47"/>
  <c r="B3" i="47"/>
  <c r="C6" i="46"/>
  <c r="B6" i="46"/>
  <c r="C3" i="46"/>
  <c r="B3" i="46"/>
  <c r="B1" i="46"/>
  <c r="B1" i="47" s="1"/>
  <c r="C6" i="45"/>
  <c r="B6" i="45"/>
  <c r="C3" i="45"/>
  <c r="B3" i="45"/>
  <c r="C2" i="45"/>
  <c r="C2" i="46" s="1"/>
  <c r="C2" i="47" s="1"/>
  <c r="B2" i="45"/>
  <c r="B2" i="46" s="1"/>
  <c r="B2" i="47" s="1"/>
  <c r="C1" i="45"/>
  <c r="C1" i="46" s="1"/>
  <c r="C1" i="47" s="1"/>
  <c r="B1" i="45"/>
  <c r="C6" i="44"/>
  <c r="B6" i="44"/>
  <c r="C3" i="44"/>
  <c r="B3" i="44"/>
  <c r="C2" i="44"/>
  <c r="B2" i="44"/>
  <c r="C1" i="44"/>
  <c r="B1" i="44"/>
  <c r="C6" i="42"/>
  <c r="B6" i="42"/>
  <c r="C3" i="42"/>
  <c r="B3" i="42"/>
  <c r="C2" i="42"/>
  <c r="B2" i="42"/>
  <c r="C1" i="42"/>
  <c r="B1" i="42"/>
  <c r="C6" i="39"/>
  <c r="B6" i="39"/>
  <c r="C3" i="39"/>
  <c r="B3" i="39"/>
  <c r="C2" i="39"/>
  <c r="B2" i="39"/>
  <c r="C1" i="39"/>
  <c r="B1" i="39"/>
  <c r="C6" i="38"/>
  <c r="B6" i="38"/>
  <c r="C3" i="38"/>
  <c r="B3" i="38"/>
  <c r="C2" i="38"/>
  <c r="B2" i="38"/>
  <c r="C1" i="38"/>
  <c r="B1" i="38"/>
  <c r="C6" i="37"/>
  <c r="B6" i="37"/>
  <c r="C3" i="37"/>
  <c r="B3" i="37"/>
  <c r="C2" i="37"/>
  <c r="B2" i="37"/>
  <c r="C1" i="37"/>
  <c r="B1" i="37"/>
  <c r="C6" i="36"/>
  <c r="B6" i="36"/>
  <c r="C3" i="36"/>
  <c r="B3" i="36"/>
  <c r="C2" i="36"/>
  <c r="B2" i="36"/>
  <c r="C1" i="36"/>
  <c r="B1" i="36"/>
  <c r="C6" i="33"/>
  <c r="B6" i="33"/>
  <c r="C3" i="33"/>
  <c r="B3" i="33"/>
  <c r="C2" i="33"/>
  <c r="B2" i="33"/>
  <c r="C1" i="33"/>
  <c r="B1" i="33"/>
  <c r="C6" i="32"/>
  <c r="B6" i="32"/>
  <c r="C3" i="32"/>
  <c r="B3" i="32"/>
  <c r="C2" i="32"/>
  <c r="B2" i="32"/>
  <c r="C1" i="32"/>
  <c r="B1" i="32"/>
  <c r="C6" i="31"/>
  <c r="B6" i="31"/>
  <c r="C3" i="31"/>
  <c r="B3" i="31"/>
  <c r="C2" i="31"/>
  <c r="B2" i="31"/>
  <c r="C1" i="31"/>
  <c r="B1" i="31"/>
  <c r="B6" i="30"/>
  <c r="C3" i="30"/>
  <c r="B3" i="30"/>
  <c r="C2" i="30"/>
  <c r="B2" i="30"/>
  <c r="C1" i="30"/>
  <c r="B1" i="30"/>
  <c r="B6" i="29"/>
  <c r="C3" i="29"/>
  <c r="B3" i="29"/>
  <c r="C2" i="29"/>
  <c r="B2" i="29"/>
  <c r="C1" i="29"/>
  <c r="B1" i="29"/>
  <c r="C6" i="28"/>
  <c r="B6" i="28"/>
  <c r="C3" i="28"/>
  <c r="B3" i="28"/>
  <c r="C2" i="28"/>
  <c r="B2" i="28"/>
  <c r="C1" i="28"/>
  <c r="B1" i="28"/>
  <c r="C6" i="27"/>
  <c r="B6" i="27"/>
  <c r="C3" i="27"/>
  <c r="B3" i="27"/>
  <c r="C2" i="27"/>
  <c r="B2" i="27"/>
  <c r="C1" i="27"/>
  <c r="B1" i="27"/>
  <c r="B6" i="26"/>
  <c r="C3" i="26"/>
  <c r="B3" i="26"/>
  <c r="C2" i="26"/>
  <c r="B2" i="26"/>
  <c r="C1" i="26"/>
  <c r="B1" i="26"/>
  <c r="B6" i="25"/>
  <c r="C3" i="25"/>
  <c r="B3" i="25"/>
  <c r="C2" i="25"/>
  <c r="B2" i="25"/>
  <c r="C1" i="25"/>
  <c r="B1" i="25"/>
  <c r="B6" i="24"/>
  <c r="C3" i="24"/>
  <c r="B3" i="24"/>
  <c r="C2" i="24"/>
  <c r="B2" i="24"/>
  <c r="C1" i="24"/>
  <c r="B1" i="24"/>
  <c r="C6" i="23"/>
  <c r="B6" i="23"/>
  <c r="C3" i="23"/>
  <c r="C2" i="23"/>
  <c r="B2" i="23"/>
  <c r="B3" i="23"/>
  <c r="C1" i="23"/>
  <c r="B1" i="23"/>
  <c r="C6" i="22"/>
  <c r="B6" i="22"/>
  <c r="C3" i="22"/>
  <c r="B3" i="22"/>
  <c r="B2" i="22"/>
  <c r="C1" i="22"/>
  <c r="B1" i="22"/>
  <c r="C6" i="13"/>
  <c r="B6" i="13"/>
  <c r="C3" i="13"/>
  <c r="B3" i="13"/>
  <c r="B2" i="13"/>
  <c r="C1" i="13"/>
  <c r="B1" i="13"/>
  <c r="C6" i="12"/>
  <c r="B6" i="12"/>
  <c r="C3" i="12"/>
  <c r="B3" i="12"/>
  <c r="B2" i="12"/>
  <c r="C1" i="12"/>
  <c r="B1" i="12"/>
  <c r="C6" i="11"/>
  <c r="B6" i="11"/>
  <c r="C3" i="11"/>
  <c r="B3" i="11"/>
  <c r="B2" i="11"/>
  <c r="C1" i="11"/>
  <c r="B1" i="11"/>
  <c r="C6" i="9"/>
  <c r="B6" i="9"/>
  <c r="C3" i="9"/>
  <c r="B3" i="9"/>
  <c r="B2" i="9"/>
  <c r="C1" i="9"/>
  <c r="B1" i="9"/>
  <c r="C6" i="4"/>
  <c r="B6" i="4"/>
  <c r="C3" i="4"/>
  <c r="C1" i="4"/>
  <c r="B3" i="4"/>
  <c r="B2" i="4"/>
  <c r="B1" i="4"/>
  <c r="C18" i="127" l="1"/>
  <c r="A18" i="127"/>
  <c r="C17" i="127"/>
  <c r="B17" i="127"/>
  <c r="A17" i="127"/>
  <c r="C16" i="127"/>
  <c r="B16" i="127"/>
  <c r="A16" i="127"/>
  <c r="C15" i="127"/>
  <c r="B15" i="127"/>
  <c r="A15" i="127"/>
  <c r="C14" i="127"/>
  <c r="A14" i="127"/>
  <c r="C13" i="127"/>
  <c r="B13" i="127"/>
  <c r="A13" i="127"/>
  <c r="B12" i="127"/>
  <c r="A12" i="127"/>
  <c r="C11" i="127"/>
  <c r="B11" i="127"/>
  <c r="A11" i="127"/>
  <c r="B10" i="127"/>
  <c r="A10" i="127"/>
  <c r="C9" i="127"/>
  <c r="B9" i="127"/>
  <c r="A9" i="127"/>
  <c r="B8" i="127"/>
  <c r="A8" i="127"/>
  <c r="C3" i="127"/>
  <c r="B3" i="127"/>
  <c r="C2" i="127"/>
  <c r="B2" i="127"/>
  <c r="C1" i="127"/>
  <c r="B1" i="127"/>
  <c r="C18" i="126"/>
  <c r="A18" i="126"/>
  <c r="C17" i="126"/>
  <c r="B17" i="126"/>
  <c r="A17" i="126"/>
  <c r="C16" i="126"/>
  <c r="B16" i="126"/>
  <c r="A16" i="126"/>
  <c r="C15" i="126"/>
  <c r="B15" i="126"/>
  <c r="A15" i="126"/>
  <c r="C14" i="126"/>
  <c r="A14" i="126"/>
  <c r="C13" i="126"/>
  <c r="B13" i="126"/>
  <c r="A13" i="126"/>
  <c r="B12" i="126"/>
  <c r="A12" i="126"/>
  <c r="C11" i="126"/>
  <c r="B11" i="126"/>
  <c r="A11" i="126"/>
  <c r="B10" i="126"/>
  <c r="A10" i="126"/>
  <c r="C9" i="126"/>
  <c r="B9" i="126"/>
  <c r="A9" i="126"/>
  <c r="B8" i="126"/>
  <c r="A8" i="126"/>
  <c r="C3" i="126"/>
  <c r="B3" i="126"/>
  <c r="C2" i="126"/>
  <c r="B2" i="126"/>
  <c r="C1" i="126"/>
  <c r="B1" i="126"/>
  <c r="C18" i="125"/>
  <c r="A18" i="125"/>
  <c r="C17" i="125"/>
  <c r="B17" i="125"/>
  <c r="A17" i="125"/>
  <c r="C16" i="125"/>
  <c r="B16" i="125"/>
  <c r="A16" i="125"/>
  <c r="C15" i="125"/>
  <c r="B15" i="125"/>
  <c r="A15" i="125"/>
  <c r="C14" i="125"/>
  <c r="A14" i="125"/>
  <c r="C13" i="125"/>
  <c r="B13" i="125"/>
  <c r="A13" i="125"/>
  <c r="B12" i="125"/>
  <c r="A12" i="125"/>
  <c r="C11" i="125"/>
  <c r="B11" i="125"/>
  <c r="A11" i="125"/>
  <c r="B10" i="125"/>
  <c r="A10" i="125"/>
  <c r="C9" i="125"/>
  <c r="B9" i="125"/>
  <c r="A9" i="125"/>
  <c r="B8" i="125"/>
  <c r="A8" i="125"/>
  <c r="C3" i="125"/>
  <c r="B3" i="125"/>
  <c r="C2" i="125"/>
  <c r="B2" i="125"/>
  <c r="C1" i="125"/>
  <c r="B1" i="125"/>
  <c r="C18" i="124"/>
  <c r="A18" i="124"/>
  <c r="C17" i="124"/>
  <c r="B17" i="124"/>
  <c r="A17" i="124"/>
  <c r="C16" i="124"/>
  <c r="B16" i="124"/>
  <c r="A16" i="124"/>
  <c r="C15" i="124"/>
  <c r="B15" i="124"/>
  <c r="A15" i="124"/>
  <c r="C14" i="124"/>
  <c r="A14" i="124"/>
  <c r="C13" i="124"/>
  <c r="B13" i="124"/>
  <c r="A13" i="124"/>
  <c r="B12" i="124"/>
  <c r="A12" i="124"/>
  <c r="C11" i="124"/>
  <c r="B11" i="124"/>
  <c r="A11" i="124"/>
  <c r="B10" i="124"/>
  <c r="A10" i="124"/>
  <c r="C9" i="124"/>
  <c r="B9" i="124"/>
  <c r="A9" i="124"/>
  <c r="B8" i="124"/>
  <c r="A8" i="124"/>
  <c r="C3" i="124"/>
  <c r="B3" i="124"/>
  <c r="C2" i="124"/>
  <c r="B2" i="124"/>
  <c r="C1" i="124"/>
  <c r="B1" i="124"/>
  <c r="C12" i="123"/>
  <c r="C12" i="126" s="1"/>
  <c r="C3" i="123"/>
  <c r="B3" i="123"/>
  <c r="C2" i="123"/>
  <c r="B2" i="123"/>
  <c r="C1" i="123"/>
  <c r="B1" i="123"/>
  <c r="C3" i="122"/>
  <c r="B3" i="122"/>
  <c r="C2" i="122"/>
  <c r="B2" i="122"/>
  <c r="C1" i="122"/>
  <c r="B1" i="122"/>
  <c r="C3" i="121"/>
  <c r="B3" i="121"/>
  <c r="C2" i="121"/>
  <c r="B2" i="121"/>
  <c r="C1" i="121"/>
  <c r="B1" i="121"/>
  <c r="C12" i="120"/>
  <c r="C12" i="121" s="1"/>
  <c r="C11" i="120"/>
  <c r="C11" i="121" s="1"/>
  <c r="C3" i="120"/>
  <c r="B3" i="120"/>
  <c r="C2" i="120"/>
  <c r="B2" i="120"/>
  <c r="C1" i="120"/>
  <c r="B1" i="120"/>
  <c r="C13" i="119"/>
  <c r="C11" i="119"/>
  <c r="C3" i="119"/>
  <c r="B3" i="119"/>
  <c r="C2" i="119"/>
  <c r="B2" i="119"/>
  <c r="C1" i="119"/>
  <c r="B1" i="119"/>
  <c r="C12" i="118"/>
  <c r="B12" i="118"/>
  <c r="C3" i="118"/>
  <c r="B3" i="118"/>
  <c r="C2" i="118"/>
  <c r="B2" i="118"/>
  <c r="C1" i="118"/>
  <c r="B1" i="118"/>
  <c r="C9" i="117"/>
  <c r="C3" i="117"/>
  <c r="B3" i="117"/>
  <c r="C2" i="117"/>
  <c r="B2" i="117"/>
  <c r="C1" i="117"/>
  <c r="B1" i="117"/>
  <c r="C8" i="116"/>
  <c r="C3" i="116"/>
  <c r="B3" i="116"/>
  <c r="C2" i="116"/>
  <c r="B2" i="116"/>
  <c r="C1" i="116"/>
  <c r="B1" i="116"/>
  <c r="C11" i="115"/>
  <c r="C9" i="115"/>
  <c r="C8" i="115"/>
  <c r="C3" i="115"/>
  <c r="B3" i="115"/>
  <c r="C2" i="115"/>
  <c r="B2" i="115"/>
  <c r="C1" i="115"/>
  <c r="B1" i="115"/>
  <c r="C9" i="114"/>
  <c r="C8" i="114"/>
  <c r="C3" i="114"/>
  <c r="B3" i="114"/>
  <c r="C2" i="114"/>
  <c r="B2" i="114"/>
  <c r="C1" i="114"/>
  <c r="B1" i="114"/>
  <c r="C9" i="113"/>
  <c r="C8" i="113"/>
  <c r="C3" i="113"/>
  <c r="B3" i="113"/>
  <c r="C2" i="113"/>
  <c r="B2" i="113"/>
  <c r="C1" i="113"/>
  <c r="B1" i="113"/>
  <c r="C8" i="112"/>
  <c r="C3" i="112"/>
  <c r="B3" i="112"/>
  <c r="C2" i="112"/>
  <c r="B2" i="112"/>
  <c r="C1" i="112"/>
  <c r="B1" i="112"/>
  <c r="C8" i="111"/>
  <c r="C3" i="111"/>
  <c r="B3" i="111"/>
  <c r="C2" i="111"/>
  <c r="B2" i="111"/>
  <c r="C1" i="111"/>
  <c r="B1" i="111"/>
  <c r="F13" i="110"/>
  <c r="C6" i="26" s="1"/>
  <c r="F12" i="110"/>
  <c r="C6" i="25" s="1"/>
  <c r="F11" i="110"/>
  <c r="C2" i="110"/>
  <c r="C2" i="22" l="1"/>
  <c r="C2" i="13"/>
  <c r="C2" i="12"/>
  <c r="C2" i="11"/>
  <c r="C2" i="9"/>
  <c r="C2" i="4"/>
  <c r="F16" i="110"/>
  <c r="C6" i="24"/>
  <c r="C12" i="127"/>
  <c r="C12" i="124"/>
  <c r="C12" i="125"/>
  <c r="D13" i="39"/>
  <c r="F17" i="110" l="1"/>
  <c r="C6" i="30" s="1"/>
  <c r="C6" i="29"/>
  <c r="I28" i="109"/>
  <c r="C17" i="44" l="1"/>
  <c r="E42" i="109"/>
  <c r="H32" i="109"/>
  <c r="G32" i="109"/>
  <c r="F32" i="109"/>
  <c r="E32" i="109"/>
  <c r="D32" i="109"/>
  <c r="I31" i="109"/>
  <c r="I30" i="109"/>
  <c r="I29" i="109"/>
  <c r="H27" i="109"/>
  <c r="H33" i="109" s="1"/>
  <c r="G27" i="109"/>
  <c r="G33" i="109" s="1"/>
  <c r="F27" i="109"/>
  <c r="I26" i="109"/>
  <c r="I25" i="109"/>
  <c r="I24" i="109"/>
  <c r="E23" i="109"/>
  <c r="D23" i="109"/>
  <c r="C23" i="109"/>
  <c r="C33" i="109" s="1"/>
  <c r="I22" i="109"/>
  <c r="I16" i="109"/>
  <c r="I15" i="109"/>
  <c r="I14" i="109"/>
  <c r="I13" i="109"/>
  <c r="I12" i="109"/>
  <c r="H11" i="109"/>
  <c r="H17" i="109" s="1"/>
  <c r="G11" i="109"/>
  <c r="G17" i="109" s="1"/>
  <c r="F11" i="109"/>
  <c r="F17" i="109" s="1"/>
  <c r="E11" i="109"/>
  <c r="E17" i="109" s="1"/>
  <c r="D11" i="109"/>
  <c r="D17" i="109" s="1"/>
  <c r="C11" i="109"/>
  <c r="C17" i="109" s="1"/>
  <c r="E42" i="108"/>
  <c r="H32" i="108"/>
  <c r="G32" i="108"/>
  <c r="F32" i="108"/>
  <c r="E32" i="108"/>
  <c r="D32" i="108"/>
  <c r="I31" i="108"/>
  <c r="I30" i="108"/>
  <c r="I29" i="108"/>
  <c r="I28" i="108"/>
  <c r="H27" i="108"/>
  <c r="H33" i="108" s="1"/>
  <c r="G27" i="108"/>
  <c r="F27" i="108"/>
  <c r="I26" i="108"/>
  <c r="I25" i="108"/>
  <c r="I24" i="108"/>
  <c r="E23" i="108"/>
  <c r="D23" i="108"/>
  <c r="D33" i="108" s="1"/>
  <c r="C23" i="108"/>
  <c r="I22" i="108"/>
  <c r="I16" i="108"/>
  <c r="I15" i="108"/>
  <c r="I14" i="108"/>
  <c r="I13" i="108"/>
  <c r="I12" i="108"/>
  <c r="H11" i="108"/>
  <c r="H17" i="108" s="1"/>
  <c r="G11" i="108"/>
  <c r="G17" i="108" s="1"/>
  <c r="F11" i="108"/>
  <c r="F17" i="108" s="1"/>
  <c r="E11" i="108"/>
  <c r="E17" i="108" s="1"/>
  <c r="D11" i="108"/>
  <c r="D17" i="108" s="1"/>
  <c r="C11" i="108"/>
  <c r="C17" i="108" s="1"/>
  <c r="I23" i="108" l="1"/>
  <c r="D33" i="109"/>
  <c r="E33" i="109"/>
  <c r="I27" i="109"/>
  <c r="I27" i="108"/>
  <c r="I32" i="108"/>
  <c r="I33" i="108" s="1"/>
  <c r="D6" i="108" s="1"/>
  <c r="I11" i="108"/>
  <c r="I17" i="108" s="1"/>
  <c r="C6" i="108" s="1"/>
  <c r="G33" i="108"/>
  <c r="F33" i="108"/>
  <c r="I11" i="109"/>
  <c r="I17" i="109" s="1"/>
  <c r="C6" i="109" s="1"/>
  <c r="I32" i="109"/>
  <c r="E33" i="108"/>
  <c r="I23" i="109"/>
  <c r="F33" i="109"/>
  <c r="C33" i="108"/>
  <c r="C10" i="107"/>
  <c r="C12" i="107" s="1"/>
  <c r="C10" i="104"/>
  <c r="C12" i="104" s="1"/>
  <c r="E6" i="108" l="1"/>
  <c r="I33" i="109"/>
  <c r="D6" i="109" s="1"/>
  <c r="E6" i="109" s="1"/>
  <c r="H14" i="102"/>
  <c r="G14" i="102"/>
  <c r="D14" i="102"/>
  <c r="C14" i="102"/>
  <c r="I13" i="102"/>
  <c r="I12" i="102"/>
  <c r="I11" i="102"/>
  <c r="I10" i="102"/>
  <c r="I9" i="102"/>
  <c r="I8" i="102"/>
  <c r="I7" i="102"/>
  <c r="D42" i="101"/>
  <c r="G31" i="101"/>
  <c r="F31" i="101"/>
  <c r="E31" i="101"/>
  <c r="D31" i="101"/>
  <c r="C31" i="101"/>
  <c r="G30" i="101"/>
  <c r="F30" i="101"/>
  <c r="E30" i="101"/>
  <c r="G29" i="101"/>
  <c r="F29" i="101"/>
  <c r="E29" i="101"/>
  <c r="G28" i="101"/>
  <c r="F28" i="101"/>
  <c r="E28" i="101"/>
  <c r="G27" i="101"/>
  <c r="F27" i="101"/>
  <c r="E27" i="101"/>
  <c r="H25" i="101"/>
  <c r="H24" i="101"/>
  <c r="H23" i="101"/>
  <c r="D22" i="101"/>
  <c r="C22" i="101"/>
  <c r="B22" i="101"/>
  <c r="D21" i="101"/>
  <c r="C21" i="101"/>
  <c r="B21" i="101"/>
  <c r="H15" i="101"/>
  <c r="H14" i="101"/>
  <c r="H13" i="101"/>
  <c r="H12" i="101"/>
  <c r="G11" i="101"/>
  <c r="G16" i="101" s="1"/>
  <c r="F11" i="101"/>
  <c r="F16" i="101" s="1"/>
  <c r="E11" i="101"/>
  <c r="E16" i="101" s="1"/>
  <c r="D11" i="101"/>
  <c r="D16" i="101" s="1"/>
  <c r="C11" i="101"/>
  <c r="C16" i="101" s="1"/>
  <c r="B11" i="101"/>
  <c r="B16" i="101" s="1"/>
  <c r="G61" i="100"/>
  <c r="G62" i="100" s="1"/>
  <c r="G58" i="100"/>
  <c r="G59" i="100" s="1"/>
  <c r="G55" i="100"/>
  <c r="G56" i="100" s="1"/>
  <c r="G52" i="100"/>
  <c r="G53" i="100" s="1"/>
  <c r="C42" i="100"/>
  <c r="D37" i="100"/>
  <c r="C37" i="100"/>
  <c r="D33" i="100"/>
  <c r="C33" i="100"/>
  <c r="D26" i="100"/>
  <c r="C26" i="100"/>
  <c r="D18" i="100"/>
  <c r="C18" i="100"/>
  <c r="G61" i="99"/>
  <c r="G62" i="99" s="1"/>
  <c r="G58" i="99"/>
  <c r="G59" i="99" s="1"/>
  <c r="G55" i="99"/>
  <c r="G56" i="99" s="1"/>
  <c r="G52" i="99"/>
  <c r="G53" i="99" s="1"/>
  <c r="C42" i="99"/>
  <c r="D37" i="99"/>
  <c r="C37" i="99"/>
  <c r="D33" i="99"/>
  <c r="C33" i="99"/>
  <c r="D26" i="99"/>
  <c r="C26" i="99"/>
  <c r="D18" i="99"/>
  <c r="C18" i="99"/>
  <c r="G61" i="98"/>
  <c r="G62" i="98" s="1"/>
  <c r="G58" i="98"/>
  <c r="G59" i="98" s="1"/>
  <c r="G55" i="98"/>
  <c r="G56" i="98" s="1"/>
  <c r="G52" i="98"/>
  <c r="G53" i="98" s="1"/>
  <c r="C42" i="98"/>
  <c r="D37" i="98"/>
  <c r="C37" i="98"/>
  <c r="D33" i="98"/>
  <c r="C33" i="98"/>
  <c r="D26" i="98"/>
  <c r="C26" i="98"/>
  <c r="D18" i="98"/>
  <c r="C18" i="98"/>
  <c r="C136" i="97"/>
  <c r="G135" i="97"/>
  <c r="G136" i="97" s="1"/>
  <c r="D45" i="97" s="1"/>
  <c r="C133" i="97"/>
  <c r="G132" i="97"/>
  <c r="G133" i="97" s="1"/>
  <c r="D44" i="97" s="1"/>
  <c r="C130" i="97"/>
  <c r="G129" i="97"/>
  <c r="G130" i="97" s="1"/>
  <c r="D43" i="97" s="1"/>
  <c r="C127" i="97"/>
  <c r="G126" i="97"/>
  <c r="G127" i="97" s="1"/>
  <c r="D42" i="97" s="1"/>
  <c r="C115" i="97"/>
  <c r="D114" i="97"/>
  <c r="D115" i="97" s="1"/>
  <c r="D26" i="97" s="1"/>
  <c r="D110" i="97"/>
  <c r="C110" i="97"/>
  <c r="E109" i="97"/>
  <c r="E110" i="97" s="1"/>
  <c r="D25" i="97" s="1"/>
  <c r="D105" i="97"/>
  <c r="C105" i="97"/>
  <c r="E104" i="97"/>
  <c r="E105" i="97" s="1"/>
  <c r="D24" i="97" s="1"/>
  <c r="D100" i="97"/>
  <c r="C100" i="97"/>
  <c r="E99" i="97"/>
  <c r="E100" i="97" s="1"/>
  <c r="D23" i="97" s="1"/>
  <c r="D95" i="97"/>
  <c r="C95" i="97"/>
  <c r="E94" i="97"/>
  <c r="E95" i="97" s="1"/>
  <c r="D22" i="97" s="1"/>
  <c r="C89" i="97"/>
  <c r="C88" i="97"/>
  <c r="C84" i="97"/>
  <c r="D83" i="97"/>
  <c r="D84" i="97" s="1"/>
  <c r="C79" i="97"/>
  <c r="D78" i="97"/>
  <c r="D79" i="97" s="1"/>
  <c r="D19" i="97" s="1"/>
  <c r="D74" i="97"/>
  <c r="C74" i="97"/>
  <c r="E73" i="97"/>
  <c r="E74" i="97" s="1"/>
  <c r="D18" i="97" s="1"/>
  <c r="D69" i="97"/>
  <c r="C69" i="97"/>
  <c r="E68" i="97"/>
  <c r="E69" i="97" s="1"/>
  <c r="D17" i="97" s="1"/>
  <c r="C64" i="97"/>
  <c r="D64" i="97" s="1"/>
  <c r="D16" i="97" s="1"/>
  <c r="C55" i="97"/>
  <c r="D50" i="97"/>
  <c r="C50" i="97"/>
  <c r="C46" i="97"/>
  <c r="D39" i="97"/>
  <c r="C39" i="97"/>
  <c r="C29" i="97"/>
  <c r="D20" i="97"/>
  <c r="C13" i="97"/>
  <c r="D12" i="97"/>
  <c r="D11" i="97"/>
  <c r="D10" i="97"/>
  <c r="D8" i="97"/>
  <c r="D7" i="97"/>
  <c r="C136" i="96"/>
  <c r="G135" i="96"/>
  <c r="G136" i="96" s="1"/>
  <c r="D45" i="96" s="1"/>
  <c r="C133" i="96"/>
  <c r="G132" i="96"/>
  <c r="G133" i="96" s="1"/>
  <c r="D44" i="96" s="1"/>
  <c r="C130" i="96"/>
  <c r="G129" i="96"/>
  <c r="G130" i="96" s="1"/>
  <c r="D43" i="96" s="1"/>
  <c r="C127" i="96"/>
  <c r="G126" i="96"/>
  <c r="G127" i="96" s="1"/>
  <c r="D42" i="96" s="1"/>
  <c r="C115" i="96"/>
  <c r="D114" i="96"/>
  <c r="D115" i="96" s="1"/>
  <c r="D26" i="96" s="1"/>
  <c r="D110" i="96"/>
  <c r="C110" i="96"/>
  <c r="E109" i="96"/>
  <c r="E110" i="96" s="1"/>
  <c r="D25" i="96" s="1"/>
  <c r="D105" i="96"/>
  <c r="C105" i="96"/>
  <c r="E104" i="96"/>
  <c r="E105" i="96" s="1"/>
  <c r="D24" i="96" s="1"/>
  <c r="D100" i="96"/>
  <c r="C100" i="96"/>
  <c r="E99" i="96"/>
  <c r="E100" i="96" s="1"/>
  <c r="D23" i="96" s="1"/>
  <c r="D95" i="96"/>
  <c r="C95" i="96"/>
  <c r="E94" i="96"/>
  <c r="E95" i="96" s="1"/>
  <c r="D22" i="96" s="1"/>
  <c r="C89" i="96"/>
  <c r="C88" i="96"/>
  <c r="C84" i="96"/>
  <c r="D83" i="96"/>
  <c r="D84" i="96" s="1"/>
  <c r="D20" i="96" s="1"/>
  <c r="C79" i="96"/>
  <c r="D78" i="96"/>
  <c r="D79" i="96" s="1"/>
  <c r="D19" i="96" s="1"/>
  <c r="D74" i="96"/>
  <c r="C74" i="96"/>
  <c r="E73" i="96"/>
  <c r="E74" i="96" s="1"/>
  <c r="D18" i="96" s="1"/>
  <c r="D69" i="96"/>
  <c r="C69" i="96"/>
  <c r="E68" i="96"/>
  <c r="E69" i="96" s="1"/>
  <c r="D17" i="96" s="1"/>
  <c r="C64" i="96"/>
  <c r="D64" i="96" s="1"/>
  <c r="D16" i="96" s="1"/>
  <c r="C55" i="96"/>
  <c r="D50" i="96"/>
  <c r="C50" i="96"/>
  <c r="C46" i="96"/>
  <c r="D39" i="96"/>
  <c r="C39" i="96"/>
  <c r="C29" i="96"/>
  <c r="C13" i="96"/>
  <c r="D12" i="96"/>
  <c r="D11" i="96"/>
  <c r="D10" i="96"/>
  <c r="D8" i="96"/>
  <c r="D7" i="96"/>
  <c r="C135" i="95"/>
  <c r="G134" i="95"/>
  <c r="G135" i="95" s="1"/>
  <c r="C132" i="95"/>
  <c r="G131" i="95"/>
  <c r="G132" i="95" s="1"/>
  <c r="D44" i="95" s="1"/>
  <c r="C129" i="95"/>
  <c r="G128" i="95"/>
  <c r="G129" i="95" s="1"/>
  <c r="D43" i="95" s="1"/>
  <c r="C126" i="95"/>
  <c r="G125" i="95"/>
  <c r="G126" i="95" s="1"/>
  <c r="D42" i="95" s="1"/>
  <c r="C114" i="95"/>
  <c r="D113" i="95"/>
  <c r="D114" i="95" s="1"/>
  <c r="D26" i="95" s="1"/>
  <c r="D109" i="95"/>
  <c r="C109" i="95"/>
  <c r="E108" i="95"/>
  <c r="E109" i="95" s="1"/>
  <c r="D25" i="95" s="1"/>
  <c r="D104" i="95"/>
  <c r="C104" i="95"/>
  <c r="E103" i="95"/>
  <c r="E104" i="95" s="1"/>
  <c r="D24" i="95" s="1"/>
  <c r="D99" i="95"/>
  <c r="C99" i="95"/>
  <c r="E98" i="95"/>
  <c r="E99" i="95" s="1"/>
  <c r="D23" i="95" s="1"/>
  <c r="D94" i="95"/>
  <c r="C94" i="95"/>
  <c r="E93" i="95"/>
  <c r="E94" i="95" s="1"/>
  <c r="D22" i="95" s="1"/>
  <c r="C88" i="95"/>
  <c r="C87" i="95"/>
  <c r="C83" i="95"/>
  <c r="D82" i="95"/>
  <c r="D83" i="95" s="1"/>
  <c r="D20" i="95" s="1"/>
  <c r="C78" i="95"/>
  <c r="D77" i="95"/>
  <c r="D78" i="95" s="1"/>
  <c r="D19" i="95" s="1"/>
  <c r="D73" i="95"/>
  <c r="C73" i="95"/>
  <c r="E72" i="95"/>
  <c r="E73" i="95" s="1"/>
  <c r="D18" i="95" s="1"/>
  <c r="D68" i="95"/>
  <c r="C68" i="95"/>
  <c r="E67" i="95"/>
  <c r="E68" i="95" s="1"/>
  <c r="D17" i="95" s="1"/>
  <c r="C63" i="95"/>
  <c r="D63" i="95" s="1"/>
  <c r="D16" i="95" s="1"/>
  <c r="C55" i="95"/>
  <c r="D50" i="95"/>
  <c r="C50" i="95"/>
  <c r="C46" i="95"/>
  <c r="D45" i="95"/>
  <c r="C39" i="95"/>
  <c r="D38" i="95"/>
  <c r="D37" i="95"/>
  <c r="D36" i="95"/>
  <c r="D35" i="95"/>
  <c r="D34" i="95"/>
  <c r="C29" i="95"/>
  <c r="C13" i="95"/>
  <c r="D12" i="95"/>
  <c r="D11" i="95"/>
  <c r="D10" i="95"/>
  <c r="D8" i="95"/>
  <c r="D7" i="95"/>
  <c r="F14" i="94"/>
  <c r="F13" i="94"/>
  <c r="F11" i="94"/>
  <c r="F10" i="94"/>
  <c r="F9" i="94"/>
  <c r="E44" i="93"/>
  <c r="D44" i="93"/>
  <c r="F43" i="93"/>
  <c r="F44" i="93" s="1"/>
  <c r="E34" i="93" s="1"/>
  <c r="E35" i="93" s="1"/>
  <c r="F12" i="87" s="1"/>
  <c r="E31" i="93"/>
  <c r="E16" i="93"/>
  <c r="E44" i="92"/>
  <c r="D44" i="92"/>
  <c r="F43" i="92"/>
  <c r="F44" i="92" s="1"/>
  <c r="E34" i="92" s="1"/>
  <c r="E35" i="92" s="1"/>
  <c r="F11" i="87" s="1"/>
  <c r="E31" i="92"/>
  <c r="D11" i="87" s="1"/>
  <c r="E16" i="92"/>
  <c r="E44" i="91"/>
  <c r="D44" i="91"/>
  <c r="F43" i="91"/>
  <c r="F44" i="91" s="1"/>
  <c r="E34" i="91" s="1"/>
  <c r="E35" i="91" s="1"/>
  <c r="E31" i="91"/>
  <c r="D10" i="87" s="1"/>
  <c r="E16" i="91"/>
  <c r="C10" i="87" s="1"/>
  <c r="E190" i="90"/>
  <c r="D190" i="90"/>
  <c r="F189" i="90"/>
  <c r="F190" i="90" s="1"/>
  <c r="C51" i="90" s="1"/>
  <c r="C52" i="90" s="1"/>
  <c r="F9" i="87" s="1"/>
  <c r="F183" i="90"/>
  <c r="E183" i="90"/>
  <c r="G182" i="90"/>
  <c r="G183" i="90" s="1"/>
  <c r="C47" i="90" s="1"/>
  <c r="C178" i="90"/>
  <c r="C46" i="90" s="1"/>
  <c r="D173" i="90"/>
  <c r="C173" i="90"/>
  <c r="E172" i="90"/>
  <c r="E173" i="90" s="1"/>
  <c r="D168" i="90"/>
  <c r="C168" i="90"/>
  <c r="E167" i="90"/>
  <c r="E168" i="90" s="1"/>
  <c r="C44" i="90" s="1"/>
  <c r="D163" i="90"/>
  <c r="C163" i="90"/>
  <c r="E162" i="90"/>
  <c r="E163" i="90" s="1"/>
  <c r="D158" i="90"/>
  <c r="C158" i="90"/>
  <c r="E157" i="90"/>
  <c r="E158" i="90" s="1"/>
  <c r="D153" i="90"/>
  <c r="C153" i="90"/>
  <c r="E152" i="90"/>
  <c r="E153" i="90" s="1"/>
  <c r="C148" i="90"/>
  <c r="C40" i="90" s="1"/>
  <c r="C142" i="90"/>
  <c r="D141" i="90"/>
  <c r="D142" i="90" s="1"/>
  <c r="C39" i="90" s="1"/>
  <c r="C137" i="90"/>
  <c r="D136" i="90"/>
  <c r="D137" i="90" s="1"/>
  <c r="C38" i="90" s="1"/>
  <c r="D130" i="90"/>
  <c r="C130" i="90"/>
  <c r="E129" i="90"/>
  <c r="E130" i="90" s="1"/>
  <c r="D126" i="90"/>
  <c r="C126" i="90"/>
  <c r="E125" i="90"/>
  <c r="E126" i="90" s="1"/>
  <c r="D121" i="90"/>
  <c r="C121" i="90"/>
  <c r="E120" i="90"/>
  <c r="E121" i="90" s="1"/>
  <c r="C36" i="90" s="1"/>
  <c r="F116" i="90"/>
  <c r="E116" i="90"/>
  <c r="C116" i="90"/>
  <c r="G115" i="90"/>
  <c r="G114" i="90"/>
  <c r="D110" i="90"/>
  <c r="C110" i="90"/>
  <c r="E109" i="90"/>
  <c r="E110" i="90" s="1"/>
  <c r="C34" i="90" s="1"/>
  <c r="D105" i="90"/>
  <c r="C33" i="90" s="1"/>
  <c r="D100" i="90"/>
  <c r="C100" i="90"/>
  <c r="E99" i="90"/>
  <c r="E100" i="90" s="1"/>
  <c r="C32" i="90" s="1"/>
  <c r="D92" i="90"/>
  <c r="C92" i="90"/>
  <c r="E91" i="90"/>
  <c r="E90" i="90"/>
  <c r="E89" i="90"/>
  <c r="E88" i="90"/>
  <c r="E87" i="90"/>
  <c r="E86" i="90"/>
  <c r="E85" i="90"/>
  <c r="E84" i="90"/>
  <c r="D80" i="90"/>
  <c r="C80" i="90"/>
  <c r="E79" i="90"/>
  <c r="E80" i="90" s="1"/>
  <c r="C29" i="90" s="1"/>
  <c r="E74" i="90"/>
  <c r="D74" i="90"/>
  <c r="C74" i="90"/>
  <c r="F73" i="90"/>
  <c r="G73" i="90" s="1"/>
  <c r="F72" i="90"/>
  <c r="G72" i="90" s="1"/>
  <c r="F71" i="90"/>
  <c r="G71" i="90" s="1"/>
  <c r="F70" i="90"/>
  <c r="G70" i="90" s="1"/>
  <c r="F69" i="90"/>
  <c r="G69" i="90" s="1"/>
  <c r="F68" i="90"/>
  <c r="G68" i="90" s="1"/>
  <c r="F67" i="90"/>
  <c r="G67" i="90" s="1"/>
  <c r="F66" i="90"/>
  <c r="G66" i="90" s="1"/>
  <c r="F65" i="90"/>
  <c r="E64" i="90"/>
  <c r="D64" i="90"/>
  <c r="C64" i="90"/>
  <c r="F63" i="90"/>
  <c r="E62" i="90"/>
  <c r="D62" i="90"/>
  <c r="C62" i="90"/>
  <c r="F61" i="90"/>
  <c r="F62" i="90" s="1"/>
  <c r="C23" i="90"/>
  <c r="D9" i="87" s="1"/>
  <c r="C14" i="90"/>
  <c r="E190" i="89"/>
  <c r="D190" i="89"/>
  <c r="F189" i="89"/>
  <c r="F190" i="89" s="1"/>
  <c r="C51" i="89" s="1"/>
  <c r="C52" i="89" s="1"/>
  <c r="F8" i="87" s="1"/>
  <c r="F183" i="89"/>
  <c r="E183" i="89"/>
  <c r="G182" i="89"/>
  <c r="G183" i="89" s="1"/>
  <c r="C47" i="89" s="1"/>
  <c r="C178" i="89"/>
  <c r="C46" i="89" s="1"/>
  <c r="D173" i="89"/>
  <c r="C173" i="89"/>
  <c r="E172" i="89"/>
  <c r="E173" i="89" s="1"/>
  <c r="D168" i="89"/>
  <c r="C168" i="89"/>
  <c r="E167" i="89"/>
  <c r="E168" i="89" s="1"/>
  <c r="C44" i="89" s="1"/>
  <c r="D163" i="89"/>
  <c r="C163" i="89"/>
  <c r="E162" i="89"/>
  <c r="E163" i="89" s="1"/>
  <c r="D158" i="89"/>
  <c r="C158" i="89"/>
  <c r="E157" i="89"/>
  <c r="E158" i="89" s="1"/>
  <c r="D153" i="89"/>
  <c r="C153" i="89"/>
  <c r="E152" i="89"/>
  <c r="E153" i="89" s="1"/>
  <c r="C148" i="89"/>
  <c r="C40" i="89" s="1"/>
  <c r="C142" i="89"/>
  <c r="D141" i="89"/>
  <c r="D142" i="89" s="1"/>
  <c r="C39" i="89" s="1"/>
  <c r="C137" i="89"/>
  <c r="D136" i="89"/>
  <c r="D137" i="89" s="1"/>
  <c r="C38" i="89" s="1"/>
  <c r="D130" i="89"/>
  <c r="C130" i="89"/>
  <c r="E129" i="89"/>
  <c r="E130" i="89" s="1"/>
  <c r="D126" i="89"/>
  <c r="C126" i="89"/>
  <c r="E125" i="89"/>
  <c r="E126" i="89" s="1"/>
  <c r="D121" i="89"/>
  <c r="C121" i="89"/>
  <c r="E120" i="89"/>
  <c r="E121" i="89" s="1"/>
  <c r="C36" i="89" s="1"/>
  <c r="F116" i="89"/>
  <c r="E116" i="89"/>
  <c r="C116" i="89"/>
  <c r="G115" i="89"/>
  <c r="G114" i="89"/>
  <c r="D110" i="89"/>
  <c r="C110" i="89"/>
  <c r="E109" i="89"/>
  <c r="E110" i="89" s="1"/>
  <c r="C34" i="89" s="1"/>
  <c r="D105" i="89"/>
  <c r="D100" i="89"/>
  <c r="C100" i="89"/>
  <c r="E99" i="89"/>
  <c r="E100" i="89" s="1"/>
  <c r="C32" i="89" s="1"/>
  <c r="D92" i="89"/>
  <c r="C92" i="89"/>
  <c r="E91" i="89"/>
  <c r="E90" i="89"/>
  <c r="E89" i="89"/>
  <c r="E88" i="89"/>
  <c r="E87" i="89"/>
  <c r="E86" i="89"/>
  <c r="E85" i="89"/>
  <c r="E84" i="89"/>
  <c r="D80" i="89"/>
  <c r="C80" i="89"/>
  <c r="E79" i="89"/>
  <c r="E80" i="89" s="1"/>
  <c r="C29" i="89" s="1"/>
  <c r="E74" i="89"/>
  <c r="D74" i="89"/>
  <c r="C74" i="89"/>
  <c r="F73" i="89"/>
  <c r="G73" i="89" s="1"/>
  <c r="F72" i="89"/>
  <c r="G72" i="89" s="1"/>
  <c r="F71" i="89"/>
  <c r="G71" i="89" s="1"/>
  <c r="F70" i="89"/>
  <c r="G70" i="89" s="1"/>
  <c r="F69" i="89"/>
  <c r="G69" i="89" s="1"/>
  <c r="F68" i="89"/>
  <c r="G68" i="89" s="1"/>
  <c r="F67" i="89"/>
  <c r="G67" i="89" s="1"/>
  <c r="F66" i="89"/>
  <c r="G66" i="89" s="1"/>
  <c r="F65" i="89"/>
  <c r="E64" i="89"/>
  <c r="D64" i="89"/>
  <c r="C64" i="89"/>
  <c r="F63" i="89"/>
  <c r="F64" i="89" s="1"/>
  <c r="E62" i="89"/>
  <c r="D62" i="89"/>
  <c r="C62" i="89"/>
  <c r="F61" i="89"/>
  <c r="C33" i="89"/>
  <c r="C23" i="89"/>
  <c r="D8" i="87" s="1"/>
  <c r="C14" i="89"/>
  <c r="E193" i="88"/>
  <c r="D193" i="88"/>
  <c r="F192" i="88"/>
  <c r="F193" i="88" s="1"/>
  <c r="C51" i="88" s="1"/>
  <c r="C52" i="88" s="1"/>
  <c r="F7" i="87" s="1"/>
  <c r="F186" i="88"/>
  <c r="E186" i="88"/>
  <c r="G185" i="88"/>
  <c r="G186" i="88" s="1"/>
  <c r="C47" i="88" s="1"/>
  <c r="C181" i="88"/>
  <c r="C46" i="88" s="1"/>
  <c r="D176" i="88"/>
  <c r="C176" i="88"/>
  <c r="E175" i="88"/>
  <c r="E176" i="88" s="1"/>
  <c r="D171" i="88"/>
  <c r="C171" i="88"/>
  <c r="E170" i="88"/>
  <c r="E171" i="88" s="1"/>
  <c r="C44" i="88" s="1"/>
  <c r="D166" i="88"/>
  <c r="C166" i="88"/>
  <c r="E165" i="88"/>
  <c r="E166" i="88" s="1"/>
  <c r="D161" i="88"/>
  <c r="C161" i="88"/>
  <c r="E160" i="88"/>
  <c r="E161" i="88" s="1"/>
  <c r="D156" i="88"/>
  <c r="C156" i="88"/>
  <c r="E155" i="88"/>
  <c r="E156" i="88" s="1"/>
  <c r="C151" i="88"/>
  <c r="C40" i="88" s="1"/>
  <c r="C145" i="88"/>
  <c r="D144" i="88"/>
  <c r="D145" i="88" s="1"/>
  <c r="C39" i="88" s="1"/>
  <c r="C140" i="88"/>
  <c r="D139" i="88"/>
  <c r="D140" i="88" s="1"/>
  <c r="C38" i="88" s="1"/>
  <c r="D133" i="88"/>
  <c r="C133" i="88"/>
  <c r="E132" i="88"/>
  <c r="E133" i="88" s="1"/>
  <c r="D129" i="88"/>
  <c r="C129" i="88"/>
  <c r="E128" i="88"/>
  <c r="E129" i="88" s="1"/>
  <c r="D124" i="88"/>
  <c r="C124" i="88"/>
  <c r="E123" i="88"/>
  <c r="E124" i="88" s="1"/>
  <c r="C36" i="88" s="1"/>
  <c r="F119" i="88"/>
  <c r="E119" i="88"/>
  <c r="C119" i="88"/>
  <c r="G118" i="88"/>
  <c r="G117" i="88"/>
  <c r="D113" i="88"/>
  <c r="C113" i="88"/>
  <c r="E112" i="88"/>
  <c r="E113" i="88" s="1"/>
  <c r="C34" i="88" s="1"/>
  <c r="D108" i="88"/>
  <c r="C33" i="88" s="1"/>
  <c r="D103" i="88"/>
  <c r="C103" i="88"/>
  <c r="E102" i="88"/>
  <c r="E103" i="88" s="1"/>
  <c r="D95" i="88"/>
  <c r="C95" i="88"/>
  <c r="E94" i="88"/>
  <c r="E93" i="88"/>
  <c r="E92" i="88"/>
  <c r="E91" i="88"/>
  <c r="E90" i="88"/>
  <c r="E89" i="88"/>
  <c r="E88" i="88"/>
  <c r="E87" i="88"/>
  <c r="D83" i="88"/>
  <c r="C83" i="88"/>
  <c r="E82" i="88"/>
  <c r="E81" i="88"/>
  <c r="E80" i="88"/>
  <c r="E79" i="88"/>
  <c r="E74" i="88"/>
  <c r="D74" i="88"/>
  <c r="C74" i="88"/>
  <c r="F73" i="88"/>
  <c r="G73" i="88" s="1"/>
  <c r="F72" i="88"/>
  <c r="G72" i="88" s="1"/>
  <c r="F71" i="88"/>
  <c r="G71" i="88" s="1"/>
  <c r="F70" i="88"/>
  <c r="G70" i="88" s="1"/>
  <c r="F69" i="88"/>
  <c r="G69" i="88" s="1"/>
  <c r="F68" i="88"/>
  <c r="G68" i="88" s="1"/>
  <c r="F67" i="88"/>
  <c r="G67" i="88" s="1"/>
  <c r="F66" i="88"/>
  <c r="G66" i="88" s="1"/>
  <c r="F65" i="88"/>
  <c r="E64" i="88"/>
  <c r="D64" i="88"/>
  <c r="C64" i="88"/>
  <c r="F63" i="88"/>
  <c r="F64" i="88" s="1"/>
  <c r="E62" i="88"/>
  <c r="D62" i="88"/>
  <c r="C62" i="88"/>
  <c r="F61" i="88"/>
  <c r="F62" i="88" s="1"/>
  <c r="C32" i="88"/>
  <c r="C23" i="88"/>
  <c r="D7" i="87" s="1"/>
  <c r="C14" i="88"/>
  <c r="C7" i="87" s="1"/>
  <c r="D12" i="87"/>
  <c r="C12" i="87"/>
  <c r="C11" i="87"/>
  <c r="E132" i="90" l="1"/>
  <c r="C37" i="90" s="1"/>
  <c r="D39" i="99"/>
  <c r="H13" i="94" s="1"/>
  <c r="E75" i="90"/>
  <c r="D39" i="98"/>
  <c r="H12" i="94" s="1"/>
  <c r="C39" i="99"/>
  <c r="D42" i="99" s="1"/>
  <c r="D44" i="99" s="1"/>
  <c r="C13" i="94"/>
  <c r="D13" i="94" s="1"/>
  <c r="G13" i="94" s="1"/>
  <c r="C31" i="97"/>
  <c r="C52" i="97" s="1"/>
  <c r="C11" i="94" s="1"/>
  <c r="D11" i="94" s="1"/>
  <c r="G11" i="94" s="1"/>
  <c r="I14" i="102"/>
  <c r="E37" i="93"/>
  <c r="H27" i="101"/>
  <c r="C25" i="90"/>
  <c r="E135" i="88"/>
  <c r="C37" i="88" s="1"/>
  <c r="G116" i="89"/>
  <c r="C35" i="89" s="1"/>
  <c r="C90" i="97"/>
  <c r="D21" i="97" s="1"/>
  <c r="D29" i="97" s="1"/>
  <c r="H11" i="101"/>
  <c r="H16" i="101" s="1"/>
  <c r="B6" i="101" s="1"/>
  <c r="H31" i="101"/>
  <c r="H22" i="101"/>
  <c r="G26" i="101"/>
  <c r="G32" i="101" s="1"/>
  <c r="C90" i="96"/>
  <c r="D21" i="96" s="1"/>
  <c r="D29" i="96" s="1"/>
  <c r="G61" i="90"/>
  <c r="G62" i="90" s="1"/>
  <c r="F74" i="90"/>
  <c r="C9" i="87"/>
  <c r="G63" i="89"/>
  <c r="G64" i="89" s="1"/>
  <c r="E92" i="89"/>
  <c r="C30" i="89" s="1"/>
  <c r="E75" i="88"/>
  <c r="G63" i="88"/>
  <c r="G64" i="88" s="1"/>
  <c r="C75" i="88"/>
  <c r="E83" i="88"/>
  <c r="C29" i="88" s="1"/>
  <c r="C31" i="96"/>
  <c r="C52" i="96" s="1"/>
  <c r="C10" i="94" s="1"/>
  <c r="D10" i="94" s="1"/>
  <c r="G61" i="88"/>
  <c r="G62" i="88" s="1"/>
  <c r="D75" i="89"/>
  <c r="E132" i="89"/>
  <c r="C37" i="89" s="1"/>
  <c r="C75" i="90"/>
  <c r="G65" i="90"/>
  <c r="G74" i="90" s="1"/>
  <c r="F15" i="94"/>
  <c r="C31" i="95"/>
  <c r="C52" i="95" s="1"/>
  <c r="G64" i="99"/>
  <c r="C39" i="100"/>
  <c r="C14" i="94" s="1"/>
  <c r="D14" i="94" s="1"/>
  <c r="G14" i="94" s="1"/>
  <c r="C32" i="101"/>
  <c r="E26" i="101"/>
  <c r="E32" i="101" s="1"/>
  <c r="H29" i="101"/>
  <c r="C25" i="88"/>
  <c r="G119" i="88"/>
  <c r="C35" i="88" s="1"/>
  <c r="G116" i="90"/>
  <c r="C35" i="90" s="1"/>
  <c r="C39" i="98"/>
  <c r="C12" i="94" s="1"/>
  <c r="D12" i="94" s="1"/>
  <c r="G12" i="94" s="1"/>
  <c r="D32" i="101"/>
  <c r="H28" i="101"/>
  <c r="F26" i="101"/>
  <c r="F32" i="101" s="1"/>
  <c r="H30" i="101"/>
  <c r="C89" i="95"/>
  <c r="D21" i="95" s="1"/>
  <c r="D29" i="95" s="1"/>
  <c r="D39" i="95"/>
  <c r="D13" i="95"/>
  <c r="D55" i="96"/>
  <c r="D57" i="96" s="1"/>
  <c r="G10" i="94"/>
  <c r="G12" i="87"/>
  <c r="D13" i="87"/>
  <c r="G11" i="87"/>
  <c r="F62" i="89"/>
  <c r="G61" i="89"/>
  <c r="G62" i="89" s="1"/>
  <c r="F64" i="90"/>
  <c r="G63" i="90"/>
  <c r="G64" i="90" s="1"/>
  <c r="E37" i="91"/>
  <c r="F10" i="87"/>
  <c r="G10" i="87" s="1"/>
  <c r="E95" i="88"/>
  <c r="C30" i="88" s="1"/>
  <c r="C25" i="89"/>
  <c r="C8" i="87"/>
  <c r="C75" i="89"/>
  <c r="D75" i="90"/>
  <c r="C9" i="94"/>
  <c r="D55" i="95"/>
  <c r="D57" i="95" s="1"/>
  <c r="D46" i="95"/>
  <c r="G137" i="95"/>
  <c r="D13" i="96"/>
  <c r="D42" i="98"/>
  <c r="D44" i="98" s="1"/>
  <c r="D75" i="88"/>
  <c r="F74" i="88"/>
  <c r="F75" i="88" s="1"/>
  <c r="G138" i="96"/>
  <c r="D46" i="97"/>
  <c r="G64" i="98"/>
  <c r="D39" i="100"/>
  <c r="H14" i="94" s="1"/>
  <c r="H21" i="101"/>
  <c r="B32" i="101"/>
  <c r="D46" i="96"/>
  <c r="E92" i="90"/>
  <c r="C30" i="90" s="1"/>
  <c r="G65" i="88"/>
  <c r="G74" i="88" s="1"/>
  <c r="E75" i="89"/>
  <c r="F74" i="89"/>
  <c r="G65" i="89"/>
  <c r="G74" i="89" s="1"/>
  <c r="E37" i="92"/>
  <c r="D13" i="97"/>
  <c r="G138" i="97"/>
  <c r="G64" i="100"/>
  <c r="F75" i="90" l="1"/>
  <c r="D55" i="97"/>
  <c r="D57" i="97" s="1"/>
  <c r="H26" i="101"/>
  <c r="H32" i="101" s="1"/>
  <c r="C6" i="101" s="1"/>
  <c r="D6" i="101" s="1"/>
  <c r="G75" i="88"/>
  <c r="C28" i="88" s="1"/>
  <c r="C48" i="88" s="1"/>
  <c r="F75" i="89"/>
  <c r="D31" i="97"/>
  <c r="D52" i="97" s="1"/>
  <c r="H11" i="94" s="1"/>
  <c r="D42" i="100"/>
  <c r="D44" i="100" s="1"/>
  <c r="D31" i="96"/>
  <c r="D52" i="96" s="1"/>
  <c r="G75" i="89"/>
  <c r="C28" i="89" s="1"/>
  <c r="C48" i="89" s="1"/>
  <c r="E8" i="87" s="1"/>
  <c r="G8" i="87" s="1"/>
  <c r="D31" i="95"/>
  <c r="D52" i="95" s="1"/>
  <c r="H9" i="94" s="1"/>
  <c r="C13" i="87"/>
  <c r="C15" i="94"/>
  <c r="D9" i="94"/>
  <c r="G75" i="90"/>
  <c r="C28" i="90" s="1"/>
  <c r="C48" i="90" s="1"/>
  <c r="F13" i="87"/>
  <c r="C54" i="88" l="1"/>
  <c r="E7" i="87"/>
  <c r="H10" i="94"/>
  <c r="H15" i="94" s="1"/>
  <c r="C54" i="89"/>
  <c r="E9" i="87"/>
  <c r="G9" i="87" s="1"/>
  <c r="C54" i="90"/>
  <c r="D15" i="94"/>
  <c r="G9" i="94"/>
  <c r="G15" i="94" s="1"/>
  <c r="E13" i="87" l="1"/>
  <c r="G7" i="87"/>
  <c r="G13" i="87" s="1"/>
  <c r="G15" i="87" s="1"/>
  <c r="H17" i="94"/>
  <c r="E44" i="86"/>
  <c r="D44" i="86"/>
  <c r="F43" i="86"/>
  <c r="F44" i="86" s="1"/>
  <c r="F34" i="86" s="1"/>
  <c r="F35" i="86" s="1"/>
  <c r="E13" i="80" s="1"/>
  <c r="F31" i="86"/>
  <c r="C13" i="80" s="1"/>
  <c r="F16" i="86"/>
  <c r="B13" i="80" s="1"/>
  <c r="E44" i="85"/>
  <c r="D44" i="85"/>
  <c r="F43" i="85"/>
  <c r="F44" i="85" s="1"/>
  <c r="F34" i="85" s="1"/>
  <c r="F35" i="85" s="1"/>
  <c r="E12" i="80" s="1"/>
  <c r="F31" i="85"/>
  <c r="C12" i="80" s="1"/>
  <c r="F16" i="85"/>
  <c r="E44" i="84"/>
  <c r="D44" i="84"/>
  <c r="F43" i="84"/>
  <c r="F44" i="84" s="1"/>
  <c r="F34" i="84" s="1"/>
  <c r="F35" i="84" s="1"/>
  <c r="E11" i="80" s="1"/>
  <c r="F31" i="84"/>
  <c r="F16" i="84"/>
  <c r="G203" i="83"/>
  <c r="F203" i="83"/>
  <c r="H202" i="83"/>
  <c r="H203" i="83" s="1"/>
  <c r="C52" i="83" s="1"/>
  <c r="C53" i="83" s="1"/>
  <c r="E10" i="80" s="1"/>
  <c r="G196" i="83"/>
  <c r="F196" i="83"/>
  <c r="H195" i="83"/>
  <c r="H196" i="83" s="1"/>
  <c r="C48" i="83" s="1"/>
  <c r="H191" i="83"/>
  <c r="C47" i="83" s="1"/>
  <c r="G185" i="83"/>
  <c r="F185" i="83"/>
  <c r="H184" i="83"/>
  <c r="H185" i="83" s="1"/>
  <c r="C46" i="83" s="1"/>
  <c r="G180" i="83"/>
  <c r="F180" i="83"/>
  <c r="H179" i="83"/>
  <c r="H180" i="83" s="1"/>
  <c r="C45" i="83" s="1"/>
  <c r="G175" i="83"/>
  <c r="F175" i="83"/>
  <c r="H174" i="83"/>
  <c r="H175" i="83" s="1"/>
  <c r="C44" i="83" s="1"/>
  <c r="G170" i="83"/>
  <c r="F170" i="83"/>
  <c r="H169" i="83"/>
  <c r="H170" i="83" s="1"/>
  <c r="C43" i="83" s="1"/>
  <c r="G165" i="83"/>
  <c r="F165" i="83"/>
  <c r="H164" i="83"/>
  <c r="H165" i="83" s="1"/>
  <c r="C42" i="83" s="1"/>
  <c r="H160" i="83"/>
  <c r="C41" i="83" s="1"/>
  <c r="G154" i="83"/>
  <c r="H153" i="83"/>
  <c r="H154" i="83" s="1"/>
  <c r="C40" i="83" s="1"/>
  <c r="G149" i="83"/>
  <c r="H148" i="83"/>
  <c r="H149" i="83" s="1"/>
  <c r="C39" i="83" s="1"/>
  <c r="G142" i="83"/>
  <c r="H141" i="83"/>
  <c r="H142" i="83" s="1"/>
  <c r="G138" i="83"/>
  <c r="H137" i="83"/>
  <c r="H138" i="83" s="1"/>
  <c r="G133" i="83"/>
  <c r="F133" i="83"/>
  <c r="H132" i="83"/>
  <c r="H133" i="83" s="1"/>
  <c r="C37" i="83" s="1"/>
  <c r="G128" i="83"/>
  <c r="D128" i="83"/>
  <c r="F127" i="83"/>
  <c r="H127" i="83" s="1"/>
  <c r="H128" i="83" s="1"/>
  <c r="C36" i="83" s="1"/>
  <c r="G123" i="83"/>
  <c r="F123" i="83"/>
  <c r="H122" i="83"/>
  <c r="H123" i="83" s="1"/>
  <c r="C35" i="83" s="1"/>
  <c r="H118" i="83"/>
  <c r="C34" i="83" s="1"/>
  <c r="G113" i="83"/>
  <c r="F113" i="83"/>
  <c r="H112" i="83"/>
  <c r="H113" i="83" s="1"/>
  <c r="C33" i="83" s="1"/>
  <c r="G107" i="83"/>
  <c r="F107" i="83"/>
  <c r="G106" i="83"/>
  <c r="F106" i="83"/>
  <c r="G105" i="83"/>
  <c r="F105" i="83"/>
  <c r="G104" i="83"/>
  <c r="F104" i="83"/>
  <c r="G103" i="83"/>
  <c r="F103" i="83"/>
  <c r="G102" i="83"/>
  <c r="F102" i="83"/>
  <c r="G95" i="83"/>
  <c r="F95" i="83"/>
  <c r="H94" i="83"/>
  <c r="H93" i="83"/>
  <c r="H92" i="83"/>
  <c r="H91" i="83"/>
  <c r="H90" i="83"/>
  <c r="H89" i="83"/>
  <c r="H88" i="83"/>
  <c r="H87" i="83"/>
  <c r="G83" i="83"/>
  <c r="H82" i="83"/>
  <c r="H81" i="83"/>
  <c r="H80" i="83"/>
  <c r="G75" i="83"/>
  <c r="D75" i="83"/>
  <c r="C75" i="83"/>
  <c r="E74" i="83"/>
  <c r="F74" i="83" s="1"/>
  <c r="H74" i="83" s="1"/>
  <c r="E73" i="83"/>
  <c r="F73" i="83" s="1"/>
  <c r="H73" i="83" s="1"/>
  <c r="E72" i="83"/>
  <c r="F72" i="83" s="1"/>
  <c r="H72" i="83" s="1"/>
  <c r="E71" i="83"/>
  <c r="F71" i="83" s="1"/>
  <c r="H71" i="83" s="1"/>
  <c r="E70" i="83"/>
  <c r="F70" i="83" s="1"/>
  <c r="H70" i="83" s="1"/>
  <c r="E69" i="83"/>
  <c r="F69" i="83" s="1"/>
  <c r="H69" i="83" s="1"/>
  <c r="E68" i="83"/>
  <c r="F68" i="83" s="1"/>
  <c r="H68" i="83" s="1"/>
  <c r="E67" i="83"/>
  <c r="F67" i="83" s="1"/>
  <c r="H67" i="83" s="1"/>
  <c r="E66" i="83"/>
  <c r="F66" i="83" s="1"/>
  <c r="H66" i="83" s="1"/>
  <c r="G65" i="83"/>
  <c r="D65" i="83"/>
  <c r="C65" i="83"/>
  <c r="E64" i="83"/>
  <c r="F64" i="83" s="1"/>
  <c r="H64" i="83" s="1"/>
  <c r="H65" i="83" s="1"/>
  <c r="G63" i="83"/>
  <c r="D63" i="83"/>
  <c r="C63" i="83"/>
  <c r="E62" i="83"/>
  <c r="F62" i="83" s="1"/>
  <c r="H62" i="83" s="1"/>
  <c r="H63" i="83" s="1"/>
  <c r="C24" i="83"/>
  <c r="C10" i="80" s="1"/>
  <c r="C14" i="83"/>
  <c r="G203" i="82"/>
  <c r="F203" i="82"/>
  <c r="H202" i="82"/>
  <c r="H203" i="82" s="1"/>
  <c r="C52" i="82" s="1"/>
  <c r="C53" i="82" s="1"/>
  <c r="E9" i="80" s="1"/>
  <c r="G196" i="82"/>
  <c r="F196" i="82"/>
  <c r="H195" i="82"/>
  <c r="H196" i="82" s="1"/>
  <c r="C48" i="82" s="1"/>
  <c r="H191" i="82"/>
  <c r="C47" i="82" s="1"/>
  <c r="G185" i="82"/>
  <c r="F185" i="82"/>
  <c r="H184" i="82"/>
  <c r="H185" i="82" s="1"/>
  <c r="C46" i="82" s="1"/>
  <c r="G180" i="82"/>
  <c r="F180" i="82"/>
  <c r="H179" i="82"/>
  <c r="H180" i="82" s="1"/>
  <c r="C45" i="82" s="1"/>
  <c r="G175" i="82"/>
  <c r="F175" i="82"/>
  <c r="H174" i="82"/>
  <c r="H175" i="82" s="1"/>
  <c r="C44" i="82" s="1"/>
  <c r="G170" i="82"/>
  <c r="F170" i="82"/>
  <c r="H169" i="82"/>
  <c r="H170" i="82" s="1"/>
  <c r="C43" i="82" s="1"/>
  <c r="G165" i="82"/>
  <c r="F165" i="82"/>
  <c r="H164" i="82"/>
  <c r="H165" i="82" s="1"/>
  <c r="C42" i="82" s="1"/>
  <c r="H160" i="82"/>
  <c r="C41" i="82" s="1"/>
  <c r="G154" i="82"/>
  <c r="H153" i="82"/>
  <c r="H154" i="82" s="1"/>
  <c r="C40" i="82" s="1"/>
  <c r="G149" i="82"/>
  <c r="H148" i="82"/>
  <c r="H149" i="82" s="1"/>
  <c r="C39" i="82" s="1"/>
  <c r="G142" i="82"/>
  <c r="H141" i="82"/>
  <c r="H142" i="82" s="1"/>
  <c r="G138" i="82"/>
  <c r="H137" i="82"/>
  <c r="H138" i="82" s="1"/>
  <c r="G133" i="82"/>
  <c r="F133" i="82"/>
  <c r="H132" i="82"/>
  <c r="H133" i="82" s="1"/>
  <c r="C37" i="82" s="1"/>
  <c r="G128" i="82"/>
  <c r="D128" i="82"/>
  <c r="F127" i="82"/>
  <c r="F128" i="82" s="1"/>
  <c r="G123" i="82"/>
  <c r="F123" i="82"/>
  <c r="H122" i="82"/>
  <c r="H123" i="82" s="1"/>
  <c r="C35" i="82" s="1"/>
  <c r="H118" i="82"/>
  <c r="G113" i="82"/>
  <c r="F113" i="82"/>
  <c r="H112" i="82"/>
  <c r="H113" i="82" s="1"/>
  <c r="C33" i="82" s="1"/>
  <c r="G107" i="82"/>
  <c r="F107" i="82"/>
  <c r="G106" i="82"/>
  <c r="F106" i="82"/>
  <c r="G105" i="82"/>
  <c r="F105" i="82"/>
  <c r="G104" i="82"/>
  <c r="F104" i="82"/>
  <c r="G103" i="82"/>
  <c r="F103" i="82"/>
  <c r="G102" i="82"/>
  <c r="F102" i="82"/>
  <c r="G95" i="82"/>
  <c r="F95" i="82"/>
  <c r="H94" i="82"/>
  <c r="H93" i="82"/>
  <c r="H92" i="82"/>
  <c r="H91" i="82"/>
  <c r="H90" i="82"/>
  <c r="H89" i="82"/>
  <c r="H88" i="82"/>
  <c r="H87" i="82"/>
  <c r="G83" i="82"/>
  <c r="H82" i="82"/>
  <c r="H81" i="82"/>
  <c r="H80" i="82"/>
  <c r="G75" i="82"/>
  <c r="D75" i="82"/>
  <c r="C75" i="82"/>
  <c r="E74" i="82"/>
  <c r="F74" i="82" s="1"/>
  <c r="H74" i="82" s="1"/>
  <c r="E73" i="82"/>
  <c r="F73" i="82" s="1"/>
  <c r="H73" i="82" s="1"/>
  <c r="E72" i="82"/>
  <c r="F72" i="82" s="1"/>
  <c r="H72" i="82" s="1"/>
  <c r="E71" i="82"/>
  <c r="F71" i="82" s="1"/>
  <c r="H71" i="82" s="1"/>
  <c r="E70" i="82"/>
  <c r="F70" i="82" s="1"/>
  <c r="H70" i="82" s="1"/>
  <c r="E69" i="82"/>
  <c r="F69" i="82" s="1"/>
  <c r="H69" i="82" s="1"/>
  <c r="E68" i="82"/>
  <c r="F68" i="82" s="1"/>
  <c r="H68" i="82" s="1"/>
  <c r="E67" i="82"/>
  <c r="F67" i="82" s="1"/>
  <c r="H67" i="82" s="1"/>
  <c r="E66" i="82"/>
  <c r="F66" i="82" s="1"/>
  <c r="H66" i="82" s="1"/>
  <c r="G65" i="82"/>
  <c r="D65" i="82"/>
  <c r="C65" i="82"/>
  <c r="E64" i="82"/>
  <c r="F64" i="82" s="1"/>
  <c r="H64" i="82" s="1"/>
  <c r="H65" i="82" s="1"/>
  <c r="G63" i="82"/>
  <c r="D63" i="82"/>
  <c r="C63" i="82"/>
  <c r="E62" i="82"/>
  <c r="F62" i="82" s="1"/>
  <c r="H62" i="82" s="1"/>
  <c r="H63" i="82" s="1"/>
  <c r="C34" i="82"/>
  <c r="C24" i="82"/>
  <c r="C9" i="80" s="1"/>
  <c r="C14" i="82"/>
  <c r="G203" i="81"/>
  <c r="F203" i="81"/>
  <c r="H202" i="81"/>
  <c r="H203" i="81" s="1"/>
  <c r="C52" i="81" s="1"/>
  <c r="C53" i="81" s="1"/>
  <c r="E8" i="80" s="1"/>
  <c r="G196" i="81"/>
  <c r="F196" i="81"/>
  <c r="H195" i="81"/>
  <c r="H196" i="81" s="1"/>
  <c r="C48" i="81" s="1"/>
  <c r="H191" i="81"/>
  <c r="C47" i="81" s="1"/>
  <c r="G185" i="81"/>
  <c r="F185" i="81"/>
  <c r="H184" i="81"/>
  <c r="H185" i="81" s="1"/>
  <c r="C46" i="81" s="1"/>
  <c r="G180" i="81"/>
  <c r="F180" i="81"/>
  <c r="H179" i="81"/>
  <c r="H180" i="81" s="1"/>
  <c r="C45" i="81" s="1"/>
  <c r="G175" i="81"/>
  <c r="F175" i="81"/>
  <c r="H174" i="81"/>
  <c r="H175" i="81" s="1"/>
  <c r="C44" i="81" s="1"/>
  <c r="G170" i="81"/>
  <c r="F170" i="81"/>
  <c r="H169" i="81"/>
  <c r="H170" i="81" s="1"/>
  <c r="C43" i="81" s="1"/>
  <c r="G165" i="81"/>
  <c r="F165" i="81"/>
  <c r="H164" i="81"/>
  <c r="H165" i="81" s="1"/>
  <c r="C42" i="81" s="1"/>
  <c r="H160" i="81"/>
  <c r="C41" i="81" s="1"/>
  <c r="G154" i="81"/>
  <c r="H153" i="81"/>
  <c r="H154" i="81" s="1"/>
  <c r="C40" i="81" s="1"/>
  <c r="G149" i="81"/>
  <c r="H148" i="81"/>
  <c r="H149" i="81" s="1"/>
  <c r="C39" i="81" s="1"/>
  <c r="G142" i="81"/>
  <c r="H141" i="81"/>
  <c r="H142" i="81" s="1"/>
  <c r="G138" i="81"/>
  <c r="H137" i="81"/>
  <c r="H138" i="81" s="1"/>
  <c r="G133" i="81"/>
  <c r="F133" i="81"/>
  <c r="H132" i="81"/>
  <c r="H133" i="81" s="1"/>
  <c r="C37" i="81" s="1"/>
  <c r="G128" i="81"/>
  <c r="D128" i="81"/>
  <c r="F127" i="81"/>
  <c r="F128" i="81" s="1"/>
  <c r="G123" i="81"/>
  <c r="F123" i="81"/>
  <c r="H122" i="81"/>
  <c r="H123" i="81" s="1"/>
  <c r="C35" i="81" s="1"/>
  <c r="H118" i="81"/>
  <c r="C34" i="81" s="1"/>
  <c r="G113" i="81"/>
  <c r="F113" i="81"/>
  <c r="H112" i="81"/>
  <c r="H113" i="81" s="1"/>
  <c r="C33" i="81" s="1"/>
  <c r="G107" i="81"/>
  <c r="F107" i="81"/>
  <c r="G106" i="81"/>
  <c r="F106" i="81"/>
  <c r="G105" i="81"/>
  <c r="F105" i="81"/>
  <c r="G104" i="81"/>
  <c r="F104" i="81"/>
  <c r="G103" i="81"/>
  <c r="F103" i="81"/>
  <c r="G102" i="81"/>
  <c r="F102" i="81"/>
  <c r="G95" i="81"/>
  <c r="F95" i="81"/>
  <c r="H94" i="81"/>
  <c r="H93" i="81"/>
  <c r="H92" i="81"/>
  <c r="H91" i="81"/>
  <c r="H90" i="81"/>
  <c r="H89" i="81"/>
  <c r="H88" i="81"/>
  <c r="H87" i="81"/>
  <c r="G83" i="81"/>
  <c r="H82" i="81"/>
  <c r="H81" i="81"/>
  <c r="H80" i="81"/>
  <c r="G75" i="81"/>
  <c r="D75" i="81"/>
  <c r="C75" i="81"/>
  <c r="E74" i="81"/>
  <c r="F74" i="81" s="1"/>
  <c r="H74" i="81" s="1"/>
  <c r="E73" i="81"/>
  <c r="F73" i="81" s="1"/>
  <c r="H73" i="81" s="1"/>
  <c r="E72" i="81"/>
  <c r="F72" i="81" s="1"/>
  <c r="H72" i="81" s="1"/>
  <c r="E71" i="81"/>
  <c r="F71" i="81" s="1"/>
  <c r="H71" i="81" s="1"/>
  <c r="E70" i="81"/>
  <c r="F70" i="81" s="1"/>
  <c r="H70" i="81" s="1"/>
  <c r="E69" i="81"/>
  <c r="F69" i="81" s="1"/>
  <c r="H69" i="81" s="1"/>
  <c r="E68" i="81"/>
  <c r="F68" i="81" s="1"/>
  <c r="H68" i="81" s="1"/>
  <c r="E67" i="81"/>
  <c r="F67" i="81" s="1"/>
  <c r="H67" i="81" s="1"/>
  <c r="E66" i="81"/>
  <c r="F66" i="81" s="1"/>
  <c r="H66" i="81" s="1"/>
  <c r="G65" i="81"/>
  <c r="D65" i="81"/>
  <c r="C65" i="81"/>
  <c r="E64" i="81"/>
  <c r="F64" i="81" s="1"/>
  <c r="H64" i="81" s="1"/>
  <c r="H65" i="81" s="1"/>
  <c r="G63" i="81"/>
  <c r="D63" i="81"/>
  <c r="C63" i="81"/>
  <c r="E62" i="81"/>
  <c r="F62" i="81" s="1"/>
  <c r="H62" i="81" s="1"/>
  <c r="H63" i="81" s="1"/>
  <c r="C24" i="81"/>
  <c r="C8" i="80" s="1"/>
  <c r="C14" i="81"/>
  <c r="B8" i="80" s="1"/>
  <c r="B12" i="80"/>
  <c r="C11" i="80"/>
  <c r="E42" i="79"/>
  <c r="H32" i="79"/>
  <c r="G32" i="79"/>
  <c r="F32" i="79"/>
  <c r="E32" i="79"/>
  <c r="D32" i="79"/>
  <c r="I31" i="79"/>
  <c r="I30" i="79"/>
  <c r="I29" i="79"/>
  <c r="I28" i="79"/>
  <c r="H27" i="79"/>
  <c r="G27" i="79"/>
  <c r="F27" i="79"/>
  <c r="I26" i="79"/>
  <c r="I25" i="79"/>
  <c r="I24" i="79"/>
  <c r="E23" i="79"/>
  <c r="D23" i="79"/>
  <c r="D33" i="79" s="1"/>
  <c r="C23" i="79"/>
  <c r="C33" i="79" s="1"/>
  <c r="I22" i="79"/>
  <c r="I16" i="79"/>
  <c r="I15" i="79"/>
  <c r="I14" i="79"/>
  <c r="I13" i="79"/>
  <c r="I12" i="79"/>
  <c r="H11" i="79"/>
  <c r="H17" i="79" s="1"/>
  <c r="G11" i="79"/>
  <c r="G17" i="79" s="1"/>
  <c r="F11" i="79"/>
  <c r="F17" i="79" s="1"/>
  <c r="E11" i="79"/>
  <c r="E17" i="79" s="1"/>
  <c r="D11" i="79"/>
  <c r="D17" i="79" s="1"/>
  <c r="C11" i="79"/>
  <c r="C17" i="79" s="1"/>
  <c r="G33" i="79" l="1"/>
  <c r="H144" i="83"/>
  <c r="C38" i="83" s="1"/>
  <c r="C26" i="82"/>
  <c r="C76" i="82"/>
  <c r="H127" i="82"/>
  <c r="H128" i="82" s="1"/>
  <c r="C36" i="82" s="1"/>
  <c r="F37" i="84"/>
  <c r="H107" i="83"/>
  <c r="B11" i="80"/>
  <c r="F11" i="80" s="1"/>
  <c r="H105" i="83"/>
  <c r="H83" i="83"/>
  <c r="C30" i="83" s="1"/>
  <c r="F128" i="83"/>
  <c r="H75" i="83"/>
  <c r="H76" i="83" s="1"/>
  <c r="C29" i="83" s="1"/>
  <c r="D76" i="83"/>
  <c r="H104" i="83"/>
  <c r="H106" i="83"/>
  <c r="G76" i="83"/>
  <c r="C76" i="83"/>
  <c r="G108" i="83"/>
  <c r="C26" i="83"/>
  <c r="H95" i="83"/>
  <c r="C31" i="83" s="1"/>
  <c r="H102" i="83"/>
  <c r="H106" i="82"/>
  <c r="B9" i="80"/>
  <c r="H103" i="82"/>
  <c r="H102" i="82"/>
  <c r="H104" i="82"/>
  <c r="H107" i="82"/>
  <c r="C14" i="80"/>
  <c r="D76" i="82"/>
  <c r="G76" i="82"/>
  <c r="H105" i="82"/>
  <c r="H144" i="82"/>
  <c r="C38" i="82" s="1"/>
  <c r="H83" i="82"/>
  <c r="C30" i="82" s="1"/>
  <c r="H95" i="82"/>
  <c r="C31" i="82" s="1"/>
  <c r="H102" i="81"/>
  <c r="H104" i="81"/>
  <c r="H106" i="81"/>
  <c r="H105" i="81"/>
  <c r="H95" i="81"/>
  <c r="C31" i="81" s="1"/>
  <c r="D76" i="81"/>
  <c r="H83" i="81"/>
  <c r="C30" i="81" s="1"/>
  <c r="H144" i="81"/>
  <c r="C38" i="81" s="1"/>
  <c r="G76" i="81"/>
  <c r="C76" i="81"/>
  <c r="H103" i="81"/>
  <c r="H127" i="81"/>
  <c r="H128" i="81" s="1"/>
  <c r="C36" i="81" s="1"/>
  <c r="G108" i="81"/>
  <c r="H107" i="81"/>
  <c r="F12" i="80"/>
  <c r="H75" i="82"/>
  <c r="H76" i="82" s="1"/>
  <c r="C29" i="82" s="1"/>
  <c r="F37" i="85"/>
  <c r="E14" i="80"/>
  <c r="H75" i="81"/>
  <c r="H76" i="81" s="1"/>
  <c r="C29" i="81" s="1"/>
  <c r="F13" i="80"/>
  <c r="G108" i="82"/>
  <c r="B10" i="80"/>
  <c r="H103" i="83"/>
  <c r="F37" i="86"/>
  <c r="C26" i="81"/>
  <c r="I27" i="79"/>
  <c r="F33" i="79"/>
  <c r="I11" i="79"/>
  <c r="I17" i="79" s="1"/>
  <c r="C6" i="79" s="1"/>
  <c r="H33" i="79"/>
  <c r="I23" i="79"/>
  <c r="I32" i="79"/>
  <c r="E33" i="79"/>
  <c r="H108" i="83" l="1"/>
  <c r="C32" i="83" s="1"/>
  <c r="C49" i="83" s="1"/>
  <c r="C55" i="83" s="1"/>
  <c r="H108" i="82"/>
  <c r="C32" i="82" s="1"/>
  <c r="C49" i="82" s="1"/>
  <c r="D9" i="80" s="1"/>
  <c r="F9" i="80" s="1"/>
  <c r="H108" i="81"/>
  <c r="C32" i="81" s="1"/>
  <c r="C49" i="81" s="1"/>
  <c r="D8" i="80" s="1"/>
  <c r="F8" i="80" s="1"/>
  <c r="B14" i="80"/>
  <c r="I33" i="79"/>
  <c r="D6" i="79" s="1"/>
  <c r="E6" i="79" s="1"/>
  <c r="D10" i="80" l="1"/>
  <c r="F10" i="80" s="1"/>
  <c r="C55" i="82"/>
  <c r="D14" i="80"/>
  <c r="C55" i="81"/>
  <c r="F14" i="80"/>
  <c r="F16" i="80" s="1"/>
  <c r="D14" i="42" l="1"/>
  <c r="C8" i="42" l="1"/>
  <c r="C8" i="44" l="1"/>
  <c r="C8" i="45"/>
  <c r="C8" i="46"/>
  <c r="C8" i="47"/>
  <c r="C8" i="12"/>
  <c r="C8" i="13"/>
  <c r="C8" i="22"/>
  <c r="C8" i="23"/>
  <c r="C8" i="24"/>
  <c r="C8" i="25"/>
  <c r="C8" i="26"/>
  <c r="C8" i="27"/>
  <c r="C8" i="28"/>
  <c r="C8" i="29"/>
  <c r="C8" i="30"/>
  <c r="C8" i="31"/>
  <c r="C8" i="32"/>
  <c r="C8" i="33"/>
  <c r="C8" i="36"/>
  <c r="C8" i="37"/>
  <c r="C8" i="38"/>
  <c r="C8" i="39"/>
  <c r="C8" i="11"/>
  <c r="C8" i="9"/>
  <c r="B10" i="24" l="1"/>
  <c r="B10" i="25"/>
  <c r="B11" i="28" l="1"/>
  <c r="B11" i="22" l="1"/>
  <c r="C23" i="28" l="1"/>
  <c r="B23" i="28"/>
  <c r="B15" i="28"/>
  <c r="C14" i="28"/>
  <c r="B14" i="28"/>
  <c r="C13" i="28"/>
  <c r="B13" i="28"/>
  <c r="C12" i="28"/>
  <c r="C11" i="28"/>
  <c r="A9" i="28"/>
  <c r="B5" i="31"/>
  <c r="B8" i="30"/>
  <c r="A9" i="30"/>
  <c r="B8" i="29"/>
  <c r="A9" i="29"/>
  <c r="C9" i="29"/>
  <c r="C11" i="29"/>
  <c r="A8" i="28"/>
  <c r="B8" i="28"/>
  <c r="A8" i="27"/>
  <c r="B8" i="27"/>
  <c r="A9" i="27"/>
  <c r="B10" i="27"/>
  <c r="B10" i="28" s="1"/>
  <c r="B8" i="26"/>
  <c r="A9" i="26"/>
  <c r="C11" i="26"/>
  <c r="B8" i="25"/>
  <c r="A9" i="25"/>
  <c r="C9" i="25"/>
  <c r="C9" i="26" s="1"/>
  <c r="C11" i="25"/>
  <c r="B5" i="24"/>
  <c r="B5" i="29" s="1"/>
  <c r="C5" i="24"/>
  <c r="C5" i="26" s="1"/>
  <c r="B8" i="24"/>
  <c r="A9" i="24"/>
  <c r="C9" i="12"/>
  <c r="C9" i="11"/>
  <c r="C5" i="29" l="1"/>
  <c r="C5" i="30"/>
  <c r="B5" i="28"/>
  <c r="C5" i="28"/>
  <c r="B5" i="27"/>
  <c r="B5" i="25"/>
  <c r="C5" i="27"/>
  <c r="B5" i="26"/>
  <c r="B5" i="30"/>
  <c r="C5" i="25"/>
</calcChain>
</file>

<file path=xl/sharedStrings.xml><?xml version="1.0" encoding="utf-8"?>
<sst xmlns="http://schemas.openxmlformats.org/spreadsheetml/2006/main" count="4916" uniqueCount="1298">
  <si>
    <t>LLISTA D'ABREVIACIONS LEGISLATIVES</t>
  </si>
  <si>
    <t>Càlcul dèficit PGCP (IGAE)</t>
  </si>
  <si>
    <t>Càlcul del dèficit en comptabilitat nacional de les unitats empresarials que apliquen el Pla general de comptabilitat privada o alguna de les seves adaptacions sectorials, març 2013, IGAE.</t>
  </si>
  <si>
    <t>D 336/1988 (CAT)</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</si>
  <si>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</si>
  <si>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</si>
  <si>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</si>
  <si>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</si>
  <si>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</si>
  <si>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</si>
  <si>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</si>
  <si>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</si>
  <si>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</si>
  <si>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</si>
  <si>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</si>
  <si>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</si>
  <si>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</si>
  <si>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</si>
  <si>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</si>
  <si>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19/2013</t>
  </si>
  <si>
    <t>Llei 19/2013, de 9 de desembre, de transparència, accés a la informació pública i bon govern.</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</si>
  <si>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</si>
  <si>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</si>
  <si>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</si>
  <si>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</si>
  <si>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</si>
  <si>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</si>
  <si>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</si>
  <si>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</si>
  <si>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Manual càlcul dèficit EL (IGAE)</t>
  </si>
  <si>
    <t>Manual de càlcul del dèficit en comptabilitat nacional adaptat a les corporacions locals, 1ª edició, IGAE.</t>
  </si>
  <si>
    <t>NITF2019</t>
  </si>
  <si>
    <t>Nota informativa sobre el règim de tutela financera dels ens locals per a l’exercici de 2019.</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</si>
  <si>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</si>
  <si>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</si>
  <si>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</si>
  <si>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</si>
  <si>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</si>
  <si>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</si>
  <si>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</si>
  <si>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</si>
  <si>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LPGE2012</t>
  </si>
  <si>
    <t>Lei 2/2012, de 29 de juny, de Pressupostos generals de l'Estat per a l'any 2012.</t>
  </si>
  <si>
    <t>RDL 4/2012</t>
  </si>
  <si>
    <t>Reial decret-llei 4/2012, de 24 de febrer, pel qual es determinen obligacions d'informació i procediments necessaris per establir un mecanisme de finançament per al pagament als proveïdors de les entitats locals.</t>
  </si>
  <si>
    <t>RDL 17/2014</t>
  </si>
  <si>
    <t>Reial decret-llei 17/2014, de 26 de desembre, de mesures de sostenibilitat financera de les comunitats autònomes i entitats locals i altres de caràcter econòmic.</t>
  </si>
  <si>
    <t>RDLeg 781/1986</t>
  </si>
  <si>
    <t>Reial decret legislatiu 781/1986, de 18 d'abril, pel qual s'aprova el text refòs de les disposicions legals vigents en matèria de règim local.</t>
  </si>
  <si>
    <t>RDLeg 2/2004</t>
  </si>
  <si>
    <t>Reial decret legislatiu 2/2004, de 5 de març, pel qual s'aprova el text refòs de la Llei reguladora de les hisendes locals.</t>
  </si>
  <si>
    <t>RD 1372/1986</t>
  </si>
  <si>
    <t>Reial decret 1372/1986, de 13 de juny, pel qual s'aprova el Reglament de béns de les entitats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</si>
  <si>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</si>
  <si>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</si>
  <si>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</si>
  <si>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</si>
  <si>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</si>
  <si>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</si>
  <si>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</si>
  <si>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</si>
  <si>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</si>
  <si>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</si>
  <si>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</si>
  <si>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</si>
  <si>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 09.09.2015 SGCAL - MINHAP </t>
  </si>
  <si>
    <t xml:space="preserve">Resolució de 9 de setembre de 2015, de la secretaria General de Coordinació Autonòmica i Local, per la qual es defineix el principi de prudència financera de les comunitats autònomes de les operacions financeres que tinguin per objecte actius financers o la concessió d'avals, reavals o alguna altre classe de garanties públiques o mesures de suport extra pressupostari. </t>
  </si>
  <si>
    <t>1.</t>
  </si>
  <si>
    <t>Control permanent no planificable</t>
  </si>
  <si>
    <t>Normativa que atribueix l'actuació a la intervenció</t>
  </si>
  <si>
    <t>Descripció article</t>
  </si>
  <si>
    <t>1.1</t>
  </si>
  <si>
    <t>1.1.1</t>
  </si>
  <si>
    <t>Pressupost general</t>
  </si>
  <si>
    <t>Art. 18.4 RD 500/1990
Art. 4.1.b).2 RD 128/2018
Art. 168.4 RDLeg 2/2004</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</si>
  <si>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</si>
  <si>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1.1.2</t>
  </si>
  <si>
    <t>Pressupost ens dependents (organismes autònoms i/o consorcis)</t>
  </si>
  <si>
    <t>Art. 4.1.b).2 RD 128/2018</t>
  </si>
  <si>
    <t>L'exercici del control financer inclourà, en tot cas, les actuacions de control atribuïdes en l'ordenament jurídic a la intervenció, com ara: L'informe dels projectes de pressupostos i dels expedients de modificació d'aquests.</t>
  </si>
  <si>
    <t>1.1.3</t>
  </si>
  <si>
    <r>
      <t xml:space="preserve">Establiment de normes que regulen les ordres de pagaments a justificar en Bases d'execució del pressupost </t>
    </r>
    <r>
      <rPr>
        <i/>
        <sz val="11"/>
        <color theme="1"/>
        <rFont val="Calibri"/>
        <family val="2"/>
        <scheme val="minor"/>
      </rPr>
      <t>(modificades amb posterioritat a l'aprovació de l'expedient del pressupost general)</t>
    </r>
  </si>
  <si>
    <t>Art. 190.2 RDLeg 2/2004
Art. 72.1 RD 500/1990</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</si>
  <si>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</si>
  <si>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1.1.4</t>
  </si>
  <si>
    <r>
      <t xml:space="preserve">Establiment de normes que regulen les bestretes de caixa fixa en Bases d'execució del pressupost </t>
    </r>
    <r>
      <rPr>
        <i/>
        <sz val="11"/>
        <color theme="1"/>
        <rFont val="Calibri"/>
        <family val="2"/>
        <scheme val="minor"/>
      </rPr>
      <t>(modificades amb posterioritat a l'aprovació de l'expedient del pressupost general)</t>
    </r>
  </si>
  <si>
    <t>Art. 75.1 RD 500/1990</t>
  </si>
  <si>
    <t>Les entitats locals podran establir en les bases d'execució del pressupost, previ informe de la intervenció, les normes que regulen les bestretes de caixa fixa.</t>
  </si>
  <si>
    <t>1.1.5</t>
  </si>
  <si>
    <r>
      <t xml:space="preserve">Avaluació de l'objectiu d'estabilitat pressupostària </t>
    </r>
    <r>
      <rPr>
        <sz val="11"/>
        <color indexed="8"/>
        <rFont val="Calibri"/>
        <family val="2"/>
        <scheme val="minor"/>
      </rPr>
      <t>en l'aprovació del pressupost</t>
    </r>
  </si>
  <si>
    <t>Art. 16.2 RD 1463/2007</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</si>
  <si>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</si>
  <si>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1.1.6</t>
  </si>
  <si>
    <t xml:space="preserve">Pròrroga del pressupost general </t>
  </si>
  <si>
    <t>Art. 169.6 RDLeg 2/2004
Art. 21 RD 500/1990 
4.1.b.2) RD 128/2018</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</si>
  <si>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</si>
  <si>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1.2</t>
  </si>
  <si>
    <t>Modificacions de crèdit</t>
  </si>
  <si>
    <t>1.2.1</t>
  </si>
  <si>
    <t>Transferència de crèdit entre partides (aplicacions) del mateix grup de funció (àrea de despesa)</t>
  </si>
  <si>
    <t>1.2.2</t>
  </si>
  <si>
    <t>Transferència de crèdit entre partides (aplicacions) de diferent grup de funció (àrea de despesa)</t>
  </si>
  <si>
    <t>1.2.3</t>
  </si>
  <si>
    <t>Generació de crèdit</t>
  </si>
  <si>
    <t>1.2.4</t>
  </si>
  <si>
    <t>Ampliació de crèdit</t>
  </si>
  <si>
    <t>1.2.5</t>
  </si>
  <si>
    <t>Suplement de crèdit</t>
  </si>
  <si>
    <t>Art. 177.2 RDLeg 2/2004
Art. 4.1.b).2 RD 128/2018
Art. 37.3 RD 500/1990</t>
  </si>
  <si>
    <t>L'expedient, que haurà de ser prèviament informat per la intervenció, es sotmetrà a l'aprovació del ple de la corporació, amb subjecció als mateixos tràmits i requisits que els pressupostos.</t>
  </si>
  <si>
    <t>1.2.6</t>
  </si>
  <si>
    <t>Crèdit extraordinari</t>
  </si>
  <si>
    <t>1.2.7</t>
  </si>
  <si>
    <t>Incorporació de romanents de crèdit</t>
  </si>
  <si>
    <t>1.2.8</t>
  </si>
  <si>
    <t>Baixes per anul.lació</t>
  </si>
  <si>
    <t>1.3</t>
  </si>
  <si>
    <t>Liquidació del pressupost</t>
  </si>
  <si>
    <t>1.3.1</t>
  </si>
  <si>
    <t>Liquidació del pressupost de l'entitat local</t>
  </si>
  <si>
    <t>Art. 191.3 RDLeg 2/2004
Art. 90 RD 500/1990
Art. 4.1.b).4 RD 128/2018</t>
  </si>
  <si>
    <t>Les entitats locals hauran de confeccionar la liquidació del seu pressupost abans del primer dia de març de l'exercici següent. L'aprovació de la liquidació del pressupost correspon al president de l'entitat local, previ informe de la intervenció.</t>
  </si>
  <si>
    <t>1.3.2</t>
  </si>
  <si>
    <t>Liquidació del pressupost d'organismes autònoms i consorcis adscrits</t>
  </si>
  <si>
    <t>Art. 192.2 RDLeg 2/2004
Art. 90 RD 500/1990
Art. 4.1.b).4 RD 128/2018</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</si>
  <si>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</si>
  <si>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1.3.3</t>
  </si>
  <si>
    <t>Avaluació de l'objectiu d'estabilitat pressupostària, de la regla de la despesa i del límit del deute en l'aprovació de la liquidació del pressupost i, si s'escau, en l'aprovació dels comptes anuals de les societats no financeres</t>
  </si>
  <si>
    <t>Art. 16.2 RD 1463/2007
Art. 15.3.e) OHAP/2105/2012
Art. 4.1.b).6 RD 128/2018</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</si>
  <si>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</si>
  <si>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1.3.4</t>
  </si>
  <si>
    <t>Seguiment del compliment dels plans econòmico-financers aprovats (entitats locals de l'article 111 del RDLeg 2/2004)</t>
  </si>
  <si>
    <t>Art. 22.2 RD 1463/2007</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</si>
  <si>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</si>
  <si>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1.3.5</t>
  </si>
  <si>
    <t>Revocació de la reducció de despeses en liquidacions de pressupost amb romanent de tresoreria negatiu</t>
  </si>
  <si>
    <t>Art. 193.1 RDLeg 2/2004</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</si>
  <si>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</si>
  <si>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1.4</t>
  </si>
  <si>
    <t>Endeutament</t>
  </si>
  <si>
    <t>1.4.1</t>
  </si>
  <si>
    <t>Concertació o modificació d'operacions de crèdit a curt termini</t>
  </si>
  <si>
    <t>Art. 52.2 RDLeg 2/2004
Art. 4.1.b).3 RD 128/2018</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</si>
  <si>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</si>
  <si>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1.4.2</t>
  </si>
  <si>
    <t>Concertació o modificació d'operacions de crèdit a llarg termini</t>
  </si>
  <si>
    <t>1.4.3</t>
  </si>
  <si>
    <t>Autorització prèvia a la concertació d'operacions de crèdit a llarg termini d'organismes autònoms i societats mercantils per part del ple de la corporació</t>
  </si>
  <si>
    <t>Art. 54 RDLeg 2/2004
Art. 4.1.b).3 RD 128/2018</t>
  </si>
  <si>
    <t>Els organismes autònoms i els ens i societats mercantils dependents, precisaran la prèvia autorització del ple de la corporació i informe de la intervenció per a la concertació d'operacions de crèdit a llarg termini.</t>
  </si>
  <si>
    <t>1.4.4</t>
  </si>
  <si>
    <t>Concertació d'operacions de crèdit per finançar, excepcionalment, despesa corrent a través de modificacions de crèdit</t>
  </si>
  <si>
    <t>Art. 177.5 RDLeg 2/2004
Art. 54.1.b) RDLeg 781/1986
Art. 4.1.b).3 i .5 RD 128/2018</t>
  </si>
  <si>
    <t>La concertació o modificació de qualsevol operació de crèdit, així com l'adopció d'acords en assumptes per a les que legalment s'exigeixi una majoria especial, haurà d'acordar-se previ informe de la intervenció.</t>
  </si>
  <si>
    <t>1.4.5</t>
  </si>
  <si>
    <t>Concertació d'operacions de crèdit per finançar romanent de tresoreria negatiu</t>
  </si>
  <si>
    <t>1.4.6</t>
  </si>
  <si>
    <t>Concessió d'avals a les operacions de crèdit concertades per persones o entitats amb les que l'entitat local contracti obres o serveis o bé explotin concessions</t>
  </si>
  <si>
    <t>Article 49.6 i .8 RDLeg 2/2004</t>
  </si>
  <si>
    <t>La concessió d'avals a persones o entitats contractades per obres o serveis, o explotadores de concessions, haurà d'acordar-se previ informe de la intervenció.</t>
  </si>
  <si>
    <t>1.4.7</t>
  </si>
  <si>
    <t>Concessió d'avals a societats mercantils participades per persones o entitats privades amb quota de participació en el capital social no inferior al 30%</t>
  </si>
  <si>
    <t>Article 49.7 i .8 RDLeg 2/2004</t>
  </si>
  <si>
    <t>La concessió d'avals a societats mercantils participades per persones o entitats privades i amb una quota de participació en el capital social no inferior al 30%, haurà d'acordar-se previ informe de la intervenció.</t>
  </si>
  <si>
    <t>1.5</t>
  </si>
  <si>
    <t>Patrimoni</t>
  </si>
  <si>
    <t>1.5.1</t>
  </si>
  <si>
    <t>Cessions gratuïtes de béns</t>
  </si>
  <si>
    <t xml:space="preserve">Art. 110.1.d) RD 1372/1986
Art. 47.2.ñ) L 7/1985
Art. 4.1.b.5) RD 128/2018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</si>
  <si>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t>
  </si>
  <si>
    <t>1.5.2</t>
  </si>
  <si>
    <t>Declaració béns no utilitzables</t>
  </si>
  <si>
    <t>Art. 13.2 D 336/1988 (CAT)</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</si>
  <si>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</si>
  <si>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1.5.3</t>
  </si>
  <si>
    <t>Renúncia a herència, llegat o donacions</t>
  </si>
  <si>
    <t>Art. 32.2 D 336/1988 (CAT)</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</si>
  <si>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rgb="FFFF0000"/>
        <rFont val="Calibri"/>
        <family val="2"/>
        <scheme val="minor"/>
      </rPr>
      <t>,</t>
    </r>
    <r>
      <rPr>
        <sz val="11"/>
        <rFont val="Calibri"/>
        <family val="2"/>
        <scheme val="minor"/>
      </rPr>
      <t xml:space="preserve"> previ expedient, i amb l'informe d'intervenció i de la secretaria, en el qual es demostri l'existència d'una causa justificada.</t>
    </r>
  </si>
  <si>
    <t>1.5.4</t>
  </si>
  <si>
    <t>Concessions de béns de domini públic</t>
  </si>
  <si>
    <t>Art. 66.1 D 336/1988 (CAT)</t>
  </si>
  <si>
    <t>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t>
  </si>
  <si>
    <t>1.5.5</t>
  </si>
  <si>
    <t>Cessió per qualsevol títol d'aprofitament dels béns comunals</t>
  </si>
  <si>
    <t>Art. 54.1.b) RDLeg 781/1986
Art. 4.1.b).5 RD 128/2018
Art. 84 D 336/1988 (CAT)
Art. 47.2.i) L 7/1985</t>
  </si>
  <si>
    <t>Serà necessari l'informe previ de la secretaria, i, a més, en el seu cas, de la intervenció o de qui legalment els substitueixin, per a l'adopció dels següents acords: b) Sempre que es tracti d'assumptes sobre matèries per a les quals s'exigeixi una majoria especial.</t>
  </si>
  <si>
    <t>1.5.6</t>
  </si>
  <si>
    <t>Alienació de béns, quan la seva quantia excedeix del 10 % dels recursos ordinaris del seu pressupost</t>
  </si>
  <si>
    <t>Art. 54.1.b) RDLeg 781/1986
Art. 4.1.b).5 RD 128/2018
Art. 41.2 D 336/1988 (CAT)
Art. 47.2.m) L 7/1985</t>
  </si>
  <si>
    <t>1.6</t>
  </si>
  <si>
    <t>Contractació i prestació de serveis</t>
  </si>
  <si>
    <t>1.6.1</t>
  </si>
  <si>
    <t xml:space="preserve">Procedència de nous serveis o reforma dels existents </t>
  </si>
  <si>
    <t>Art. 4.1.b).5 RD 128/2018</t>
  </si>
  <si>
    <t>Serà necessari l'informe previ de la intervenció sobre la procedència de la implantació de nous serveis o la reforma dels existents a l'efecte de l'avaluació de la repercussió economicofinancera i estabilitat pressupostària de les respectives propostes.</t>
  </si>
  <si>
    <t>1.6.2</t>
  </si>
  <si>
    <t xml:space="preserve">Gestió de serveis públics mitjançant entitat pública empresarial o societat mercantil </t>
  </si>
  <si>
    <t>Art. 85.2 L 7/1985</t>
  </si>
  <si>
    <t>Quan els serveis públics de competència local es gestionin de forma directa, es requerirà informe de la intervenció que valorarà la sostenibilitat financera de les propostes plantejades, de conformitat amb l'art. 4 LO 2/2012.</t>
  </si>
  <si>
    <t>1.6.3</t>
  </si>
  <si>
    <t>Valoració de les repercusions econòmiques de cada nou contracte, excepte contractes menors, concessions d'obres i/o concessions de serveis</t>
  </si>
  <si>
    <t>Art. 4.1.b).5 RD 128/2018
DA3.3 L 9/2017</t>
  </si>
  <si>
    <t>1.6.4</t>
  </si>
  <si>
    <t>Licitació de contractes de concessió d'obres o serveis</t>
  </si>
  <si>
    <t>1.6.5</t>
  </si>
  <si>
    <t>Modificació de contractes de concessió d'obres o serveis</t>
  </si>
  <si>
    <t>1.7</t>
  </si>
  <si>
    <t>Control intern</t>
  </si>
  <si>
    <t>1.7.1</t>
  </si>
  <si>
    <t>Implantació de la fiscalització limitada prèvia de despeses</t>
  </si>
  <si>
    <t>Art. 219.2 RDLeg 2/2004
Art. 13.1 RD 424/2017</t>
  </si>
  <si>
    <t>Amb l'informe previ de l'òrgan interventor i a proposta del president, el ple de l'entitat local pot acordar el règim de fiscalització i intervenció limitada prèvia.</t>
  </si>
  <si>
    <t>1.8</t>
  </si>
  <si>
    <t>Altres matèries</t>
  </si>
  <si>
    <t>1.8.1</t>
  </si>
  <si>
    <t>Creació, modificació o dissolució de mancomunitats o altres organitzacions associatives, així com l'adhesió a les mateixes i l'aprovació i modificació dels seus estatuts</t>
  </si>
  <si>
    <t>Art. 47.2.g) L 7/1985
Art. 4.1.b).5 RD 128/2018</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</si>
  <si>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</si>
  <si>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1.8.2</t>
  </si>
  <si>
    <t>Transferència de funcions o activitats a altres administracions públiques, així com l'acceptació de les delegacions o encàrrecs de gestió realitzades per altres administracions, excepte que per llei s'imposi obligatòriament</t>
  </si>
  <si>
    <t>Art. 47.2.h) L 7/1985
Art. 4.1.b).5 RD 128/2018</t>
  </si>
  <si>
    <t>1.8.3</t>
  </si>
  <si>
    <t>Municipalització o provincialització d'activitats en règim de monopoli i aprovació de la forma concreta de gestió del servei corresponent</t>
  </si>
  <si>
    <t>Art. 47.2.k) L 7/1985
Art. 4.1.b).5 RD 128/2018</t>
  </si>
  <si>
    <t>1.8.4</t>
  </si>
  <si>
    <t xml:space="preserve">Altres assumptes que tractin matèries per a les quals s'exigeixi una majoria especial </t>
  </si>
  <si>
    <t>Art. 47.2.o) L 7/1985
Art. 4.1.b).5 RD 128/2018</t>
  </si>
  <si>
    <t>1.8.5</t>
  </si>
  <si>
    <t>Iniciatives veïnals que afectin a drets i obligacions de contingut econòmic</t>
  </si>
  <si>
    <t>Art. 70 bis.2 L 7/1985</t>
  </si>
  <si>
    <t>En tot cas, es requerirà l'informe previ de legalitat de la secretaria de l'ajuntament, així com l'informe de la intervenció quan la iniciativa afecti a drets i obligacions de contingut econòmic de l'ajuntament.</t>
  </si>
  <si>
    <t>Tipus</t>
  </si>
  <si>
    <t>Matèria</t>
  </si>
  <si>
    <t>Actuació</t>
  </si>
  <si>
    <t>Z.</t>
  </si>
  <si>
    <t>Ref. Legislativa</t>
  </si>
  <si>
    <t>Descripció de l'actuació objecte de control permanent</t>
  </si>
  <si>
    <t>Z.1</t>
  </si>
  <si>
    <t>A.</t>
  </si>
  <si>
    <t>Aspectes a revisar</t>
  </si>
  <si>
    <t>A.1</t>
  </si>
  <si>
    <t>Art. 34.1 L 39/2015
Art. 168 RDLeg 2/2004
Art. 18 RD 500/1990</t>
  </si>
  <si>
    <t>Que l'expedient es proposa al ple de la corporació.</t>
  </si>
  <si>
    <t>A.2</t>
  </si>
  <si>
    <t xml:space="preserve">Que la part dispositiva de la proposta preveu la dació de compte de l'informe sobre el compliment de l'objectiu d'estabilitat (sector administracions públiques i sector societats no financeres). </t>
  </si>
  <si>
    <t>A.3</t>
  </si>
  <si>
    <t>Art.168.4 RDLeg 2/2004
Art. 18.4 RD 500/1990</t>
  </si>
  <si>
    <t>Que es remet la proposta d'acord al ple de la corporació amb data anterior al 15 d'octubre de l'exercici anterior al de la seva aprovació.</t>
  </si>
  <si>
    <t>A.4</t>
  </si>
  <si>
    <t>Art. 172 i 175 RD 2568/1986</t>
  </si>
  <si>
    <r>
      <t xml:space="preserve">Que existeix informe favorable del responsable de l'expedient en el </t>
    </r>
    <r>
      <rPr>
        <sz val="10"/>
        <rFont val="Calibri"/>
        <family val="2"/>
        <scheme val="minor"/>
      </rPr>
      <t>qual</t>
    </r>
    <r>
      <rPr>
        <sz val="10"/>
        <color theme="1"/>
        <rFont val="Calibri"/>
        <family val="2"/>
        <scheme val="minor"/>
      </rPr>
      <t xml:space="preserve"> s'exposen els antecedents i disposicions legals o reglamentàries en què basa el seu criteri.</t>
    </r>
  </si>
  <si>
    <t>A.5</t>
  </si>
  <si>
    <t>Art. 18.4 RD 500/1990</t>
  </si>
  <si>
    <t>Que la remissió a la intervenció de l'expedient del pressupost general, s'ha efectuat amb un termini no inferior a 10 dies per poder ser informat abans del 10 d'octubre.</t>
  </si>
  <si>
    <t>A.6</t>
  </si>
  <si>
    <t>Art. 168.1.a) RDLeg  2/2004
Art. 18.a) RD 500/1990</t>
  </si>
  <si>
    <t>Que consta la memòria explicativa del contingut del pressupost de l'entitat local i de les principals modificacions que es presenten en relació amb el vigent, subscrita pel president de la corporació.</t>
  </si>
  <si>
    <t>A.7</t>
  </si>
  <si>
    <t>Art. 163 RDLeg 2/2004
Art. 3 RD 500/1990</t>
  </si>
  <si>
    <t>Que el pressupost general que es proposa atén al principi d'anualitat coincidint l'exercici pressupostari amb l'any natural.</t>
  </si>
  <si>
    <t>A.8</t>
  </si>
  <si>
    <t>Art. 165.4 RDLeg 2/2004
Art. 16 RD 500/1990</t>
  </si>
  <si>
    <t>Que el pressupost general que es proposa atén al principi d'equilibri o prohibició del dèficit i per tant, s'aprova sense dèficit inicial.</t>
  </si>
  <si>
    <t>A.9</t>
  </si>
  <si>
    <t>Art. 164, 165.1.a) i 167.3 RDLeg  2/2004
Art. 8.a) RD 500/1990
OEHA/3565/2008</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</si>
  <si>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</si>
  <si>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A.10</t>
  </si>
  <si>
    <t>Art. 167.4 RDLeg  2/2004
OEHA/3565/2008</t>
  </si>
  <si>
    <t>Que les aplicacions pressupostàries estan definides, almenys, per la conjunció de les classificacions per programes i econòmica, a nivell de grup de programa o programa i concepte o subconcepte respectivament.</t>
  </si>
  <si>
    <t>A.11</t>
  </si>
  <si>
    <t>Art. 22.2.a) L 38/2003
RD 887/2006</t>
  </si>
  <si>
    <t>En preveure's subvencions nominatives, que aquestes consten en l'estat de despeses del pressupost de l'entitat local amb la corresponent dotació pressupostària, l'objecte i el/s beneficiari/s.</t>
  </si>
  <si>
    <t>A.12</t>
  </si>
  <si>
    <t>Art. 164, 165.1.b) RDLeg  2/2004
Art. 8.b) RD 500/1990
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</si>
  <si>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</si>
  <si>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A.13</t>
  </si>
  <si>
    <t>Art. 165.1 RDLeg 2/2004
Art. 9.1 RD 500/1990</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</si>
  <si>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requereixin de procediment legal i solemnitats específiques diferents de les que es preveuen per al pressupost.</t>
  </si>
  <si>
    <t>A.14</t>
  </si>
  <si>
    <t>Art. 9.2 RD 500/1990</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</si>
  <si>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</si>
  <si>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A.15</t>
  </si>
  <si>
    <t>Art. 190.2 RDLeg 2/2004
Art. 9.2.j), 70.1 i 72 RD 500/1990</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</si>
  <si>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</si>
  <si>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A.16</t>
  </si>
  <si>
    <t>Art. 75.2 RD 500/1990</t>
  </si>
  <si>
    <t>Que les bases d'execució estableixen, en referència a les bestretes de caixa fixa (BCF), com a mínim: Les aplicacions pressupostàries amb què les despeses es podran atendre mitjançant BCF, els límits quantitatius, el règim de reposicions, la situacio i disposició dels fons, i la forma de comptabilització i de control.</t>
  </si>
  <si>
    <t>A.17</t>
  </si>
  <si>
    <t>Art. 166.1.d) RDLeg  2/2004</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</si>
  <si>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</si>
  <si>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 xml:space="preserve">(*) EXCEL PER AL CÀLCUL
</t>
  </si>
  <si>
    <t>A.18</t>
  </si>
  <si>
    <t>Art. 165.1 RDLeg 2/2004
Art. 21 RD 500/1990
Art. 11 LO 2/2012
Art. 16.2 RD 1463/2007</t>
  </si>
  <si>
    <t xml:space="preserve">Que consta/en l'/els informe/s d'estabilitat pressupostària en els termes previstos a la legislació vigent (sector administracions públiques i sector societats no financeres). </t>
  </si>
  <si>
    <t>A.19</t>
  </si>
  <si>
    <t>Art. 168.1.b) RDLeg 2/2004
Art. 18.b) RD 500/1990
Reg. 56 i 57 OHAP/1781/2013</t>
  </si>
  <si>
    <t>Que consta la liquidació del pressupost de l'exercici anterior i avenç de la del corrent, referida, almenys, a sis mesos de l'exercici corrent, subscrites per a la intervenció, d'acord amb els termes previstos a la OHAP/1781/2013</t>
  </si>
  <si>
    <t>A.20</t>
  </si>
  <si>
    <t>Art. 168.1.c) RDLeg 2/2004
Art. 18.1.c) RD 500/1990
Art. 26 RD 214/1990</t>
  </si>
  <si>
    <t>Que consta l'annex de personal on es relacionen i valoren els llocs de treball existents a la plantilla de l'entitat local, i que es dóna l'oportuna correlació amb els crèdits per al personal inclosos en el pressupost.</t>
  </si>
  <si>
    <t>A.21</t>
  </si>
  <si>
    <t>Art. 168.1.d) RDLeg 2/2004
Art. 18.1.d) i 19 RD 500/1990</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</si>
  <si>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</si>
  <si>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A.22</t>
  </si>
  <si>
    <t>Art. 168.1.e) RDLeg 2/2004</t>
  </si>
  <si>
    <t>Que consta l'annex de beneficis fiscals en tributs locals que conté informació detallada dels beneficis fiscals i la seva incidència en els ingressos de cada entitat Local.</t>
  </si>
  <si>
    <t>A.23</t>
  </si>
  <si>
    <t>Art. 168.1.f) RDLeg 2/2004</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</si>
  <si>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</si>
  <si>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A.24</t>
  </si>
  <si>
    <t>Art. 168.1.g) i 174 RDLeg 2/2004
Art. 18.1.e) i 79 i ss. RD 500/1990</t>
  </si>
  <si>
    <t>Que consta l'informe economicofinancer,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</si>
  <si>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A.25</t>
  </si>
  <si>
    <t>Que les bases utilitzades en l'informe economicofinancer per a justificar els crèdits previstos en el pressupost són coherents amb la informació disponible en els sistemes d'informació comptable.</t>
  </si>
  <si>
    <t>A.26</t>
  </si>
  <si>
    <t>Art. 168.1.g) RDLeg 2/2004
Art. 18.1.e) RD 500/1990</t>
  </si>
  <si>
    <t>En tractar-se d'un pressupost que inclou operacions de crèdit, que l'informe economicofinancer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</si>
  <si>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A.27</t>
  </si>
  <si>
    <t>Art. 166.1.a) i .2 RDLeg  2/2004
Art. 12.c), 13.2, 13.3 i 13.4 i 14 RD 500/1990</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</si>
  <si>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</si>
  <si>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A.28</t>
  </si>
  <si>
    <t>Art. 166.1.c) RDLeg 2/2004
Art. 12.b), 115, 116, 117 i 118 RD 500/1990</t>
  </si>
  <si>
    <t>En tractar-se del pressupost de l'entitat local amb ens dependents, que consta l'estat de consolidació del pressupost de la mateixa entitat amb el de tots els pressupostos i estats de previsió dels seus organismes autònoms i societats mercantils, adequant-se al previst a les normes que li són d'aplicació</t>
  </si>
  <si>
    <t>A.29</t>
  </si>
  <si>
    <t>Art. 31 LO 2/2012
OEHA/3565/2008</t>
  </si>
  <si>
    <t>En tractar-se d'entitats incloses en l'àmbit subjectiu dels articles 111 i 135 del RDLeg 2/2004, que en el pressupost s'ha dotat un fons de contingència.</t>
  </si>
  <si>
    <t>A.30</t>
  </si>
  <si>
    <t>Art. 168.2 i.3 RDLeg 2/2004
Art. 122.4 L 40/2015
Art. 18.2 i .3  RD 500/1990
DT3 L 57/2003</t>
  </si>
  <si>
    <t>En tractar-se d'una entitat amb organismes autònoms, consorcis dependents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</si>
  <si>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A.31</t>
  </si>
  <si>
    <t>Art. 164 RDLeg 2/2004
Art. 5 RD 500/1990</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</si>
  <si>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</si>
  <si>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B.</t>
  </si>
  <si>
    <t>Altres aspectes a revisar</t>
  </si>
  <si>
    <t>B.1</t>
  </si>
  <si>
    <t>A criteri de la intervenció</t>
  </si>
  <si>
    <t>C.</t>
  </si>
  <si>
    <t>Es fa constar</t>
  </si>
  <si>
    <t>C.1</t>
  </si>
  <si>
    <t>Art. 13 LO 2/2012
Art. 53 RDLeg 2/2004</t>
  </si>
  <si>
    <t>En tractar-se d'una entitat amb un nivell d'endeutament superior al 110% dels ingressos corrents liquidats o meritats en l'exercici immediatament anterior, es fa constar l'obligatorietat d'elaborar un pla economicofinancer amb el contingut i abast corresponent, i si s'escau, la impossiblitat de formalitzar les operacions d'endeutament pressupostades.</t>
  </si>
  <si>
    <t>C.2</t>
  </si>
  <si>
    <t>Art.16.2 RD 1463/2007
Art. 21 i 23 LO 2/2012
ACM 06/10/2020</t>
  </si>
  <si>
    <t>En tractar-se d'una entitat amb necessitat de finançament d'acord amb la LO 2/2012 d'estabilitat pressupostària i sostenibilitat financera, es fa constar que d'acord amb la suspensió de les regles fiscals aprovada pel Consell de Ministres de 6 d'octubre de 2020, no existeix l'obligació d'elaborar un pla economicofinancer.</t>
  </si>
  <si>
    <t>C.3</t>
  </si>
  <si>
    <t>Art. 169.4 RDLeg 2/2004 
Art. 20.3 RD 500/1990</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</si>
  <si>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</si>
  <si>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D.</t>
  </si>
  <si>
    <t>Altres es fa constar</t>
  </si>
  <si>
    <t>D.1</t>
  </si>
  <si>
    <t>PRESSUPOST GENERAL</t>
  </si>
  <si>
    <t>Avaluació del compliment de la sostenibilitat financera</t>
  </si>
  <si>
    <t>RÀTIO LEGAL DEL DEUTE VIU</t>
  </si>
  <si>
    <t>Deute viu previst a 31/12 exercici n</t>
  </si>
  <si>
    <t>Ingressos corrents del darrer exercici liquidat</t>
  </si>
  <si>
    <t>Ràtio</t>
  </si>
  <si>
    <t>DEUTE VIU PREVIST A 31/12 exercici n</t>
  </si>
  <si>
    <t>Concepte</t>
  </si>
  <si>
    <t>Entitat local</t>
  </si>
  <si>
    <t>Organisme autònom</t>
  </si>
  <si>
    <t>Consorci adscrit</t>
  </si>
  <si>
    <t>Entitat pública empresarial</t>
  </si>
  <si>
    <t>Societat mercantil</t>
  </si>
  <si>
    <t>Fundació</t>
  </si>
  <si>
    <t>TOTAL</t>
  </si>
  <si>
    <t>Operacions vigents a 31/12 exercici n-1</t>
  </si>
  <si>
    <t>Deute viu a curt termini</t>
  </si>
  <si>
    <t>Deute viu a llarg termini</t>
  </si>
  <si>
    <t>Deute viu avalat</t>
  </si>
  <si>
    <t>Saldos no disposats d'operacions formalitzades</t>
  </si>
  <si>
    <t>Variació dels passius financers prevista en el cap. 9 d'ingressos i en el cap. 9 de despeses del pressupost exercici n</t>
  </si>
  <si>
    <t>INGRESSOS CORRENTS DEL DARRER EXERCICI LIQUIDAT</t>
  </si>
  <si>
    <t>DRN capítol 1 a 5 de la liquidació</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</si>
  <si>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</si>
  <si>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</si>
  <si>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</si>
  <si>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</si>
  <si>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</si>
  <si>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</si>
  <si>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</si>
  <si>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</si>
  <si>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Imputació de subvencions d'immobilitzat no financer i altres</t>
  </si>
  <si>
    <t>Ajust de consolidació per operacions internes (*)</t>
  </si>
  <si>
    <t>(*) OPERACIONS INTERNES</t>
  </si>
  <si>
    <t>Entitat receptora</t>
  </si>
  <si>
    <t>Entitat pagadora</t>
  </si>
  <si>
    <t>Import</t>
  </si>
  <si>
    <t xml:space="preserve">Fundació  </t>
  </si>
  <si>
    <t>Que l'expedient es proposa inicialment per l'òrgan competent de l'ens dependent.</t>
  </si>
  <si>
    <t>Que l'expedient es tramet a aquesta intervenció amb l'antelació suficient  per tal que el dia 15 de setembre de l'exercici anterior a la seva aprovació pugui ser tramès a l'Entitat Local.</t>
  </si>
  <si>
    <t>Que existeix informe favorable del responsable de l'expedient en el qual s'exposen els antecedents i disposicions legals o reglamentàries en què basa el seu criteri.</t>
  </si>
  <si>
    <t>Que consta la memòria explicativa del contingut del pressupost de l'entitat local i de les principals modificacions que es presenten en relació amb el vigent, subscrita pel president/a de la corporació.</t>
  </si>
  <si>
    <t>Que el pressupost que es proposa atén al principi d'anualitat coincidint l'exercici pressupostari amb l'any natural.</t>
  </si>
  <si>
    <t>Que el pressupost que es proposa atén al principi d'equilibri o prohibició del dèficit i per tant, s'aprova sense dèficit inicial.</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</si>
  <si>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</si>
  <si>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on hi figuren les estimacions dels diferents recursos econòmics a liquidar durant l'exercici i que els conceptes d'ingrés s'adeqüen, amb caràcter general, a les previsions establertes a l'OEHA/3565/2008.</t>
  </si>
  <si>
    <t>Art. 168.1.c) RDLeg 2/2004
Art. 18.1.c) RD 500/1990
Art. 26 214/1990</t>
  </si>
  <si>
    <t>Que les bases utilitzades en l'informe economicofinancer per a justificar els crèdits previstos en el pressupost són coherents amb la informació existent i disponible en els sistemes d'informació comptable.</t>
  </si>
  <si>
    <t>Art. 34.1 L 39/2015
Art. 165 i 168.4 RDLeg 2/2004
Art. 9 i 18 RD 500/1990</t>
  </si>
  <si>
    <t>Art. 72.2.a) RD 500/1990</t>
  </si>
  <si>
    <t>Que s'estableix la forma d'expedició  i execució de les ordres de pagaments a justificar.</t>
  </si>
  <si>
    <t>Art. 72.2.b) RD 500/1990</t>
  </si>
  <si>
    <t>Que s'estableix la situació i disposició dels fons a justificar.</t>
  </si>
  <si>
    <t>Art. 72.2.c) RD 500/1990</t>
  </si>
  <si>
    <t>Que es determinen quins són els pagaments amb fons a justificar.</t>
  </si>
  <si>
    <t>Art. 72.2.d) RD 500/1990</t>
  </si>
  <si>
    <t>Que s'estableix la forma de comptabilització de les ordres de pagaments a justificar.</t>
  </si>
  <si>
    <t>Art. 72.2.d) RD 500/1990
Art. 24 i 27 RD 424/2017</t>
  </si>
  <si>
    <t>Que s'estableix la forma de control de les ordres de pagaments a justificar, atenent al previst al RD 424/2017.</t>
  </si>
  <si>
    <t>Art. 190 RDLeg 2/2004
Art. 72.2.e) RD 500/1990</t>
  </si>
  <si>
    <t>Que s'estableixen els límits quantitatius de les ordres de pagaments a justificar.</t>
  </si>
  <si>
    <t>Art. 190 RDLeg 2/2004
Art. 72.2.f) RD 500/1990</t>
  </si>
  <si>
    <t>Que s'estableixen les aplicacions pressupostàries a les que són d'aplicació les ordres de pagaments a justificar.</t>
  </si>
  <si>
    <r>
      <t xml:space="preserve">Art. 190.2 RDLeg 2/2004
</t>
    </r>
    <r>
      <rPr>
        <sz val="10"/>
        <color indexed="8"/>
        <rFont val="Calibri"/>
        <family val="2"/>
      </rPr>
      <t>Art. 70.1 i 72.2.g) RD 500/1990</t>
    </r>
  </si>
  <si>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</si>
  <si>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Art. 75.2.a) RD 500/1990</t>
  </si>
  <si>
    <t>Que s'estableixen les aplicacions pressupostàries amb què les despeses es podran atendre mitjançant bestretes de caixa fixa.</t>
  </si>
  <si>
    <t>Art. 75.2.b) RD 500/1990</t>
  </si>
  <si>
    <t>Que s'estableixen els límits quantitatius.</t>
  </si>
  <si>
    <t>Art. 75.2.c) RD 500/1990</t>
  </si>
  <si>
    <t>Que s'estableix el règim de reposicions.</t>
  </si>
  <si>
    <t>Art. 75.2.d) RD 500/1990</t>
  </si>
  <si>
    <t>Que s'estableix la situació i disposició dels fons.</t>
  </si>
  <si>
    <t>Art. 75.2.e) RD 500/1990</t>
  </si>
  <si>
    <t>Que s'estableix la forma de comptabilització de les bestretes de caixa fixa.</t>
  </si>
  <si>
    <t>Art. 75.2.e) RD 500/1990
Art. 25 i 27 RD 424/2017</t>
  </si>
  <si>
    <t>Que s'estableix la forma de control de les bestretes de caixa fixa, atenent al previst al RD 424/2017.</t>
  </si>
  <si>
    <t>Art. 74.4 RD 500/1990</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</si>
  <si>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</si>
  <si>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r>
      <t>Que en base als càlculs adjunts a aquest informe, es compleix l'objectiu d'estabilitat pressupostària d'acord amb l'art. 16.2 del RD 1463/2007.</t>
    </r>
    <r>
      <rPr>
        <b/>
        <i/>
        <sz val="10"/>
        <rFont val="Calibri"/>
        <family val="2"/>
      </rPr>
      <t/>
    </r>
  </si>
  <si>
    <r>
      <rPr>
        <b/>
        <sz val="10"/>
        <color rgb="FF00B0F0"/>
        <rFont val="Calibri"/>
        <family val="2"/>
      </rPr>
      <t xml:space="preserve">(*) </t>
    </r>
    <r>
      <rPr>
        <b/>
        <sz val="10"/>
        <color indexed="40"/>
        <rFont val="Calibri"/>
        <family val="2"/>
      </rPr>
      <t xml:space="preserve">EXCEL PER AL CÀLCUL
</t>
    </r>
  </si>
  <si>
    <t>Art. 21 i 23 LO 2/2012
Art. 16 RD 1463/2007
ACM 06/10/2020</t>
  </si>
  <si>
    <t>En tractar-se d'una entitat que no compleix l'objectiu d'estabilitat pressupostària en l'aprovació del pressupost, es fa constar que d'acord amb la suspensió de les regles fiscals aprovada pel Consell de Ministres de 6 d'octubre de 2020, no existeix l'obligació d'elaborar un pla economicofinancer.</t>
  </si>
  <si>
    <t>Art. 16 RD 1463/2007</t>
  </si>
  <si>
    <r>
      <t xml:space="preserve">En tractar-se d'una entitat que no compleix l'objectiu d'estabilitat pressupostària en l'aprovació del pressupost, es fa constar l'obligatorietat de remetre l'informe a l'òrgan que exerceix la tutela financera, en el termini de 15 dies hàbils, comptats des de que el </t>
    </r>
    <r>
      <rPr>
        <sz val="10"/>
        <color rgb="FFFF0000"/>
        <rFont val="Calibri"/>
        <family val="2"/>
      </rPr>
      <t>ple</t>
    </r>
    <r>
      <rPr>
        <sz val="10"/>
        <rFont val="Calibri"/>
        <family val="2"/>
      </rPr>
      <t xml:space="preserve"> té coneixement d'aquest informe.</t>
    </r>
  </si>
  <si>
    <t>AVALUACIÓ DE L'OBJECTIU D'ESTABILITAT PRESSUPOSTÀRIA EN L'APROVACIÓ DEL PRESSUPOST</t>
  </si>
  <si>
    <t>Avaluació del compliment de l'objectiu d'estabilitat pressupostària</t>
  </si>
  <si>
    <t>ENTITAT</t>
  </si>
  <si>
    <t>INGRÉS NO FINANCER</t>
  </si>
  <si>
    <t>DESPESA NO FINANCERA</t>
  </si>
  <si>
    <t>AJUSTOS DE LA PRÒPIA ENTITAT</t>
  </si>
  <si>
    <t>AJUSTOS PER OPERACIONS INTERNES</t>
  </si>
  <si>
    <t>CAPACITAT/ NECESSITAT DE FINANÇAMENT</t>
  </si>
  <si>
    <t>(1)</t>
  </si>
  <si>
    <t>(2)</t>
  </si>
  <si>
    <t>(3)</t>
  </si>
  <si>
    <t>(4)</t>
  </si>
  <si>
    <t>(5) = (1) - (2) + (3) + (4)</t>
  </si>
  <si>
    <t xml:space="preserve">CAPACITAT/NECESSITAT DE FINANÇAMENT DE LA CORPORACIÓ LOCAL   </t>
  </si>
  <si>
    <t>ENTITAT LOCAL</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</si>
  <si>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</si>
  <si>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</si>
  <si>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</si>
  <si>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</si>
  <si>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</si>
  <si>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</si>
  <si>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</si>
  <si>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</si>
  <si>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</si>
  <si>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1. Total previsions inicials</t>
  </si>
  <si>
    <t>Despeses no financeres</t>
  </si>
  <si>
    <t>Crèdits inicials de despeses</t>
  </si>
  <si>
    <t>1. Despeses de personal</t>
  </si>
  <si>
    <t>2. Despeses en béns corrents i serveis</t>
  </si>
  <si>
    <t>3. Despeses financeres</t>
  </si>
  <si>
    <t>5. Fons de contingència</t>
  </si>
  <si>
    <t>6. Inversions reals</t>
  </si>
  <si>
    <t>2. Total crèdits inicials</t>
  </si>
  <si>
    <t>3. SALDO PRESSUPOSTARI (1 - 2)</t>
  </si>
  <si>
    <t>Ajustos al saldo pressupostari en termes SEC</t>
  </si>
  <si>
    <t>1.    Ajust per recaptació d'ingressos capítols 1-3</t>
  </si>
  <si>
    <t>2.    (+) Ajust per liquidació PTE</t>
  </si>
  <si>
    <t>3.    Interessos i diferències de canvi</t>
  </si>
  <si>
    <t>4.    (+/-) Ajust per grau d'execució de la despesa</t>
  </si>
  <si>
    <t>5.    Inversions realitzades per compte de la corporació local</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</si>
  <si>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</si>
  <si>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</si>
  <si>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</si>
  <si>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</si>
  <si>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</si>
  <si>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</si>
  <si>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</si>
  <si>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13.  Despeses realitzades en l'exercici pendents d'aplicar a pressupost</t>
  </si>
  <si>
    <t>14.  Adquisicions amb pagament ajornat</t>
  </si>
  <si>
    <t>15.  Arrendament financer</t>
  </si>
  <si>
    <t>16.  Contractes d'associació público privada (APP's)</t>
  </si>
  <si>
    <t>17.  Inversions realitzades per compte d'una altra administració pública</t>
  </si>
  <si>
    <t>18.  Prèstecs</t>
  </si>
  <si>
    <t>19.  Devolucions d'ingressos pendents d'aplicar a pressupost</t>
  </si>
  <si>
    <t>20.  Consolidació de transferències amb altres administracions públiques</t>
  </si>
  <si>
    <t>4. Total ajustos al saldo pressupostari en termes SEC</t>
  </si>
  <si>
    <t>Ajustos per operacions internes</t>
  </si>
  <si>
    <t>Ajustaments per operacions internes</t>
  </si>
  <si>
    <t>5. Total ajustos per operacions internes</t>
  </si>
  <si>
    <t>CAPACITAT/NECESSITAT DE FINANÇAMENT (3 + 4 - 5)</t>
  </si>
  <si>
    <t>AJUSTOS AL SALDO PRESSUPOSTARI EN TERMES SEC</t>
  </si>
  <si>
    <t>1. Recaptació d'impostos, cotitzacions socials, taxes i altres ingressos (excepte la Participació en Tributs de l'Estat)</t>
  </si>
  <si>
    <t>Article</t>
  </si>
  <si>
    <t>Previsions inicials darrer exercici liquidat</t>
  </si>
  <si>
    <t>Recaptat en el darrer exercici liquidat (pres. corrent + pres. tancats)</t>
  </si>
  <si>
    <t>% Recaptat / CI darrer exercici liquidat</t>
  </si>
  <si>
    <t>% a ajustar</t>
  </si>
  <si>
    <t>Previsions inicials exercici n</t>
  </si>
  <si>
    <t>Import de l'ajust</t>
  </si>
  <si>
    <t>17. Recàrrec en l'Impost sobre activitats econòmiques</t>
  </si>
  <si>
    <t>Total capítol 1</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</si>
  <si>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</si>
  <si>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</si>
  <si>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</si>
  <si>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</si>
  <si>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</si>
  <si>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</si>
  <si>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</si>
  <si>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</si>
  <si>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</si>
  <si>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</si>
  <si>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</si>
  <si>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Total capítol 3</t>
  </si>
  <si>
    <t>2. Participació en tributs de l'Estat</t>
  </si>
  <si>
    <t>Ajust</t>
  </si>
  <si>
    <t>Devolució de la liquidació negativa de l'exercici 2008</t>
  </si>
  <si>
    <t>Devolució de la liquidació negativa de l'exercici 2009</t>
  </si>
  <si>
    <t>Devolució de la liquidació negativa de l'exercici n-2</t>
  </si>
  <si>
    <t>Total</t>
  </si>
  <si>
    <t>3. Interessos i diferències de canvi</t>
  </si>
  <si>
    <t>Crèdits inicials exercici n</t>
  </si>
  <si>
    <t>Previsió de meritació d'interessos</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</si>
  <si>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</si>
  <si>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</si>
  <si>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</si>
  <si>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</si>
  <si>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</si>
  <si>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</si>
  <si>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</si>
  <si>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</si>
  <si>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</si>
  <si>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</si>
  <si>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t>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</si>
  <si>
    <t>Capítol</t>
  </si>
  <si>
    <t>% exercici n-4 (ORN/CI*100)</t>
  </si>
  <si>
    <t>% exercici n-3 (ORN/CI*100)</t>
  </si>
  <si>
    <t>% exercici n-2 (ORN/CI*100)</t>
  </si>
  <si>
    <t>Mitjana % execució</t>
  </si>
  <si>
    <t>a</t>
  </si>
  <si>
    <t>b</t>
  </si>
  <si>
    <t>c</t>
  </si>
  <si>
    <t>d = (a+b+c)/3</t>
  </si>
  <si>
    <t>e</t>
  </si>
  <si>
    <t>f = -(d*e/100)</t>
  </si>
  <si>
    <t>Cap. 1 - Despeses de personal</t>
  </si>
  <si>
    <t>Cap. 2 - Despeses en béns corrents i serveis</t>
  </si>
  <si>
    <t>Cap. 3 - Despeses financeres</t>
  </si>
  <si>
    <t>Cap. 4 - Transferències corrents</t>
  </si>
  <si>
    <t>Cap. 6 - Inversions reals</t>
  </si>
  <si>
    <t>Cap. 7 - Transferències de capital</t>
  </si>
  <si>
    <t>5. Inversió realitzada per compte de l'entitat local per part d'una entitat no integrada en la corporació local</t>
  </si>
  <si>
    <t>Previsió del valor de la inversió anual</t>
  </si>
  <si>
    <t>6. Ingressos per vendes d'accions (privatitzacions)</t>
  </si>
  <si>
    <t>Previsions inicials en cap. 1 a 7 per venda d'accions</t>
  </si>
  <si>
    <t>7. Dividents i participació en beneficis</t>
  </si>
  <si>
    <t>Previsions inicials d'ingressos per dividents procedents de beneficis ordinaris</t>
  </si>
  <si>
    <t>Previsions inicials d'ingressos per dividents procedents de reserves acumulades</t>
  </si>
  <si>
    <t>8. Ingressos de la Unió Europea</t>
  </si>
  <si>
    <t>Previsió de l'import de la despesa total a certificar i remetre a la Unitat Administradora</t>
  </si>
  <si>
    <t>% de finançament</t>
  </si>
  <si>
    <t>Import resultant d’aplicar el % de cofinançament a la despesa previst certificar i remetre</t>
  </si>
  <si>
    <t>Previsions inicials de drets reconeguts exercici n</t>
  </si>
  <si>
    <t>9. Operacions de permuta financera (SWAPS)</t>
  </si>
  <si>
    <t>Crèdits inicials de despeses exercici n</t>
  </si>
  <si>
    <t>Previsions inicials d'ingressos exercici n</t>
  </si>
  <si>
    <t>10. Operacions d'execució i reintegrament d'avals</t>
  </si>
  <si>
    <t>Crèdits inicials en el cap. 8 exercici n per execució d'avals</t>
  </si>
  <si>
    <t>Previsions inicials en el cap. 8 exercici n per reintegrament d'avals</t>
  </si>
  <si>
    <t>TOTAL AJUST PER EXECUCIÓ I REINTEGRAMENT D'AVALS</t>
  </si>
  <si>
    <t>11. Aportacions de capital a empreses públiques</t>
  </si>
  <si>
    <t>Crèdits inicials en el cap. 8 exercici n</t>
  </si>
  <si>
    <t>12. Assumpció i cancel·lació de deutes d'empreses públiques</t>
  </si>
  <si>
    <t>Import del deute previst assumir o cancel·lar</t>
  </si>
  <si>
    <t>13. Despeses realitzades en l'exercici i pendents d'aplicar al pressupost</t>
  </si>
  <si>
    <t>Previsió de despeses pendents d'aplicar al pressupost de l'exercici n-1 (= previsió de saldo inicial compte 413 en l'exercici n)</t>
  </si>
  <si>
    <t>Previsió de despeses pendents d'aplicar al pressupost de l'exercici n (= previsió de saldo final compte 413 en l'exercici n)</t>
  </si>
  <si>
    <t>14. Adquisicions amb pagament ajornat</t>
  </si>
  <si>
    <t>Credits inicials exercici n per adquisició amb pagament ajornat</t>
  </si>
  <si>
    <t>Valor de l'adquisició a recepcionar</t>
  </si>
  <si>
    <t>15. Arrendament financer</t>
  </si>
  <si>
    <t>Crèdits inicials exercici n per arrendament financer</t>
  </si>
  <si>
    <t>Valor total del contracte</t>
  </si>
  <si>
    <t>16. Contractes d'associacions público-privades</t>
  </si>
  <si>
    <t>Crèdits inicials exercici n per pagaments al soci privat</t>
  </si>
  <si>
    <t>Valor de la inversió anual</t>
  </si>
  <si>
    <t>17. Inversió realitzada per compte d'una altra administració pública</t>
  </si>
  <si>
    <t>Crèdits inicials cap. 6 exercici n per inversió realitzada per compte d'altres ens</t>
  </si>
  <si>
    <t>Previsions inicials de cobraments de l'administració destinatària de la inversió</t>
  </si>
  <si>
    <t>18. Préstecs concedits (quan hi ha evidència de probabilitat reduïda de reemborsament)</t>
  </si>
  <si>
    <t>Crèdits inicials cap. 8 exercici n per concessió de préstec</t>
  </si>
  <si>
    <t>Previsions inicials cap. 8 exercici n per reintegrament de préstecs</t>
  </si>
  <si>
    <t>19. Devolucions d'ingressos pendents d'aplicar al pressupost</t>
  </si>
  <si>
    <t>Previsió de devolució d'ingressos pendents d'aplicar al pressupost de l'exercici n-1 i que s'aplicaran al pressupost de l'exercici n</t>
  </si>
  <si>
    <t>Previsió de devolució d'ingressos pendents d'aplicar al pressupost de l'exercici n i que s'aplicacran al pressupost de l'exercici n+1</t>
  </si>
  <si>
    <t>20. Consolidació de transferències amb altres administracions públiques</t>
  </si>
  <si>
    <t>Crèdits inicials de l'entitat pagadora</t>
  </si>
  <si>
    <t>Previsions inicials de l'entitat local</t>
  </si>
  <si>
    <t>Crèdits inicials del pressupost de l'entitat pagadora</t>
  </si>
  <si>
    <t>Previsions inicials del pressupost de l'entitat local</t>
  </si>
  <si>
    <t>Import ajust a aplicar</t>
  </si>
  <si>
    <t>ORGANISME AUTÒNOM</t>
  </si>
  <si>
    <t>5. Inversió realitzada per compte de l'organisme autònom per part d'una entitat no integrada en la corporació local</t>
  </si>
  <si>
    <t>Previsions inicials de l'organisme autònom</t>
  </si>
  <si>
    <t>Previsions inicials del pressupost de l'organisme autònom</t>
  </si>
  <si>
    <t>CONSORCI ADSCRIT</t>
  </si>
  <si>
    <t>5. Inversió realitzada per compte del consorci per part d'una entitat no integrada en la corporació local</t>
  </si>
  <si>
    <t>Previsions inicials del consorci</t>
  </si>
  <si>
    <t>Previsions inicials del pressupost del consorci</t>
  </si>
  <si>
    <t>ENTITAT PÚBLICA EMPRESARIAL</t>
  </si>
  <si>
    <t>Ingressos a efectes de comptabilitat nacional</t>
  </si>
  <si>
    <t>Estat de previsió d'ingressos</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</si>
  <si>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</si>
  <si>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</si>
  <si>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</si>
  <si>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</si>
  <si>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</si>
  <si>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</si>
  <si>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</si>
  <si>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</si>
  <si>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</si>
  <si>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1. TOTAL ESTAT DE PREVISIÓ D'INGRESSOS</t>
  </si>
  <si>
    <t>Despeses a efectes de comptabilitat nacional</t>
  </si>
  <si>
    <t>Estat de previsió de despeses</t>
  </si>
  <si>
    <t>1. Aprovisionaments</t>
  </si>
  <si>
    <t>2. Despeses de personal</t>
  </si>
  <si>
    <t>3. Altres despeses d'explotació</t>
  </si>
  <si>
    <t>4. Despeses financeres i assimilats</t>
  </si>
  <si>
    <t>5. Impost de societats</t>
  </si>
  <si>
    <t>6. Altres impostos</t>
  </si>
  <si>
    <t>7. Despeses excepcionals</t>
  </si>
  <si>
    <t>8. Variació de l'immobilitzat material i intangible, variació d'inversions immobiliàries; variació d'existències</t>
  </si>
  <si>
    <t>9. Variació d'existències de productes acabats i en curs de fabricació (compte de pèrdues i guanys)</t>
  </si>
  <si>
    <t>10. Aplicació de provisions</t>
  </si>
  <si>
    <t>11. Inversions efectuades per compte d'administracions i entitats públiques</t>
  </si>
  <si>
    <t>12. Ajudes, transferències i subvencions concedides</t>
  </si>
  <si>
    <t>2. TOTAL ESTAT DE PREVISIÓ DE DESPESES</t>
  </si>
  <si>
    <t>3. TOTAL AJUSTOS PER OPERACIONS INTERNES</t>
  </si>
  <si>
    <t>CAPACITAT/NECESSITAT DE FINANÇAMENT (1 + 2 + 3)</t>
  </si>
  <si>
    <t>Previsió de despeses de l'entitat pagadora</t>
  </si>
  <si>
    <t>Estat de previsió d'ingressos de l'EPE</t>
  </si>
  <si>
    <t>SOCIETAT MERCANTIL</t>
  </si>
  <si>
    <t>Estat de previsió d'ingressos de la societat</t>
  </si>
  <si>
    <t>FUNDACIÓ</t>
  </si>
  <si>
    <t>Estat de previsió d'ingressos de la fundació</t>
  </si>
  <si>
    <t>Art. 34.1 L 39/2015
Art. 21.1.s) i 34.1.o) de la L 7/1985
Art. 21.4 RD 500/1990</t>
  </si>
  <si>
    <t>Que l'expedient es proposa a l'alcalde/essa-president/a de la corporació.</t>
  </si>
  <si>
    <t>Art. 21.4 RD 500/1990</t>
  </si>
  <si>
    <t>Que consta proposta motivada, dictada pel presiden/a de la corporació, dels ajustos de crèdits que hauran de ser objecte d'imputació a les corresponents aplicacions pressupostàries.</t>
  </si>
  <si>
    <t>Art. 169.6 RDLeg 2/2004
Art. 112.5 L 7/1985</t>
  </si>
  <si>
    <t>Que en iniciar-se l'exercici econòmic, no ha entrat en vigor el pressupost corresponent de l'exercici.</t>
  </si>
  <si>
    <t>Art. 164, 165.1.a) i 167.3 RDLeg 2/2004
Art. 8.a) RD 500/1990</t>
  </si>
  <si>
    <t>Que consta l'estat de despeses del pressupost de l'entitat local.</t>
  </si>
  <si>
    <t>Art. 164 i 165.1.b) RDLeg 2/2004
Art. 8.b) RD 500/1990</t>
  </si>
  <si>
    <t>Que consta l'estat d'ingressos del pressupost de l'entitat local.</t>
  </si>
  <si>
    <t>Que es prorroguen, com a màxim, els crèdits inicials del pressupost de l'exercici anterior.</t>
  </si>
  <si>
    <t>Art. 169.6 RDLeg 2/2004
Art. 21.2 RD 500/1990
Art 22.2.a) L 38/2003
RD 887/2006</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</si>
  <si>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</si>
  <si>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Que s'atén al principi d'equilibri o prohibició del dèficit i per tant, el pressupost que es proposa, s'aprova sense dèficit inicial.</t>
  </si>
  <si>
    <t>Art. 21.3 RD 500/1990</t>
  </si>
  <si>
    <t>En tractar-se d'un pressupost prorrogat ajustat a l'alça, que s'ha obtingut un marge en relació amb el límit global dels crèdits inicials de referència un cop ajustats a la baixa els crèdits inicials del pressupost anterior.</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</si>
  <si>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</si>
  <si>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r>
      <t>Art. 34.1 L 39/2015
Art. 179.1 RDLeg 2/2004
Art. 9.2</t>
    </r>
    <r>
      <rPr>
        <sz val="10"/>
        <rFont val="Calibri"/>
        <family val="2"/>
      </rPr>
      <t>.c) i 40.2 RD 500/1990</t>
    </r>
  </si>
  <si>
    <t>Que l'expedient es proposa a l'òrgan competent, d'acord amb el previst a les bases d'execució del pressupost.</t>
  </si>
  <si>
    <r>
      <t>Art. 179.1 RDLeg 2/2004
Art. 9.2</t>
    </r>
    <r>
      <rPr>
        <sz val="10"/>
        <rFont val="Calibri"/>
        <family val="2"/>
      </rPr>
      <t>.c) i 40.2 RD 500/1990</t>
    </r>
  </si>
  <si>
    <t>Que la modificació de crèdit es tramita d'acord amb la regulació establerta a les bases d'execució del pressupost.</t>
  </si>
  <si>
    <t>Art. 169 i 179.4 RDLeg 2/2004
Art. 42 RD 500/1990</t>
  </si>
  <si>
    <t>Que l'expedient es tramet a aquesta intervenció amb l'antelació suficient per a què els crèdits siguin aprovats i executius dins del mateix exercici en què s'aprovi.</t>
  </si>
  <si>
    <t>Art. 172 RDLeg 2/2004</t>
  </si>
  <si>
    <t>Que la transferència es realitza a favor d'una aplicació adequada a la naturalesa de la despesa que es pretèn realitzar.</t>
  </si>
  <si>
    <t>Art. 40.1 RD 500/1990</t>
  </si>
  <si>
    <t>Que la modificació de crèdit no altera la quantia total del pressupost, atès que s'imputa l'import total o parcial d'un crèdit a altres aplicacions pressupostàries amb diferent nivell de vinculació jurídica.</t>
  </si>
  <si>
    <t>Art. 180.1.a) i 180.2 RDLeg 2/2004
Art. 41.1.a) i 41.2 RD 500/1990</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</si>
  <si>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</si>
  <si>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Art. 180.1.b) i 180.2 RDLeg 2/2004
Art. 41.1.b) i 41.2 RD 500/1990</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</si>
  <si>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</si>
  <si>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Art. 180.1.c) i 180.2 RDLeg 2/2004
Art. 41.1.c) i 41.2 RD 500/1990</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</si>
  <si>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</si>
  <si>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Art. 165.2 RDLeg 2/2004</t>
  </si>
  <si>
    <t>Que els crèdits que es minoren no es financen amb ingressos afectats, excepte si aquests ingressos són compatibles amb el destí d'aquests crèdits.</t>
  </si>
  <si>
    <t>Art. 34.1 L 39/2015
Art. 179.2 RDLeg 2/2004
Art. 40.3 RD 500/1990</t>
  </si>
  <si>
    <t>Que l'expedient es proposa al ple de la corporació, excepte que afecti a crèdits de personal que li correspon a l'òrgan competent que s'estableix a les bases d'execució del pressupost.</t>
  </si>
  <si>
    <t>En tractar-se d'una modificació de crèdit que ha d'aprovar el ple, que la proposta d'acord preveu les normes sobre informació, reclamació, recursos i publicitat aplicables a l'aprovació dels pressupostos de l'entitat (articles 169, 170 i 171 del RDLeg 2/2004).</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</si>
  <si>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</si>
  <si>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Art. 34.1 L 39/2015 
Art. 9.2 i 43.2 RD 500/1990</t>
  </si>
  <si>
    <t>Art. 9.2 i 43.2 RD 500/1990</t>
  </si>
  <si>
    <t>Art. 181 RDLeg 2/2004
Art. 43.1 RD 500/1990</t>
  </si>
  <si>
    <t>Que els ingressos són de naturalesa no tributària i deriven d'alguna de les operacions establertes en els articles 181 del RDLeg 2/2004 i 43.1 del RD 500/1990.</t>
  </si>
  <si>
    <t>Art. 44.a), 45 i 46 RD 500/1990</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</si>
  <si>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</si>
  <si>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t>Art. 44.b) RD 500/1990</t>
  </si>
  <si>
    <t>En tractar-se d'una generació finançada amb prestació de serveis i/o de reemborsament de préstecs, que consta el reconeixement del dret, quedant la disponibilitat dels crèdits generats condicionada a l'efectiva recaptació dels drets.</t>
  </si>
  <si>
    <t>Art. 44.c) RD 500/1990</t>
  </si>
  <si>
    <t>En tractar-se d'una generació finançada amb reintegraments de pagaments indeguts amb càrrec al pressupost corrent, que consta l'efectivitat del cobrament del reintegrament.</t>
  </si>
  <si>
    <t>Art. 45.2) RD 500/1990</t>
  </si>
  <si>
    <t>Que l'import del crèdit generat en el pressupost de despeses no és superior a la quantia del compromís ferm d'ingrés o aportació.</t>
  </si>
  <si>
    <t>Art. 46 RD 500/1990</t>
  </si>
  <si>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</si>
  <si>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Art. 34.1 L 39/2015
Art. 9.2 i 39.3 RD 500/1990</t>
  </si>
  <si>
    <t>Art. 9.2 i 39.3 RD 500/1990</t>
  </si>
  <si>
    <t>Art. 178 RDLeg 2/2004
Art. 39.1 RD 500/1990</t>
  </si>
  <si>
    <t>Que l'aplicació pressupostària ampliable figura de manera taxativa i degudament explicitada a les bases d'execució del pressupost.</t>
  </si>
  <si>
    <t>Art. 178 RDLeg 2/2004
Art. 39.2 RD 500/1990</t>
  </si>
  <si>
    <t>Que l'aplicació pressupostària correspon a despeses finançades amb recursos expressament afectats.</t>
  </si>
  <si>
    <t>Art. 39.3 RD 500/1990</t>
  </si>
  <si>
    <t>Que el recurs de finançament està efectivament reconegut, i que a més, suposa uns majors drets sobre els previstos inicialment en el pressupost.</t>
  </si>
  <si>
    <t>Art. 39.1 RD 500/1990</t>
  </si>
  <si>
    <t>Que el recurs de finançament no prové d'una operació de crèdit.</t>
  </si>
  <si>
    <t>Art. 34.1 L 39/2015
Art. 177.2 RDLeg 2/2004
Art. 37.3 RD 500/1990</t>
  </si>
  <si>
    <t>Art. 177.5 RDLeg 2/2004
Art. 36.3 RD 500/1990
Art. 47.2.l) L 7/1985
Art. 54.1 RDLeg 781/1986
Art. 3.3.c) RD 128/2018</t>
  </si>
  <si>
    <t>En tractar-se d'una modificació finançada excepcionalment amb operacions de crèdit per a despesa corrent, que consta l'informe de la secretaria de la corporació.</t>
  </si>
  <si>
    <t>Art. 177.2 RDLeg 2/2004
Art. 38.2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</si>
  <si>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</si>
  <si>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177.6 RDLeg 2/2004
Art. 38.4 RD 500/1990</t>
  </si>
  <si>
    <t>En tractar-se d'una proposta de modificació de crèdit com a conseqüència de calamitat pública o similar previst a l'article 177.6 del RDLeg 2/2004, que es fa constar aquesta circumstància a l'expedient, i a més, l'acord serà immediatament executiu.</t>
  </si>
  <si>
    <t>Art. 38.1 RD 500/1990</t>
  </si>
  <si>
    <t>Art. 177.4 RDLeg 2/2004
Art. 37.2 RD 500/1990</t>
  </si>
  <si>
    <t>Que s'especifica concretament l'aplicació pressupostària a suplementar i el recurs o mitjà que ha de finançar la despesa que es proposa.</t>
  </si>
  <si>
    <t>Que l'aplicació a suplementar és adequada a la naturalesa de la despesa que es pretén realitzar.</t>
  </si>
  <si>
    <t>Art. 177.1 RDLeg 2/2004
Art. 35 i 37.2.a) RD 500/1990</t>
  </si>
  <si>
    <t>Que en la memòria es justifica el caràcter específic i determinat  de la despesa a realitzar i la impossibilitat de demorar-la fins a l'exercici següent.</t>
  </si>
  <si>
    <t>Art. 37.2.b) RD 500/1990</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</si>
  <si>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</si>
  <si>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Art, 177.4 RDLeg 2/2004
Art. 37.2.c) RD 500/1990</t>
  </si>
  <si>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</si>
  <si>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Art, 177.4 RDLeg 2/2004
Art. 36 i 37 RD 500/1990</t>
  </si>
  <si>
    <t xml:space="preserve">En tractar-se d'un suplement de crèdit finançat amb romanent líquid de tresoreria, que es justifica l'existència de romanent líquid de tresoreria disponible per al finançament de la modificació. </t>
  </si>
  <si>
    <t>Art. 177.4 RDLeg 2/2004
Art. 36.1.c)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</si>
  <si>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</si>
  <si>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</si>
  <si>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t>En tractar-se d'un suplement de crèdit finançat amb operacions de crèdit, que l'aplicació pressupostària a suplementar correspon a despeses d'inversió.</t>
  </si>
  <si>
    <t>Art. 177.5 RDLeg 2/2004
Art. 36.3 RD 500/1990</t>
  </si>
  <si>
    <t>En tractar-se d'una modificació finançada excepcionalment amb operacions de crèdit per a despesa corrent, que s'ha aprovat degudament l'operació de crèdit per finançar la despesa corrent, en els termes previstos a l'article 177.5 RDLeg 2/2004.</t>
  </si>
  <si>
    <t>Art. 177.5 RDLeg 2/2004
Art. 47.2 L 7/1985</t>
  </si>
  <si>
    <t>En tractar-se d'una modificació finançada excepcionalment amb operacions de crèdit per a despesa corrent es fa constar que es requerirà el vot favorable de la majoria absoluta del nombre legal de membres de la corporació per a l'aprovació de l'expedient.</t>
  </si>
  <si>
    <t xml:space="preserve"> </t>
  </si>
  <si>
    <t>Que en la memòria s'especifiquen les aplicacions pressupostàries objecte de crèdit extraordinari i el recurs o mitjà que ha de finançar la despesa que es proposa.</t>
  </si>
  <si>
    <t>Que l'aplicació objecte de crèdit extraordinari és adequada a la naturalesa de la despesa que es pretén realitzar</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</si>
  <si>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</si>
  <si>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</si>
  <si>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</si>
  <si>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</si>
  <si>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</si>
  <si>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Art. 34.1 L 39/2015
Art. 9.2 i 47.3 RD 500/1990</t>
  </si>
  <si>
    <t>Art. 47.3 RD 500/1990</t>
  </si>
  <si>
    <t>Regla 19 OHAP/1781/2013</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</si>
  <si>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</si>
  <si>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Art. 47.1 i 47.2 RD 500/1990</t>
  </si>
  <si>
    <t>En tractar-se de crèdits que no emparen projectes amb finançament afectat, que corresponen a crèdits del pressupost de despeses de l'exercici immediatament anterior.</t>
  </si>
  <si>
    <t>Art. 182.1.a) i 182.2 RDLeg 2/2004
Art. 47.1.a i 47.4) RD 500/1990</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</si>
  <si>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</si>
  <si>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182.1.b) RDLeg 2/2004
Art. 47.1.b) RD 500/1990</t>
  </si>
  <si>
    <t>En incorporar-se compromisos de despeses, que els crèdits que es proposen emparen compromisos de l'exercici anterior a què fan referència els articles 26.2.b) del RD 500/1990 i 176.2.b) del RDLeg 2/2004.</t>
  </si>
  <si>
    <t>Art. 182.1.c) RDLeg 2/2004
Art. 47.1.c) RD 500/1990</t>
  </si>
  <si>
    <t>En incorporar-se crèdit no utilitzat, que prové d'operacions de capital.</t>
  </si>
  <si>
    <t>Art. 182.1.d) RDLeg 2/2004
Art. 47.1.d) RD 500/1990</t>
  </si>
  <si>
    <t xml:space="preserve">En incorporar-se crèdits autoritzats en funció de l'efectiva recaptació de drets afectats, que s'acredita la recaptació dels drets. </t>
  </si>
  <si>
    <t>Art. 47.2 RD 500/1990</t>
  </si>
  <si>
    <t>Que els crèdits que es proposen no han estat declarats no disponibles.</t>
  </si>
  <si>
    <t>Art. 48.1 i 48.2 RD 500/1990</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</si>
  <si>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</si>
  <si>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182.3 RDLeg 2/2004
Art. 47.5 RD 500/1990</t>
  </si>
  <si>
    <t>En tractar-se de crèdits que emparen projectes amb finançament afectat, que l'import proposat és igual o inferior a l'import dels romanents de crèdit amb finançament afectat aprovats amb la liquidació del pressupost de l'exercici anterior.</t>
  </si>
  <si>
    <t>Art. 48.1 i 48.3 RD 500/1990</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</si>
  <si>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</si>
  <si>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Art. 34.1 L 39/2015
Art. 49 RD 500/1990</t>
  </si>
  <si>
    <t>Art. 50 RD 500/1990</t>
  </si>
  <si>
    <t>Que l'import del crèdit que es dóna de baixa per anul·lació no és superior al saldo del crèdit de l'aplicació pressupostària.</t>
  </si>
  <si>
    <t>Que en l'expedient es justifica que el saldo del crèdit s'estima reduïble o anul·lable i no pertorba el respectiu servei.</t>
  </si>
  <si>
    <t>Art. 51 RD 500/1990</t>
  </si>
  <si>
    <t>Que la baixa per anul·lació de crèdits es destina al finançament de romanents de tresoreria negatius, al finançament de crèdits extraordinaris i suplements de crèdit o a l'execució d'altres acords del ple de l'entitat local.</t>
  </si>
  <si>
    <t>Art. 34.1 L 39/2015
Art. 191.3 RDLeg 2/2004
Art. 90.1 RD 500/1990</t>
  </si>
  <si>
    <t>Art. 192.2 RDLeg 2/2004</t>
  </si>
  <si>
    <t>En tractar-se d'una entitat amb organismes autònoms i/o consorcis dependents, que l'expedient inclou totes les propostes dels ens degudament informades per la intervenció.</t>
  </si>
  <si>
    <t>Art. 191.3 RDLeg 2/2004
Art. 89.2 RD 500/1990</t>
  </si>
  <si>
    <t>Que la liquidació s'ha confeccionat abans del primer de març de l'exercici següent.</t>
  </si>
  <si>
    <t>Art. 193.4 RDLeg 2/2004
Art. 90.2 RD 500/1990</t>
  </si>
  <si>
    <t>Que la proposta d'aprovació preveu que, un cop aprovada la liquidació, se'n donarà compte al ple a la primera sessió que es celebri.</t>
  </si>
  <si>
    <t>Art. 191.2 i 193bis RDLeg 2/2004
Art. 101, 102, 103 i 104 RD 500/1990
Ap. 24.6 Memòria OHAP/1781/2013</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</si>
  <si>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rFont val="Calibri"/>
        <family val="2"/>
      </rPr>
      <t xml:space="preserve"> els drets de difícil o impossible recaptació.</t>
    </r>
  </si>
  <si>
    <t>Art. 101.2 RD 500/1990</t>
  </si>
  <si>
    <t>Que els drets pendents de cobrament estan integrats pels drets pressupostaris liquidats durant l'exercici i d'exercicis anteriors pendents de cobrament i pels saldos dels comptes de deutors no pressupostaris.</t>
  </si>
  <si>
    <t>Art. 101.3 RD 500/1990</t>
  </si>
  <si>
    <t>Que les obligacions pendents de pagament estan integrades per les obligacions pressupostàries pendents de pagament reconegudes durant l'exercici o en exercicis anteriors i pels saldos dels comptes de creditors no pressupostaris.</t>
  </si>
  <si>
    <t>Art. 193bis RDLeg 2/2004</t>
  </si>
  <si>
    <t>Que en la determinació dels drets de difícil o impossible recaptació s'han aplicat, com a mínim, els percentatges establerts a l'art. 193 del RDL 2/2004.</t>
  </si>
  <si>
    <t>Art. 96 i 97 RD 500/1990
Regla 29.3, 3aPart.1.10è. i 3a.Part.2 OHAP/1781/2013</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</si>
  <si>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</si>
  <si>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r>
      <t>Art. 98</t>
    </r>
    <r>
      <rPr>
        <sz val="10"/>
        <rFont val="Calibri"/>
        <family val="2"/>
      </rPr>
      <t xml:space="preserve"> RD 500/1990</t>
    </r>
  </si>
  <si>
    <t xml:space="preserve">Que els romanents de crèdit estan constituïts pels saldos de crèdits definitius no afectats al compliment d'obligacions reconegudes. </t>
  </si>
  <si>
    <t>Art. 94 RD 500/1990</t>
  </si>
  <si>
    <t>Que l'agrupació de pressupostos tancats està integrada pels drets pendents de cobrament i les obligacions reconegudes pendents de pagament a 31 de desembre.</t>
  </si>
  <si>
    <t>DA 16.6 RDLeg 2/2004</t>
  </si>
  <si>
    <t>En haver-se realitzat inversions financerament sostenibles, que en la liquidació hi consta la informació del grau de compliment dels criteris establerts a la DA16.6 del RDLeg 2/2004.</t>
  </si>
  <si>
    <t>Art. 193.1, 193.2 i 193.3 RDLeg 2/2004
Art. 105 RD 500/1990</t>
  </si>
  <si>
    <t>En tractar-se d'una liquidació del pressupost amb romanent de tresoreria negatiu, que es fa constar que en la primera sessió que celebri el ple de la corporació es determinaran els instruments a utilitzar per a la reducció d'aquest.</t>
  </si>
  <si>
    <t>Art. 193 RDLeg 2/2004
Apartat 8 NITF2019</t>
  </si>
  <si>
    <t>En tractar-se d'una liquidació del pressupost amb romanent de tresoreria negatiu, es fa constar que el ple ha d'aprovar un pla de sanejament financer a un termini màxim de 3 anys en els termes previstos a l'art. 53 de RDLeg 2/2004 i a l'art. 9.4 de l'annex 2 de l'Ordre ECF/138/2007 i que aquest romanent de tresoreria negatiu s'ha de regularitzar com a molt tard en el tancament comptable de l'exercici següent al de l'acord plenari d'aprovació d'aquest pla.</t>
  </si>
  <si>
    <t>En haver-se realitzat inversions financerament sostenibles, es fa constar que s'haurà de fer públic al portal web de la corporació la informació del grau de compliment dels criteris establerts a la DA16.6 del RDLeg 2/2004.</t>
  </si>
  <si>
    <t>C.4</t>
  </si>
  <si>
    <t>Art. 193.5 RDLeg 2/2004
Art. 91 RD 500/1990</t>
  </si>
  <si>
    <t>Es fa constar que s'haurà de remetre còpia de la liquidació del pressupost a l'Administració de l'Estat i a la comunitat autònoma abans de finalitzar el mes de març de l'exercici següent al que correspongui.</t>
  </si>
  <si>
    <t>Art. 34.1 L 39/2015
Art. 192.2 RDLeg 2/2004</t>
  </si>
  <si>
    <t>Que l'expedient es proposa a l'òrgan competent de l'ens dependent.</t>
  </si>
  <si>
    <t>En tractar-se d'una liquidació del pressupost amb romanent de tresoreria negatiu, que es fa constar a la proposta d'aprovació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</si>
  <si>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Art. 53 RDLeg 2/2004
Annex 2.4 OECF/138/2007
NITF2019</t>
  </si>
  <si>
    <t>En tractar-se de romanent de tresoreria per a despeses generals negatiu, que es fa constar a la proposta que el ple haurà d'aprovar un pla de sanejament financer a un termini màxim de 3 anys.</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</si>
  <si>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</si>
  <si>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</si>
  <si>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r>
      <t>Art. 98</t>
    </r>
    <r>
      <rPr>
        <sz val="10"/>
        <color indexed="8"/>
        <rFont val="Calibri"/>
        <family val="2"/>
      </rPr>
      <t xml:space="preserve"> RD 500/1990</t>
    </r>
  </si>
  <si>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</si>
  <si>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t>Art. 95 RD 500/1990</t>
  </si>
  <si>
    <t>Que les operacions que conformen l'agrupació de pressupostos tancats és objecte de comptabilitat independent a la referida al pressupost corrent.</t>
  </si>
  <si>
    <t>Art. 3.2 i 11.4 LO 2/2012
Art. 16.2 RD 1463/2007</t>
  </si>
  <si>
    <t>Que en base als càlculs adjunts en aquest informe, es compleix l'objectiu d'estabilitat pressuspostària.</t>
  </si>
  <si>
    <t xml:space="preserve">(*) EXCEL PER AL CÀLCUL
</t>
  </si>
  <si>
    <t>Art. 12 i DA6 LO 2/2012</t>
  </si>
  <si>
    <r>
      <t>Que en base als càlculs adjunts en aquest informe, es compleix la regla de la despesa.</t>
    </r>
    <r>
      <rPr>
        <i/>
        <sz val="10"/>
        <rFont val="Calibri"/>
        <family val="2"/>
      </rPr>
      <t xml:space="preserve"> (No procedeix per la suspensió de les regles fiscals aprovada pel Consell de Ministres de 6 d'octubre de 2020)</t>
    </r>
  </si>
  <si>
    <t>Art. 13 LO 2/2012
Art. 53 RDL 2/2004</t>
  </si>
  <si>
    <t>Que en base als càlculs adjunts en aquest informe, es compleix el límit de deute públic.</t>
  </si>
  <si>
    <t>Art. 21 LO 2/2012
Art. 16.2 i 19 RD 1463/2007
Art. 9.2 OHAP/2105/2012
Art. 116bis L 7/1985
ACM 06/10/2020</t>
  </si>
  <si>
    <t>En tractar-se d'una entitat que incompleix l'objectiu d'estabilitat pressupostària, es fa constar que d'acord amb la suspensió de les regles fiscals aprovada pel Consell de Ministres de 6 d'octubre de 2020, no existeix l'obligació d'elaborar un pla economicofinancer.</t>
  </si>
  <si>
    <t>Art. 12 i 21 LO 2/2012
Art. 9.2 OHAP/2105/2012
Art. 116bis L 7/1985</t>
  </si>
  <si>
    <r>
      <t xml:space="preserve">En tractar-se d'una entitat que no compleix la regla de la despesa, es fa constar l'obligatorietat d'elaborar un Pla econòmic financer d'acord al previst a l'article 21 de la LO 2/2012. </t>
    </r>
    <r>
      <rPr>
        <i/>
        <sz val="10"/>
        <rFont val="Calibri"/>
        <family val="2"/>
      </rPr>
      <t xml:space="preserve"> (No procedeix per la suspensió de les regles fiscals aprovada pel Consell de Ministres de 6 d'octubre de 2020)</t>
    </r>
  </si>
  <si>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</si>
  <si>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AVALUACIÓ DE L'OBJECTIU D'ESTABILITAT PRESSUPOSTÀRIA, DE LA REGLA DE LA DESPESA I DEL LÍMIT DEL DEUTE EN L'APROVACIÓ DE LA LIQUIDACIÓ DEL PRESSUPOST I, SI S'ESCAU, EN L'APROVACIÓ DELS COMPTES ANUALS DE LES SOCIETATS NO FINANCERES</t>
  </si>
  <si>
    <t>Drets reconeguts nets</t>
  </si>
  <si>
    <t>Obligacions reconegudes netes</t>
  </si>
  <si>
    <t>Recaptat de pressupost corrent</t>
  </si>
  <si>
    <t>Recaptat de pressupostos tancats</t>
  </si>
  <si>
    <t>Total recaptat</t>
  </si>
  <si>
    <t>Satisfet per l'Estat</t>
  </si>
  <si>
    <t>Reconegut per l'entitat local</t>
  </si>
  <si>
    <t>Entregues a compte de l'exercici n</t>
  </si>
  <si>
    <t>Liquidació definitiva de l'exercici n-2</t>
  </si>
  <si>
    <t>Devolució liquidació negativa 2008</t>
  </si>
  <si>
    <t>Devolució liquidació negativa 2009</t>
  </si>
  <si>
    <t>Interessos meritats</t>
  </si>
  <si>
    <t>Ajust aplicable únicament en l’avaluació del compliment dels objectius de la LOEPSF del projecte de pressupostos</t>
  </si>
  <si>
    <t>DRN en cap. 1 a 7 per venda d'accions</t>
  </si>
  <si>
    <t>DRN dividents procedents de beneficis ordinaris</t>
  </si>
  <si>
    <t>DRN dividents procedents de reserves acumulades</t>
  </si>
  <si>
    <t>Despesa total certificada i remesa a la Unitat Administradora</t>
  </si>
  <si>
    <t>Import resultant d’aplicar el % de cofinançament a la despesa certificada i remesa</t>
  </si>
  <si>
    <t>DRN</t>
  </si>
  <si>
    <t>Cobraments</t>
  </si>
  <si>
    <t>ORN cap. 8 per execució d'avals</t>
  </si>
  <si>
    <t>Pagaments</t>
  </si>
  <si>
    <t>DRN cap. 8 per reintegrament d'avals</t>
  </si>
  <si>
    <t>ORN en el capítol 8</t>
  </si>
  <si>
    <t>Import del deute assumit o cancel·lat</t>
  </si>
  <si>
    <t>OPA exercici n-1 aplicades al pressupost de l'exercici n (saldo inicial compte 413)</t>
  </si>
  <si>
    <t>OPA exercici n (saldo final compte 413)</t>
  </si>
  <si>
    <t>ORN</t>
  </si>
  <si>
    <t>Valor de la inversió recepcionada</t>
  </si>
  <si>
    <t>ORN per pagaments de l'arrendament financer</t>
  </si>
  <si>
    <t>ORN per pagaments al soci privat</t>
  </si>
  <si>
    <t>ORN cap. 6 per inversió realitzada per compte d'altres ens</t>
  </si>
  <si>
    <t>DRN per cobraments de l'administració destinatària de la inversió</t>
  </si>
  <si>
    <t>18. Préstecs</t>
  </si>
  <si>
    <t>ORN per concessió de préstec (cap. 8)</t>
  </si>
  <si>
    <t>DRN per reintegrament (cap. 8)</t>
  </si>
  <si>
    <t>ORN entitat pagadora</t>
  </si>
  <si>
    <t>DRN entitat local</t>
  </si>
  <si>
    <t>ORN per l'entitat pagadora</t>
  </si>
  <si>
    <t>DRN per l'entitat local</t>
  </si>
  <si>
    <t>5.    Inversions realitzades per compte de l'organisme autònom</t>
  </si>
  <si>
    <t>Reconegut per l'organisme autònom</t>
  </si>
  <si>
    <t>DRN organisme autònom</t>
  </si>
  <si>
    <t>DRN per l'organisme autònom</t>
  </si>
  <si>
    <t>5.    Inversions realitzades per compte del consorci</t>
  </si>
  <si>
    <t>Reconegut pel consorci</t>
  </si>
  <si>
    <t>DRN consorci</t>
  </si>
  <si>
    <t>DRN pel consorci</t>
  </si>
  <si>
    <t>1. TOTAL INGRESSOS</t>
  </si>
  <si>
    <t>2. TOTAL DESPESES</t>
  </si>
  <si>
    <t>DRN per l'EPE</t>
  </si>
  <si>
    <t>DRN per la societat mercantil</t>
  </si>
  <si>
    <t>DRN per la Fundació</t>
  </si>
  <si>
    <t>Operacions internes entre entitats del grup i ajustaments a considerar en l'informe d'avaluació de la corporació local</t>
  </si>
  <si>
    <t>ENTITAT EMISSORA (la que realitza el pagament)</t>
  </si>
  <si>
    <t>ENTITAT RECEPTORA (la que rep l'ingrés)</t>
  </si>
  <si>
    <t>Import ajust aplicat prev. inicials (+/-)</t>
  </si>
  <si>
    <t>Denominació</t>
  </si>
  <si>
    <t>Tipus de transferència</t>
  </si>
  <si>
    <t>Previsió inicial</t>
  </si>
  <si>
    <t>Tancament de l'exercici</t>
  </si>
  <si>
    <t>41 - Organisme autònom de l'entitat local</t>
  </si>
  <si>
    <t xml:space="preserve">Organisme autònom  </t>
  </si>
  <si>
    <t>40 - Administració General de l'Entitat</t>
  </si>
  <si>
    <t>71 - Organisme autònom de l'entitat local</t>
  </si>
  <si>
    <t>70 - Administració General de l'Entitat</t>
  </si>
  <si>
    <t>467 - Consorci pertanyent al grup "Administració pública"</t>
  </si>
  <si>
    <t>767 - Consorci pertanyent al grup "Administració pública"</t>
  </si>
  <si>
    <t>44 - Societat local pertanyent al grup "Administració pública"</t>
  </si>
  <si>
    <t>** Transferència corrent (per a ens amb comptabilitat empresarial)</t>
  </si>
  <si>
    <t>48 - Associació o fundació pertanyent al grup "Administració pública"</t>
  </si>
  <si>
    <t>Avaluació del compliment de la regla de la despesa</t>
  </si>
  <si>
    <t>DESPESA MÀXIMA ADMISIBLE REGLA DE DESPESA</t>
  </si>
  <si>
    <t>DESPESA COMPUTABLE EXERCICI n</t>
  </si>
  <si>
    <t>DESPESA COMPUTABLE EXERCICI n-1</t>
  </si>
  <si>
    <t>DESPESA COMPUTABLE EXERCICI n-1 * TAXA CREIX. PIB</t>
  </si>
  <si>
    <t>AUGMENTS / DISMINUCIONS DE RECAPTACIÓ</t>
  </si>
  <si>
    <t>LÍMIT DE LA REGLA DE DESPESA EXERCICI n</t>
  </si>
  <si>
    <t>(2) = (1) * (1 + taxa creix PIB)</t>
  </si>
  <si>
    <t>(4) = (2) + (3)</t>
  </si>
  <si>
    <t>(5)</t>
  </si>
  <si>
    <t>TAXA</t>
  </si>
  <si>
    <t>TOTAL DESPESA COMPUTABLE</t>
  </si>
  <si>
    <t xml:space="preserve">DIFERÈNCIA ENTRE EL "LÍMIT DE LA REGLA DE DESPESA EXERCICI n" I LA "DESPESA COMPUTABLE DE L'EXERCICI n"     </t>
  </si>
  <si>
    <t>DESPESES PRESSUPOSTÀRIES</t>
  </si>
  <si>
    <t>LIQUIDACIÓ exercici n-1</t>
  </si>
  <si>
    <t>LIQUIDACIÓ exercici n</t>
  </si>
  <si>
    <t>Capítol 1</t>
  </si>
  <si>
    <t>Capítol 2</t>
  </si>
  <si>
    <t>Capítol 3 (conceptes 301, 311, 321, 331 i 357)</t>
  </si>
  <si>
    <t>Capítol 4</t>
  </si>
  <si>
    <t>Capítol 6</t>
  </si>
  <si>
    <t>Capítol 7</t>
  </si>
  <si>
    <t>1. CAPÍTOLS 1 A 7 DE DESPESES (EXCEPTE INTERESSOS DEL DEUTE)</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</si>
  <si>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</si>
  <si>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</si>
  <si>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</si>
  <si>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</si>
  <si>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</si>
  <si>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</si>
  <si>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6.    (+/-) Despeses realitzades en l'exercici pendents d'aplicar al pressupost</t>
  </si>
  <si>
    <t>7.    (+/-) Pagaments a socis privats realitzats en el marc de les associacions público privades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</si>
  <si>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</si>
  <si>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</si>
  <si>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</si>
  <si>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</si>
  <si>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</si>
  <si>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</si>
  <si>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2. AJUSTAMENTS ALS USOS NO FINANCERS EN TERMES SEC</t>
  </si>
  <si>
    <t>3. USOS NO FINANCERS EN TERMES SEC, EXCEPTE INTERESSOS DEL DEUTE (1 + 2)</t>
  </si>
  <si>
    <t>TRANSFERÈNCIES INTERNES</t>
  </si>
  <si>
    <t>4. (-) PAGAMENTS PER TRANSFERÈNCIES (I ALTRES OPERACIONS INTERNES) A ALTRES ENTITATS QUE INTEGREN LA CORPORCIÓ LOCAL</t>
  </si>
  <si>
    <t>FONS FINALISTES</t>
  </si>
  <si>
    <t>Unió Europea</t>
  </si>
  <si>
    <t>Estat</t>
  </si>
  <si>
    <t>Comunitat Autònoma</t>
  </si>
  <si>
    <t>Altres administracions públiques</t>
  </si>
  <si>
    <t>5. (-) DESPESA FINANÇADA AMB FONS FINALISTES PROCEDENTS DE LA UNIÓ EUROPEA O ALTRES ADMINISTRACIONS PÚBLIQUES</t>
  </si>
  <si>
    <t>INVERSIONS FINANCERAMENT SOSTENIBLES</t>
  </si>
  <si>
    <t>Despesa realitzada en inversions financerament sostenibles</t>
  </si>
  <si>
    <t>6. (-) DESPESA REALITZADA EN INVERSIONS FINANCERAMENT SOSTENIBLES</t>
  </si>
  <si>
    <t>TOTAL DESPESA COMPUTABLE DE L'EXERCICI (3 - 4 - 5 - 6)</t>
  </si>
  <si>
    <t>LÍMIT DE LA REGLA DE LA DESPESA DE L'EXERCICI n</t>
  </si>
  <si>
    <t>Taxa creix. PIB exercici n</t>
  </si>
  <si>
    <t>Despesa computable exercici n-1  *  Taxa de creixement del PIB</t>
  </si>
  <si>
    <t>Augments (+) o disminucions (-) permanents de recaptació</t>
  </si>
  <si>
    <t>LÍMIT DE LA REGLA DE LA DESPESA EXERCICI n</t>
  </si>
  <si>
    <t>1. Alienació de terrenys i altres inversions reals</t>
  </si>
  <si>
    <t>DRN cap. 6 d'ingressos</t>
  </si>
  <si>
    <t>2. Inversions realitzades per compte de la corporació local</t>
  </si>
  <si>
    <t>3. Execució d'avals</t>
  </si>
  <si>
    <t>4. Aportacions de capital</t>
  </si>
  <si>
    <t>5. Assumpció i cancel·lació de deutes</t>
  </si>
  <si>
    <t>Import del deute assumit</t>
  </si>
  <si>
    <t>6. Despeses realitzades en l'exercici i pendents d'aplicar al pressupost</t>
  </si>
  <si>
    <t>7. Contractes d'associacions público-privades</t>
  </si>
  <si>
    <t>8. Adquisicions amb pagament ajornat</t>
  </si>
  <si>
    <t>9. Arrendament financer</t>
  </si>
  <si>
    <t>10. Préstecs</t>
  </si>
  <si>
    <t>11. Inversió realitzada per compte d'una altra administració pública</t>
  </si>
  <si>
    <t>ORN cap. 6 per inversió realitzada</t>
  </si>
  <si>
    <t>12. Ajust per grau d'execució de la despesa</t>
  </si>
  <si>
    <t>DESPESA FINANÇADA AMB FONS FINALISTES PROCEDENTS DE LA UNIÓ EUROPEA O ALTRES ADMINISTRACIONS PÚBLIQUES</t>
  </si>
  <si>
    <t>PROJECTE</t>
  </si>
  <si>
    <t>DESPESA</t>
  </si>
  <si>
    <t>AGENT ECONÒMIC</t>
  </si>
  <si>
    <t>AJUSTAMENT (ORN * COEF.FINANÇ.)</t>
  </si>
  <si>
    <t>COEF. FINANÇ.</t>
  </si>
  <si>
    <t>ADMINISTRACIÓ QUE FINANÇA LA DESPESA</t>
  </si>
  <si>
    <t>SUBTOTAL UNIÓ EUROPEA</t>
  </si>
  <si>
    <t>SUBTOTAL ESTAT</t>
  </si>
  <si>
    <t>SUBTOTAL COMUNITAT AUTÒNOMA</t>
  </si>
  <si>
    <t>SUBTOTAL ALTRES ADMINISTRACIONS PÚBLIQUES</t>
  </si>
  <si>
    <t>2.    (+/-) Inversions realitzades per compte de l'organisme autònonom</t>
  </si>
  <si>
    <t>11.  (-) Inversions realitzades per l'organisme autònom per compte d'una altra administració pública</t>
  </si>
  <si>
    <t>2. Inversions realitzades per compte de l'organisme autònom</t>
  </si>
  <si>
    <t>2.    (+/-) Inversions realitzades per compte del consorci</t>
  </si>
  <si>
    <t>11.  (-) Inversions realitzades pel consorci per compte d'una altra administració pública</t>
  </si>
  <si>
    <t>2. Inversions realitzades per compte del consorci</t>
  </si>
  <si>
    <t>DESPESES A EFECTES DE COMPTABILITAT NACIONAL</t>
  </si>
  <si>
    <t>COMPTES ANUALS exercici n-1</t>
  </si>
  <si>
    <t>COMPTES ANUALS exercici n</t>
  </si>
  <si>
    <t>Aprovisionaments</t>
  </si>
  <si>
    <t>Despeses de personal</t>
  </si>
  <si>
    <t>Altres despeses d'explotació</t>
  </si>
  <si>
    <t>Impost de societats</t>
  </si>
  <si>
    <t>Altres impostos</t>
  </si>
  <si>
    <t>Despeses excepcionals</t>
  </si>
  <si>
    <t>Variacions de l'immobilitzat material i intangible; d'inversions immobiliàries; d'existèncias</t>
  </si>
  <si>
    <t>Variacions d'existèncias de productes acabats i en curs de fabricació, compte de PiG</t>
  </si>
  <si>
    <t>Aplicació de provisions</t>
  </si>
  <si>
    <t>Inversions efectuades per compte de l'entitat local</t>
  </si>
  <si>
    <t>Ajudes, transferències i subvencions concedides</t>
  </si>
  <si>
    <t>1. USOS NO FINANCERS EN TERMES SEC, EXCEPTE INTERESSOS DEL DEUTE</t>
  </si>
  <si>
    <t>2. (-) PAGAMENTS PER TRANSFERÈNCIES (I ALTRES OPERACIONS INTERNES) A ALTRES ENTITATS QUE INTEGREN LA CORPORCIÓ LOCAL</t>
  </si>
  <si>
    <t>3. (-) DESPESA FINANÇADA AMB FONS FINALISTES PROCEDENTS DE LA UNIÓ EUROPEA O ALTRES ADMINISTRACIONS PÚBLIQUES</t>
  </si>
  <si>
    <t>4. (-) DESPESA REALITZADA EN INVERSIONS FINANCERAMENT SOSTENIBLES</t>
  </si>
  <si>
    <t>TOTAL DESPESA COMPUTABLE DE L'EXERCICI (1 - 2 - 3 - 4)</t>
  </si>
  <si>
    <t>Deute viu a 31/12 exercici n</t>
  </si>
  <si>
    <t>Ingressos corrents de la liquidació exercici n</t>
  </si>
  <si>
    <t>DEUTE VIU A 31/12 exercici n</t>
  </si>
  <si>
    <t>Operacions vigents a 31/12/n</t>
  </si>
  <si>
    <t>INGRESSOS CORRENTS DE LA LIQUIDACIÓ EXERCICI n</t>
  </si>
  <si>
    <t>Que es proposa la dació de compte de l'informe al ple de la corporació.</t>
  </si>
  <si>
    <t>Art. 21 i 23  LO 2/2012
Art. 9.2 OHAP/2105/2012
Art. 116bis.2 L 7/1985
Art. 20 i 22.2 RD 1463/2007
Apartat 10 NITF2019</t>
  </si>
  <si>
    <t xml:space="preserve">En incomplir-se les regles fiscals en el moment de la liquidació del pressupost del primer exercici del pla economicofinancer, que s'acredita a l'expedient que s’han adoptat les mesures de gestió pressupostària necessàries per evitar l’incompliment en el segon exercici del pla. </t>
  </si>
  <si>
    <t>Apartat 10 NITF2019</t>
  </si>
  <si>
    <t xml:space="preserve">Es fa constar que, a efectes de seguiment del pla, cal trametre al Departament de la Vicepresidència i d’Economia i Hisenda, durant el primer semestre de cada exercici, les dades corresponents al tancament comptable de l’exercici anterior en els termes previstos a l’article 11 de l’Ordre ECF/138/2007 (formulari 12). </t>
  </si>
  <si>
    <t>Art. 22.2 RD 1463/2007
Apartat 10 NITF2019</t>
  </si>
  <si>
    <t xml:space="preserve">Es fa constar que en incomplir-se les regles fiscals en el moment de la liquidació del pressupost del segon exercici del pla, el ple de l’ens local ha d'aprovar un nou pla economicofinancer per a l’exercici en curs (l’exercici en què s’aprova la liquidació del segon exercici del pla inicial) i el següent. </t>
  </si>
  <si>
    <t>Art. 193.1 RDLeg 2/2004
Art. 105 RD 500/1990
Art. 34.1 L 39/2015</t>
  </si>
  <si>
    <t>Art. 172 i 175 RD 2568/1986
Art. 207 RDL 2/2004
Regles 52 i 53 OHAP/1781/2013</t>
  </si>
  <si>
    <t>Que existeix informe favorable del responsable de l'expedient, en el qual s'exposa la situació d'execució del pressupost i del moviment de la tresoreria per operacions pressupostàries independents i auxiliars en el que s'acredita el desenvolupament normal del pressupost.</t>
  </si>
  <si>
    <t>Art. 193.1 RDLeg 2/2004
Art. 105 RD 500/1990</t>
  </si>
  <si>
    <t>Que la reducció de despeses del nou pressupost per quantia igual al romanent de tresoreria negatiu es va aprovar pel ple de la corporació, després d'haver-se aprovat la liquidació.</t>
  </si>
  <si>
    <t xml:space="preserve">Que s'acredita que el desenvolupament normal del pressupost i la situació de la tresoreria permeten la revocació de la reducció de despeses del nou pressupost per quantia igual al dèficit produït. </t>
  </si>
  <si>
    <t>Art. 34.1 L 39/2015
Art. 52.2 RDLeg 2/2004</t>
  </si>
  <si>
    <t>En tractar-se d'una concertació o modificació d'una operació a curt termini que junt amb la resta d'operacions vives d'aquesta naturalesa no supera el 15% dels recursos corrents liquidats en l'exercici anterior, que l'expedient es proposa a l'alcalde/essa-president/a de la corporació.</t>
  </si>
  <si>
    <t>En tractar-se d'una concertació o modificació d'una operació a curt termini que junt amb la resta d'operacions vives d'aquesta naturalesa supera el 15% dels recursos corrents liquidats en l'exercici anterior, que l'expedient es proposa al ple de la corporació.</t>
  </si>
  <si>
    <t>Art. 54.1.b) RDLeg 781/1986
Art. 3.3.c) RD 128/2018
Art. 47.2.l L 7/1985</t>
  </si>
  <si>
    <t>En tractar-se de la concertació d'una operació de crèdit que supera el 10% dels recursos ordinaris del pressupost, que consta l'informe de la secretaria de la corporació.</t>
  </si>
  <si>
    <t>Art. 50 RDLeg 2/2004</t>
  </si>
  <si>
    <t xml:space="preserve">Que l'entitat local disposa del pressupost aprovat per a l'exercici en curs. </t>
  </si>
  <si>
    <t>En tractar-se d'una entitat local amb el pressupost prorrogat, que les anteriores operacions de tresoreria hagin estat retornades i es justifiqui aquest extrem a l'hora de suscriure la nova operació.</t>
  </si>
  <si>
    <t>Art. 51 RDLeg 2/2004</t>
  </si>
  <si>
    <t>Que l'operació de crèdit té una durada inferior a un any.</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</si>
  <si>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</si>
  <si>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</si>
  <si>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Art. 48.bis.1 i 3 RDLeg 2/2004</t>
  </si>
  <si>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</si>
  <si>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Art. 52.2 RDLeg 2/2004</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</si>
  <si>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</si>
  <si>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Art. 53.5 i .6 RDLeg 2/2004</t>
  </si>
  <si>
    <t>En tractar-se d'una operació que precisa d'autorització, ja que es formalitza amb l'exterior o amb entitats financeres no residents a Espanya i/o que s'instrumenta mitjançant emissions de deute o qualsevol altra forma d'apel.lació al crèdit public d'acord al previst a la L 24/1988, es fa constar que no podran adquirir fermesa els compromisos de despesa vinculats a l'operació fins que no es disposi de la corresponent autorització.</t>
  </si>
  <si>
    <t>Art. 51 OTF</t>
  </si>
  <si>
    <t>Es fa constar l'obligatorietat de comunicar al Departament d'Economia i Finances l'operació de crèdit i/o aval a curt termini en el termini dels deu primers dies del mes següent a la formalització del contracte.</t>
  </si>
  <si>
    <t>Art. 55.1 i .4 RDLeg 2/2004</t>
  </si>
  <si>
    <t>Es fa constar l'obligatorietat de comunicar a la central de riscos del Ministeri d'Hisenda informació sobre l'operació de tresoreria concertada.</t>
  </si>
  <si>
    <t>Art. 47.2.l) L 7/1985</t>
  </si>
  <si>
    <t>En tractar-se d'una operació que supera el 10% recursos ordinaris, es fa constar que es requerirà el vot favorable de la majoria absoluta del nombre legal de membres de la corporació per a l'aprovació de l'expedient.</t>
  </si>
  <si>
    <t>C.5</t>
  </si>
  <si>
    <t>Art. 25.1 RD 1463/2007</t>
  </si>
  <si>
    <t>Es fa constar, que s'incorpora l'informe de control permanent sobre l'avaluació del compliment de l'objectiu d'estabilitat pressupostària de la liquidació del pressupost de l'exercici anterior i del pressupost aprovat per a l'exercici corrent.</t>
  </si>
  <si>
    <t>D</t>
  </si>
  <si>
    <t>En tractar-se d'una concertació o modificació d'una operació a llarg termini, l'import acumulat de les quals dins l'exercici econòmic no supera el 10% dels recursos de caràcter ordinari previstos en el pressupost, que l'expedient es proposa a l'alcalde/essa-president/a de la corporació.</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</si>
  <si>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</si>
  <si>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54.1.b) RDLeg 781/1986
Art. 3.3.c) RD 128/2018
Art. 47.2.l)  L 7/1985</t>
  </si>
  <si>
    <t>Art. 53.1, .2 i 3 RDLeg 2/2004
DF 31 L 17/2012 OECF/138/2007</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</si>
  <si>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</si>
  <si>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Art. 53.5.a) i b) RDLeg 2/2004</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</si>
  <si>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</si>
  <si>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</si>
  <si>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</si>
  <si>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</si>
  <si>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Art. 53 RDLeg 2/2004
DF 31 L 17/2012</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</si>
  <si>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</si>
  <si>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Art. 53.6 RDLeg 2/2004</t>
  </si>
  <si>
    <t>En tractar-se d'una operació que precisa d'autorització, es fa constar que no podran adquirir fermesa els compromisos de despesa vinculats a l'operació fins que no es disposi de la corresponent autorització.</t>
  </si>
  <si>
    <t>Art. 13.5 LO 2/2012
Art. 25.1 RD 1463/2007</t>
  </si>
  <si>
    <t>Es fa constar, que s'incorpora l'informe de control permanent sobre l'avaluació del compliment de l'objectiu d'estabilitat pressupostària de la liquidació del pressupost de l'exercici anterior i del pressupost aprovat per a l'exercici corrent, en aplicació de l'article 16 del RD 1463/2007.</t>
  </si>
  <si>
    <t>Art. 4.1 OECF/138/2007</t>
  </si>
  <si>
    <t>Es fa constar l'obligatorietat de comunicar al Departament d'Economia i Finances l'operació de crèdit i/o aval a llarg termini en el termini dels deu primers dies del mes següent a la formalització del contracte.</t>
  </si>
  <si>
    <t>Es fa constar l'obligatorietat de comunicar a la central de riscos del Ministeri d'Hisenda informació sobre l'operació de crèdit concertada i la seva càrrega financera.</t>
  </si>
  <si>
    <t>CONCERTACIÓ O MODIFICACIÓ D'OPERACIONS DE CRÈDIT A LLARG TERMINI</t>
  </si>
  <si>
    <t>Avaluació del compliment del límit del deute</t>
  </si>
  <si>
    <t>Càlcul de l'estalvi net</t>
  </si>
  <si>
    <t>Dades liquidació exercici n-1</t>
  </si>
  <si>
    <t>Signe</t>
  </si>
  <si>
    <t>Capítols l a V ingressos corrents</t>
  </si>
  <si>
    <t>+</t>
  </si>
  <si>
    <t>Deducció dels ingressos afectats a operacions de capital</t>
  </si>
  <si>
    <t>-</t>
  </si>
  <si>
    <t>Deducció dels ingressos no recorrents</t>
  </si>
  <si>
    <t>Capítols l, ll i IV despeses corrents</t>
  </si>
  <si>
    <t>Obligacions corrents finançades amb Romanent líquid de tresoreria</t>
  </si>
  <si>
    <t>ESTALVI BRUT</t>
  </si>
  <si>
    <t>=</t>
  </si>
  <si>
    <t>Anualitat teòrica d'amortització</t>
  </si>
  <si>
    <t>ESTALVI NET</t>
  </si>
  <si>
    <t>En tractar-se d'una concertació o modificació d'una operació a llarg termini, l'import acumulat de les quals dins l'exercici econòmic no supera el 10% dels recursos de caràcter ordinari previstos en el pressupost, que l'expedient es proposa al president/a de l'ens dependent.</t>
  </si>
  <si>
    <t>En tractar-se d'una concertació o modificació d'una operació a llarg termini, l'import acumulat de les quals dins l'exercici econòmic supera el 10% dels recursos de caràcter ordinari previstos en el pressupost, que l'expedient es proposa a l'òrgan col.legiat competent de l'ens dependent.</t>
  </si>
  <si>
    <t>Art. 34.1 L 39/2015
Art. 54 RDLeg 2/2004</t>
  </si>
  <si>
    <t>Que consta la proposta d'autorització del ple de la corporació per a la concertació d'operacions de crèdit a llarg termini.</t>
  </si>
  <si>
    <t>En tractar-se de la concertació d'una operació de crèdit que supera el 10% dels recursos ordinaris del pressupost de l'ens dependent, que consta l'informe de la secretaria de la corporació.</t>
  </si>
  <si>
    <t>En tractar-se de la concertació d'una operació de crèdit a llarg termini, sempre que l'estalvi net sigui negatiu en termes consolidats, i/o el volum total de deute viu en termes consolidats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</si>
  <si>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d'una operació de crèdit que el seu import anual no supera en el seu conjunt el 110% dels ingressos corrents liquidats o meritats de l'últim exercici pressupostari liquidat del pressupost de l'entitat en termes consolidats,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</si>
  <si>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</si>
  <si>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</si>
  <si>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Art. 53.6 i 54 RDLeg 2/2004</t>
  </si>
  <si>
    <t>AUTORITZACIÓ PRÈVIA A LA CONCERTACIÓ D'OPERACIONS DE CRÈDIT A LLARG TERMINI D'ORGANISMES AUTÒNOMS I SOCIETATS MERCANTILS PER PART DEL PLE DE LA CORPORACIÓ</t>
  </si>
  <si>
    <t>Capítols l, ll i iV despeses corrents</t>
  </si>
  <si>
    <t>Art. 34.1 L 39/2015
Art. 177.5 RDLeg 2/2004
Art. 36.3 RD 500/1990</t>
  </si>
  <si>
    <t>Art. 177.5 RDLeg 2/2004
Art. 47.2.l) L 7/1985
Art. 54.1 RDLeg 781/1986
Art. 3.3.c) RD 128/2018</t>
  </si>
  <si>
    <t>Que consta informe de la secretaria de la corporació.</t>
  </si>
  <si>
    <t>Art. 49.4 RDLeg 2/2004</t>
  </si>
  <si>
    <t>Que l'operació de crèdit s'instrumenta mitjançant un préstec o un crèdit concertat amb una entitat financera.</t>
  </si>
  <si>
    <t>Art. 177.5 RDLeg  2/2004
Art.36.3 RD 500/1990</t>
  </si>
  <si>
    <t>Que l'operació de crèdit té previst finançar noves o majors despeses per operacions corrents que en l'expedient es declaren expressament necessàries i urgents.</t>
  </si>
  <si>
    <t>Art. 177.5 RDLeg 2/2004
Art. 36.2 i 36.3 RD 500/1990</t>
  </si>
  <si>
    <r>
      <t xml:space="preserve">Que </t>
    </r>
    <r>
      <rPr>
        <sz val="10"/>
        <color indexed="8"/>
        <rFont val="Calibri"/>
        <family val="2"/>
      </rPr>
      <t>s'acredita la insuficiència d'altres mitjans de finançament previstos als articles 36.1 del RD 500/1990 i 177.4 del RDLeg 2/2004.</t>
    </r>
  </si>
  <si>
    <t>Que el seu import total anual no supera el 5% dels recursos per operacions corrents del pressupost de l'entitat.</t>
  </si>
  <si>
    <t>Que la càrrega financera total de l'entitat, qualsevol que en sigui la seva naturalesa, inclosa la derivada de les operacions projectades, no supera el 25% d'aquests recursos.</t>
  </si>
  <si>
    <t>Es fa constar que les operacions quedaran cancel.lades abans que es procedeixi a la renovació de la corporació que les concerti.</t>
  </si>
  <si>
    <t>Art. 177.5 RDLeg 2/2004
Art. 47 L 7/1985</t>
  </si>
  <si>
    <t>Es fa constar que es requerirà el vot favorable de la majoria absoluta del nombre legal de membres de la corporació per a l'aprovació de l'expedient.</t>
  </si>
  <si>
    <t>Art. 34.1 L 39/2015
Art. 49.4, 177.5 i 193.2 RDLeg 2/2004</t>
  </si>
  <si>
    <t>Art. 49.4, 177.5 i 193.2 RDLeg 2/2004
Art. 47.2.l) L 7/1985
Art. 54.1 RDLeg 781/1986
Art. 3.3.c) RD 128/2018</t>
  </si>
  <si>
    <t>Art. 49.4, 177.5 i 193.2 RDLeg 2/2004
Art. 36.3 RD 500/1990</t>
  </si>
  <si>
    <t>Que es fa constar que les operacions quedaran cancel.lades abans que es procedeixi a la renovació de la corporació que les concerti.</t>
  </si>
  <si>
    <t>En complir-se les circumstàncies establertes a l'art. 177.5 del RDLeg 2/2004 es dedueix, que l'entitat local té capacitat per fer front en el temps a les obligacions de despesa derivades de la contractació de l'operació de crèdit.</t>
  </si>
  <si>
    <t>Art. 49.4, 177.5 i 193.2 RDLeg 2/2004
Art. 47 L 7/1985</t>
  </si>
  <si>
    <t>Art. 34.1 L 39/2015
Art. 52 RDL 2/2004</t>
  </si>
  <si>
    <t>En tractar-se d'una concessió d'aval que no supera el 10% dels recursos de caràcter ordinari previstos en el pressupost, que l'expedient es proposa a l'alcalde/essa-president/a de la corporació.</t>
  </si>
  <si>
    <t>En tractar-se d'una concessió d'aval que supera el 10% dels recursos de caràcter ordinari previstos en el pressupost, que l'expedient es proposa al ple de la corporació.</t>
  </si>
  <si>
    <t>Art. 49.8 RDLeg 2/2004</t>
  </si>
  <si>
    <t>Que s'acredita que l'import del préstec garantit no és superior a l'import que hagués suposat a l'entitat local el finançament directe mitjançant crèdit de l'obra o del servei.</t>
  </si>
  <si>
    <t>Art. 49.6 RDLeg 2/2004</t>
  </si>
  <si>
    <t>Que als efectes de facilitar la realització d'obres i prestació de serveis de la seva competència, consta raonadament la conveniència de concedir aquest aval.</t>
  </si>
  <si>
    <t>Que la concessió de l'aval es fa de forma individualitzada per cada operació de crèdit.</t>
  </si>
  <si>
    <t>Que l'operació de crèdit que s'avala ha estat concertada per les persones o entitats contractades per l'entitat local per a la realització de l'obra o servei, o l'explotació de la concessió</t>
  </si>
  <si>
    <t>Art. 49.7 RDLeg 2/2004</t>
  </si>
  <si>
    <t>Que la concessió de l'aval es fa a una societat mercantil participada per persones o entitats privades en què l'entitat local té una quota de participació en el capital social no inferior al 30%.</t>
  </si>
  <si>
    <t>Que l'aval a concedir no garanteix un percentatge del crèdit superior al percentatge de participació de l'entitat local en la societat mercantil.</t>
  </si>
  <si>
    <t>Art. 34.1 L 39/2015
Art. 110.1 RD 1372/1986
Art. 49.2 D 336/1988 (CAT)</t>
  </si>
  <si>
    <t>Art. 54.1.b) RDLeg 781/1986
Art. 3.3.c) RD 128/2018</t>
  </si>
  <si>
    <t>Que consta l'informe favorable de la secretaria de la corporació.</t>
  </si>
  <si>
    <t>Art. 110.1. a) RD 1372/1986
Art. 49.2.a) D 336/1988 (CAT)
Art. 3.3.c) RD 128/2018</t>
  </si>
  <si>
    <t>Que consta la memòria justificativa de que la finalitat de la cessió es fa en benefici de la població de l'entitat a la qual es cedeix.</t>
  </si>
  <si>
    <t>Art. 49.2.b) D 336/1988 (CAT)</t>
  </si>
  <si>
    <t>Que consta la justificació de que la finalitat de la cessió no es pot assolir mantenint l'entitat el domini i el condomini del bé, ni constituint sobre aquest cap dret real.</t>
  </si>
  <si>
    <t>Art. 110.1.a) RD 1372/1986</t>
  </si>
  <si>
    <t>Que consta la justificació documental per la pròpia entitat o institució sol·licitant del seu caràcter públic.</t>
  </si>
  <si>
    <t>Art. 110.1.b) D 1372/1986</t>
  </si>
  <si>
    <t>Que consta la certificació del registre de la propietat acreditant que el bé es troba degudament inscrit com a bé patrimonial.</t>
  </si>
  <si>
    <t>Art. 110.1.c) RD 1372/1986
Art. 49.2.c) D 336/1988 (CAT)</t>
  </si>
  <si>
    <t>Que consta la certificació de la secretaria de la corporació acreditant que el bé figura a l'inventari aprovat per l'entitat com a bé patrimonial.</t>
  </si>
  <si>
    <t>Art. 110.1.e) RD 1372/1986
Art. 49.2.d) D 336/1988 (CAT)</t>
  </si>
  <si>
    <t>Que consta el dictamen subscrit pel tècnic on s'acredita que el bé no està inclòs en cap pla d'ordenació, reforma o adaptació que el faci necessari a l'entitat, ni és previsible que ho sigui en els propers deu anys.</t>
  </si>
  <si>
    <t>Art. 110.1. f) RD 1372/1986
Art. 49.3. D 336/1988 (CAT)</t>
  </si>
  <si>
    <r>
      <t xml:space="preserve">Que consta el justificant conforme l'expedient s'ha sotmès a informació pública per un període mínim de </t>
    </r>
    <r>
      <rPr>
        <sz val="10"/>
        <rFont val="Calibri"/>
        <family val="2"/>
      </rPr>
      <t>30 dies.</t>
    </r>
  </si>
  <si>
    <t>Art. 49.3 D 336/1988 (CAT)
Art. 83.3 L 39/2015</t>
  </si>
  <si>
    <t>Que consta el justificant que durant el període d'informació pública no s'han presentat reclamacions o al·legacions i, si s'han presentat, que aquestes han estat resoltes.</t>
  </si>
  <si>
    <t>Art. 110.1.d) RD 1372/1986</t>
  </si>
  <si>
    <t>Que s'acredita que no hi ha deute pendent de liquidació amb càrrec al pressupost municipal.</t>
  </si>
  <si>
    <t>Art. 49.2 D 336/1988 (CAT)</t>
  </si>
  <si>
    <t>Que la proposta d'acord determina la finalitat concreta a què les entitats o les institucions beneficiàries han de destinar els béns.</t>
  </si>
  <si>
    <t>Art. 111 RD 1372/1986
Art. 50.1 i 50.3 D 336/1988 (CAT)</t>
  </si>
  <si>
    <t>Que es fa constar explícitament que si el bé cedit no es destina a l'ús previst en el termini fixat o deixa de ser-hi destinat, reverteix automàticament de ple dret al patrimoni de l'entitat cedent.</t>
  </si>
  <si>
    <t>Art. 110.1 RD 1372/1986</t>
  </si>
  <si>
    <t>Art. 34.1 L 39/2015
Art. 13.2 D 336/1988 (CAT)</t>
  </si>
  <si>
    <t>Art. 13.2 D 336/1988 (CAT)
Art. 3.3.c) RD 128/2018</t>
  </si>
  <si>
    <t>Art. 13 D 336/1988 (CAT)</t>
  </si>
  <si>
    <t>Que hi consta informe tècnic que acredita que el bé que es vol declarar no utilitzable, és inaplicable als serveis municipals o a l'aprofitament normal, atesa la seva naturalesa i destinació degut al seu deteriorament, depreciació o estat deficient.</t>
  </si>
  <si>
    <t>Art. 34.1 L 39/2015
Art. 32.2 D 336/1988 (CAT)</t>
  </si>
  <si>
    <t>Art. 32.2 D 336/1988 (CAT)
Art. 54.1.b) RDLeg 781/1986
Art. 4.1.b).5 RD 128/2018</t>
  </si>
  <si>
    <t>En tractar-se d'una renúncia a herència, llegat o donació en què la quantia excedeix del 10% dels recursos ordinaris del pressupost, que consta l'informe de la secretaria de la corporació.</t>
  </si>
  <si>
    <t>Art. 32.2 D 336/1988 (CAT)
Art. 54.1.b) RDLeg 781/1986</t>
  </si>
  <si>
    <t>En tractar-se d'un bé immoble amb informe previ del Departament de Governació desfavorable, que consta l'informe de la secretaria de la corporació.</t>
  </si>
  <si>
    <t>Que en l'expedient es demostra l'existència d'una causa que justifica la renúncia.</t>
  </si>
  <si>
    <t>Art. 40.1.b) D 336/1988 (CAT)</t>
  </si>
  <si>
    <t>Que consta la valoració pericial que acredia l'apreuament del bé.</t>
  </si>
  <si>
    <t>Art. 40.1.c) D 336/1988 (CAT)</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</si>
  <si>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</si>
  <si>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</si>
  <si>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Art. 40.1.d) D 336/1988 (CAT)</t>
  </si>
  <si>
    <t>En tractar-se d'un valor mobiliari o d'una participació en societats o empreses, que consta l'informe previ del Departament d'Economia i Finances, el qual s'ha d'emetre en un termini màxim de 30 dies.</t>
  </si>
  <si>
    <t>Art. 40.1.e) D 336/1988 (CAT)</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</si>
  <si>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</si>
  <si>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Es fa constar a la proposta que es tracta d'un bé immoble que el seu valor excedeix el 25% dels recursos ordinaris del pressupost consolidat de la corporació amb informe desfavorable del Departament de Governació.</t>
  </si>
  <si>
    <t>Es fa constar que en tractar-se de renúncia a herència, llegats o donació que la seva quantia excedeix el 10% dels recursos ordinaris del perssupost, que es requerirà el vot favorable de la majoria absoluta del nombre legal de membres de la corporació per a l'aprovació de l'expedient.</t>
  </si>
  <si>
    <t>Art. 34.1 L 39/2015
Art. 66.1 D 336/1988 (CAT)</t>
  </si>
  <si>
    <t>Art. 66.2 D 336/1988 (CAT)</t>
  </si>
  <si>
    <t xml:space="preserve">Que en la proposta d'acord, junt amb l'aprovació dels plecs i del projecte, es proposa aprovar la convocatòria del concurs per atorgar la concessió del bé de domini públic. </t>
  </si>
  <si>
    <t>Art. 62 D 336/1988 (CAT)
Art. 285 L 9/2017</t>
  </si>
  <si>
    <t>Que en el plec de clàusules hi consta l'objecte de la concessió administrativa, les obres i les instal.lacions que, si s'escau, hagi de realitzar l'interessat, el termini d'utilització, els deures i facultats del concessionari, les tarifes corresponents i el canon o participacio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</si>
  <si>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Art. 285 L 9/2017</t>
  </si>
  <si>
    <t>Que existeix estudi econòmic per a la determinació del cànon previst en els plecs.</t>
  </si>
  <si>
    <t>Art. 65 D 336/1988 (CAT)</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</si>
  <si>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</si>
  <si>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Art. 63 D 336/1988 (CAT)</t>
  </si>
  <si>
    <t>En tractar-se d'una ocupació privativa, que consta memòria explicativa de la utilització i dels fins de l'ocupació dels béns de domini públic.</t>
  </si>
  <si>
    <t>Art. 66.1 D 336/1988 (CAT)
Art. 54.1.b) RDLeg 781/1986</t>
  </si>
  <si>
    <t>Art. 61.a) D 336/1988 (CAT)</t>
  </si>
  <si>
    <t>Que la concessió s'atorga salvant els drets de propietat i sense perjudici d'altri.</t>
  </si>
  <si>
    <t>Art. 61.b) D 336/1988 (CAT)</t>
  </si>
  <si>
    <t>Que la finalitat per a la qual s'atorga la concessió és concreta.</t>
  </si>
  <si>
    <t>Art. 61.c) D 336/1988 (CAT)</t>
  </si>
  <si>
    <t>Que es preveu una durada de la concessió que no excedeix els 50 anys amb les possibles pròrrogues incloses.</t>
  </si>
  <si>
    <t>Art. 61.f) D 336/1988 (CAT)</t>
  </si>
  <si>
    <t>Que s'exigeix al concessionari l'establiment de garanties suficients per tal d'assegurar el bon ús dels béns i/o instal.lacions.</t>
  </si>
  <si>
    <t>Art. 50 RD 2568/1986
Art. 34.1 L 39/2015
Art. 84 D 336/1988 (CAT)</t>
  </si>
  <si>
    <t>Art. 79.2 D 336/1988 (CAT)</t>
  </si>
  <si>
    <t>Que consta l'informe del Departament de Governació, excepte si aquest no s'ha emès en el termini màxim de 30 dies, que es podrà prosseguir amb les actuacions.</t>
  </si>
  <si>
    <t>Que es preveu que l'adjudicació de la cessió es farà per subhasta pública.</t>
  </si>
  <si>
    <t>Art. 81 D 336/1988 (CAT)</t>
  </si>
  <si>
    <t>En tractar-se d'una adjudicació per lots o sorts, que consta que la cessió es fa als veïns en proporció directa al nombre de persones que tinguin al seu càrrec i inversa a la seva situació econòmica.</t>
  </si>
  <si>
    <t>Art. 82 D 336/1988 (CAT)</t>
  </si>
  <si>
    <r>
      <t>En tractar-se d'una adjudicació mitja</t>
    </r>
    <r>
      <rPr>
        <sz val="10"/>
        <rFont val="Calibri"/>
        <family val="2"/>
        <scheme val="minor"/>
      </rPr>
      <t>nçant preu, q</t>
    </r>
    <r>
      <rPr>
        <sz val="10"/>
        <color theme="1"/>
        <rFont val="Calibri"/>
        <family val="2"/>
        <scheme val="minor"/>
      </rPr>
      <t xml:space="preserve">ue consta que la cessió del producte es destina a serveis en utilitat dels qui tinguin dret a l'aprofitament, sense que la corporació pugui detreure més d'un 5% de l'import. </t>
    </r>
  </si>
  <si>
    <t>Art. 83 D 336/1988 (CAT)</t>
  </si>
  <si>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</si>
  <si>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Art. 87 D 336/1988 (CAT)</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</si>
  <si>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</si>
  <si>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Art. 88.a) D 336/1988 (CAT)</t>
  </si>
  <si>
    <t>En tractar-se d'exercir el dret de tempteig en la subhasta de l'aprofitament dels béns comunals, dins dels 5 dies següents al de la realització de la licitació, que consta que l'adjudicació s'acorda en la màxima postura oferta pels concurrents.</t>
  </si>
  <si>
    <t>Art. 88.b) D 336/1988 (CAT)</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</si>
  <si>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</si>
  <si>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Art. 64 D 336/1988 (CAT)</t>
  </si>
  <si>
    <t>Art. 50 RD 2568/1986
Art. 34.1 L 39/2015
Art. 41.1 D 336/1988 (CAT)</t>
  </si>
  <si>
    <t>Que consta informe favorable de la secretaria de la corporació.</t>
  </si>
  <si>
    <t>Art. 40.1.a) D 336/1988 (CAT)</t>
  </si>
  <si>
    <t>Que es determina la situació física i jurídica del bé, s'ha practitat l'atermanament de l'immoble si s'escau i, consta la inscripció al Registre de la Propietat.</t>
  </si>
  <si>
    <t>Que consta la valoració pericial que acredita l'apreuament del bé.</t>
  </si>
  <si>
    <r>
      <t xml:space="preserve">En tractar-se d'un bé immoble que el seu valor excedeix el 25% dels recursos ordinaris del pressupost consolidat de la </t>
    </r>
    <r>
      <rPr>
        <sz val="10"/>
        <color rgb="FFFF0000"/>
        <rFont val="Calibri"/>
        <family val="2"/>
        <scheme val="minor"/>
      </rPr>
      <t>corporació</t>
    </r>
    <r>
      <rPr>
        <sz val="10"/>
        <color theme="1"/>
        <rFont val="Calibri"/>
        <family val="2"/>
        <scheme val="minor"/>
      </rPr>
      <t>, que consta informe favorable del Departament de Governació, o bé si han transcorregut més de 30 dies des de la seva petició i aquest no s'ha emès es podran prosseguir les actuacions.</t>
    </r>
  </si>
  <si>
    <t>En tractar-se d'un bé immoble que el seu valor excedeix el 25% dels recursos ordinaris del pressupost consolidat de la corporació amb informe desfavorable del Departament de Governació, que es fa constar aquesta circumstància a la proposta.</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</si>
  <si>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</si>
  <si>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</si>
  <si>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Art. 40.2 D 336/1988 (CAT)</t>
  </si>
  <si>
    <t>En concretar-se el destí de l'alienació del bé, que no es financen despeses corrents, excepte que es tracti de parcel.les sobreres de vies públiques no edificables o de béns no utilitzables en serveis locals.</t>
  </si>
  <si>
    <t>Art. 42 D 336/1988 (CAT)</t>
  </si>
  <si>
    <t>Que la forma d'alienació és la subhasta pública, excepte els casos previstos als articles 43 i ss del D 336/1988.</t>
  </si>
  <si>
    <t>Art. 54.1.b) RDLeg 781/1986
Art. 4.1.b).5 RD 128/2018
Art. 40.1.c) i 41.2 D 336/1988 (CAT)
Art. 47.2.m) L 7/1985</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</si>
  <si>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del nombre legal de membres de la corporació, per a l'aprovació de l'expedient.</t>
  </si>
  <si>
    <t>Art. 34.1 L 39/2015
Art. 50 RD 2568/1986</t>
  </si>
  <si>
    <t>Art. 7.3 LO 2/2012</t>
  </si>
  <si>
    <t>Que consta una memòria econòmica en la qual es reflecteix la repercussió econòmica de la proposta plantejada.</t>
  </si>
  <si>
    <t>Art. 26 L 7/1985</t>
  </si>
  <si>
    <t>En tractar-se d'un servei la prestació i coordinació del qual correspon a la Diputació o entitat equivalent, que consta la justificació per part del municipi acreditant el compliment dels criteris de l'art. 26 L 7/1985.</t>
  </si>
  <si>
    <t>Art. 7 i 25.2 L 7/1985</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</si>
  <si>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</si>
  <si>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Art. 4 i 7.3 LO 2/2012
Art. 25.4 i 86.1 L 7/1985</t>
  </si>
  <si>
    <t>Que de la valoració de les dades existents a l'expedient es desprèn que l'execució de l'actuació proposada no afectarà al compliment dels objectius d'estabilitat pressupostària i sostenibilitat financera.</t>
  </si>
  <si>
    <t>Art. 34.1 L 39/2015
Art. 86.1 L 7/1985</t>
  </si>
  <si>
    <t>Art. 85.2.A) L 7/1985</t>
  </si>
  <si>
    <r>
      <t>Es fa constar que</t>
    </r>
    <r>
      <rPr>
        <sz val="10"/>
        <color rgb="FFFF0000"/>
        <rFont val="Calibri"/>
        <family val="2"/>
        <scheme val="minor"/>
      </rPr>
      <t xml:space="preserve">, </t>
    </r>
    <r>
      <rPr>
        <sz val="10"/>
        <color theme="1"/>
        <rFont val="Calibri"/>
        <family val="2"/>
        <scheme val="minor"/>
      </rPr>
      <t>en el cas d'haver rebut assessorament, a la proposta d'acord s'hi inclou l'aprovació expressa de la memòria justificativa de l'assessorament rebut.</t>
    </r>
  </si>
  <si>
    <t>Es fa constar que l'/els informe/s sobre el cost del servei el suport tècnic rebut s'han de publicitar.</t>
  </si>
  <si>
    <t>Art. 7.3 LO 2/2012
DA3.3 L 9/2017</t>
  </si>
  <si>
    <t>DA16.6 RDLeg 2/2004</t>
  </si>
  <si>
    <t>En tractar-se d'una despesa considerada com a inversió financerament sostenible, que consta la memòria econòmica específica, en la que s'inclou la projecció dels efectes pressupostaris i econòmics que poden derivar-se de la inversió al llarg de la seva vida útil.</t>
  </si>
  <si>
    <t>DA3 L 9/2017
Art. 4 i 7.3 LO 2/2012
Art. 25.4 i 86.1 L 7/1985
DA16.4 RDLeg  2/2004</t>
  </si>
  <si>
    <t>DA16.1 RDLeg 2/2004</t>
  </si>
  <si>
    <t>En tractar-se d'una despesa considerada com a inversió financerament sostenible, que l'entitat local es troba al corrent en el compliment de les seves obligacions tributàries i amb la Seguretat Social.</t>
  </si>
  <si>
    <t>DA16.1.A) i B) RDLeg 2/2004</t>
  </si>
  <si>
    <t>En tractar-se d'una despesa considerada com a inversió financerament sostenible, que aquesta té reflex pressupostari en algun dels grups de programes previstos a la DA16.1.A) i B) del RDLeg 2/2004.</t>
  </si>
  <si>
    <t>En tractar-se d'una despesa considerada com a inversió financerament sostenible i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</si>
  <si>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DA16.2 RDLeg 2/2004</t>
  </si>
  <si>
    <t>En tractar-se d'una despesa considerada com a inversió financerament sostenible, que la vida útil prevista és superior a 5 anys.</t>
  </si>
  <si>
    <t>En tractar-se d'una despesa considerada com a inversió financerament sostenible corresponent a mobiliari, estris i/o vehicles, que es troben en algun dels supòsits previstos a la DA 16.2 RDLeg 2/2004.</t>
  </si>
  <si>
    <t>DA16.3 RDLeg 2/2004</t>
  </si>
  <si>
    <t>En tractar-se d'una despesa considerada com a inversió financerament sostenible, que la despesa és imputable al capítol 6 del pressupost i/o a indemnitzacions o compensacions per recissions contractuals amb les limitacions establertes a la DA16.3 RDLeg 2/2004.</t>
  </si>
  <si>
    <t>En tractar-se d'una despesa considerada com a inversió financerament sostenible d'una Diputació Provincial, Consell o Cabildo insular, que la despesa és imputable al capítol 6 i 7 del pressupost i s'assigna a municipis que compleixen amb el previst a la DA6 LO 2/2012 o bé, que la inversió no comporti despeses de manteniment i així s'acrediti en el pla economicofinancer.</t>
  </si>
  <si>
    <t>DA16.6 RDLeg  2/2004</t>
  </si>
  <si>
    <t>En tractar-se d'una inversió financerament sostenible, es fa constar que juntament amb la liquidació del pressupost, es donarà compte al ple del grau de compliment dels criteris establerts a la DA16 i es farà públic en el portal web de la corporació.</t>
  </si>
  <si>
    <t>DA16.7 RDLeg  2/2004</t>
  </si>
  <si>
    <t>En tractar-se d'un informe de la intervenció amb resultat desfavorable, es fa constar que aquesta intervenció el remetrà a l'òrgan competent de l'administració pública que tingui atribuïda la tutela financera de la corporació local.</t>
  </si>
  <si>
    <t>DA16.8 RDLeg  2/2004</t>
  </si>
  <si>
    <t>En tractar-se d'una inversió financerament sostenible, es fa constar que aquesta intervenció ho informarà al Ministeri d'Hisenda i Administracions Públiques.</t>
  </si>
  <si>
    <t>Art. 4 i 7.3 LO 2/2012
DA3.5 L 9/2017</t>
  </si>
  <si>
    <t>DA3.4 L 9/2017</t>
  </si>
  <si>
    <t>En tractar-se d'una aportació de majors recursos públics, que consta la forma de finançament dels mateixos i que aquesta és coherent amb el pla pressupostari a mig termini.</t>
  </si>
  <si>
    <t>Art. 247 i 285.2 L 9/2017</t>
  </si>
  <si>
    <t>Que de l'estudi econòmic-financer es desprèn la viabilitat econòmica del projecte de consessió.</t>
  </si>
  <si>
    <t>Art. 29.6 L 9/2017</t>
  </si>
  <si>
    <t>Que la durada del contracte s'adequa a les previsions de l'estudi de viabilitat.</t>
  </si>
  <si>
    <t>Art. 250.m) i 285.c) L 9/2017</t>
  </si>
  <si>
    <t>Que es concreta la distribució de riscos entre l'administració i el concessionari.</t>
  </si>
  <si>
    <t>Art. 62 L 9/2017</t>
  </si>
  <si>
    <t>Que es determina la unitat responsable del seguiment de les obligacions.</t>
  </si>
  <si>
    <t>Art. 267.6 i 289.2 L 9/2017</t>
  </si>
  <si>
    <t>Que es determina l'obligació de la presentació anual de la comptabilitat individualitzada dels ingressos i despeses de la concessió.</t>
  </si>
  <si>
    <t>Art. 7.3 LO 2/2012
DA3.5 i .6  L 9/2017</t>
  </si>
  <si>
    <t>DA3.5 i .6  L 9/2017</t>
  </si>
  <si>
    <t>Que de la valoració de les projeccions efectuades es desprèn el compliment dels objectius d'estabilitat pressupostària i sostenibilitat financera.</t>
  </si>
  <si>
    <t>Art. 239, 261.1 i 290.1 L 9/2017</t>
  </si>
  <si>
    <t>Que es justifiquen les raons de força major o interès públic que comporten la modificació contractual.</t>
  </si>
  <si>
    <t>Art. 203 L 9/2017</t>
  </si>
  <si>
    <t>Que les modificacions no suposen la desnaturalització del contracte i per tant no s'està impedint la celebració d'una nova licitació.</t>
  </si>
  <si>
    <t>Art. 270.2 i 290.2 L 9/2017</t>
  </si>
  <si>
    <t>Que les compensacions econòmiques establertes mantenen raonablement l'equilibri econòmic pactat en el moment de l'adjudicació.</t>
  </si>
  <si>
    <t>Art. 34.1 L 39/2015
Art. 13.1 RD 424/2017</t>
  </si>
  <si>
    <t>Art. 13.3 RD 424/2017</t>
  </si>
  <si>
    <t xml:space="preserve">Que consten a la proposta els tipus de despeses i obligacions sotmeses a fiscalització i intervenció limitada prèvia en règim de requisits bàsics. </t>
  </si>
  <si>
    <t>Art. 13.2.c)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</si>
  <si>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</si>
  <si>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r>
      <t>Art. 13.1</t>
    </r>
    <r>
      <rPr>
        <sz val="10"/>
        <rFont val="Calibri"/>
        <family val="2"/>
      </rPr>
      <t xml:space="preserve"> RD 424/2017</t>
    </r>
    <r>
      <rPr>
        <sz val="11"/>
        <color indexed="8"/>
        <rFont val="Calibri"/>
        <family val="2"/>
      </rPr>
      <t/>
    </r>
  </si>
  <si>
    <t>En tractar-se d'una entitat amb ens dependents amb pressupost limitatiu, que es concreta l'àmbit subjectiu d'aplicació del règim de fiscalització i intervenció limitada prèvia de requisits bàsics, i que el règim establert és el mateix que l'entitat local.</t>
  </si>
  <si>
    <t>Art. 50 RD 2568/1986
Art. 34.1 L 39/2015</t>
  </si>
  <si>
    <t>Art. 3.3.c) RD 128/2018
Art. 54.1.b) RDLeg 781/1986</t>
  </si>
  <si>
    <t>Art. 47.2 L 7/1985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</si>
</sst>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89"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b/>
      <sz val="10"/>
      <name val="Calibri"/>
      <family val="2"/>
    </font>
    <font>
      <b/>
      <sz val="10"/>
      <color indexed="10"/>
      <name val="Calibri"/>
      <family val="2"/>
    </font>
    <font>
      <sz val="10"/>
      <name val="MS Sans Serif"/>
      <family val="2"/>
      <charset val="1"/>
    </font>
    <font>
      <sz val="11"/>
      <color indexed="8"/>
      <name val="Calibri"/>
      <family val="2"/>
      <charset val="1"/>
    </font>
    <font>
      <sz val="10"/>
      <name val="Arial"/>
      <family val="2"/>
      <charset val="1"/>
    </font>
    <font>
      <b/>
      <sz val="10"/>
      <color indexed="14"/>
      <name val="Calibri"/>
      <family val="2"/>
    </font>
    <font>
      <sz val="10"/>
      <color indexed="60"/>
      <name val="Calibri"/>
      <family val="2"/>
    </font>
    <font>
      <b/>
      <i/>
      <sz val="10"/>
      <name val="Calibri"/>
      <family val="2"/>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10"/>
      <color rgb="FFC00000"/>
      <name val="Calibri"/>
      <family val="2"/>
      <scheme val="minor"/>
    </font>
    <font>
      <b/>
      <sz val="9"/>
      <name val="Calibri"/>
      <family val="2"/>
      <scheme val="minor"/>
    </font>
    <font>
      <b/>
      <sz val="10"/>
      <color rgb="FFFF3399"/>
      <name val="Calibri"/>
      <family val="2"/>
      <scheme val="minor"/>
    </font>
    <font>
      <sz val="10"/>
      <color rgb="FF000000"/>
      <name val="Calibri"/>
      <family val="2"/>
      <scheme val="minor"/>
    </font>
    <font>
      <b/>
      <sz val="10"/>
      <color theme="3"/>
      <name val="Calibri"/>
      <family val="2"/>
      <scheme val="minor"/>
    </font>
    <font>
      <b/>
      <sz val="10"/>
      <color rgb="FFFF3399"/>
      <name val="Calibri"/>
      <family val="2"/>
    </font>
    <font>
      <b/>
      <sz val="11"/>
      <color theme="0"/>
      <name val="Calibri"/>
      <family val="2"/>
      <scheme val="minor"/>
    </font>
    <font>
      <sz val="13"/>
      <name val="Arial"/>
      <family val="2"/>
    </font>
    <font>
      <sz val="9"/>
      <name val="Arial"/>
      <family val="2"/>
    </font>
    <font>
      <b/>
      <sz val="10"/>
      <name val="Arial"/>
      <family val="2"/>
    </font>
    <font>
      <i/>
      <sz val="10"/>
      <name val="Arial"/>
      <family val="2"/>
    </font>
    <font>
      <b/>
      <sz val="13"/>
      <color rgb="FFC00000"/>
      <name val="Arial Black"/>
      <family val="2"/>
    </font>
    <font>
      <b/>
      <sz val="10"/>
      <color rgb="FFC00000"/>
      <name val="Arial"/>
      <family val="2"/>
    </font>
    <font>
      <sz val="14"/>
      <name val="Arial"/>
      <family val="2"/>
    </font>
    <font>
      <sz val="14"/>
      <name val="Arial Black"/>
      <family val="2"/>
    </font>
    <font>
      <b/>
      <sz val="11"/>
      <name val="Arial"/>
      <family val="2"/>
    </font>
    <font>
      <b/>
      <i/>
      <sz val="11"/>
      <name val="Arial"/>
      <family val="2"/>
    </font>
    <font>
      <sz val="11"/>
      <name val="Arial"/>
      <family val="2"/>
    </font>
    <font>
      <sz val="10"/>
      <name val="Arial"/>
      <family val="2"/>
    </font>
    <font>
      <b/>
      <sz val="12"/>
      <color theme="0"/>
      <name val="Arial Black"/>
      <family val="2"/>
    </font>
    <font>
      <b/>
      <sz val="10"/>
      <color indexed="8"/>
      <name val="ARIAL"/>
      <family val="2"/>
    </font>
    <font>
      <sz val="10"/>
      <color indexed="8"/>
      <name val="Arial"/>
      <family val="2"/>
    </font>
    <font>
      <b/>
      <sz val="12"/>
      <color rgb="FFC00000"/>
      <name val="Arial Black"/>
      <family val="2"/>
    </font>
    <font>
      <b/>
      <sz val="10"/>
      <color rgb="FFC00000"/>
      <name val="Arial Black"/>
      <family val="2"/>
    </font>
    <font>
      <b/>
      <sz val="9"/>
      <color rgb="FFC00000"/>
      <name val="Arial Black"/>
      <family val="2"/>
    </font>
    <font>
      <b/>
      <sz val="9"/>
      <name val="Arial"/>
      <family val="2"/>
    </font>
    <font>
      <b/>
      <i/>
      <sz val="9"/>
      <name val="Arial"/>
      <family val="2"/>
    </font>
    <font>
      <b/>
      <i/>
      <sz val="8"/>
      <name val="Calibri"/>
      <family val="2"/>
      <scheme val="minor"/>
    </font>
    <font>
      <b/>
      <sz val="12"/>
      <color theme="0"/>
      <name val="Calibri"/>
      <family val="2"/>
      <scheme val="minor"/>
    </font>
    <font>
      <b/>
      <sz val="10"/>
      <color indexed="8"/>
      <name val="Calibri"/>
      <family val="2"/>
      <scheme val="minor"/>
    </font>
    <font>
      <sz val="10"/>
      <color indexed="8"/>
      <name val="Calibri"/>
      <family val="2"/>
      <scheme val="minor"/>
    </font>
    <font>
      <b/>
      <sz val="12"/>
      <color rgb="FFC00000"/>
      <name val="Calibri"/>
      <family val="2"/>
      <scheme val="minor"/>
    </font>
    <font>
      <b/>
      <sz val="9"/>
      <color rgb="FFC00000"/>
      <name val="Calibri"/>
      <family val="2"/>
      <scheme val="minor"/>
    </font>
    <font>
      <sz val="9"/>
      <name val="Calibri"/>
      <family val="2"/>
      <scheme val="minor"/>
    </font>
    <font>
      <b/>
      <sz val="8"/>
      <name val="Calibri"/>
      <family val="2"/>
      <scheme val="minor"/>
    </font>
    <font>
      <b/>
      <i/>
      <sz val="11"/>
      <name val="Calibri"/>
      <family val="2"/>
      <scheme val="minor"/>
    </font>
    <font>
      <b/>
      <sz val="12"/>
      <color rgb="FF0070C0"/>
      <name val="Calibri"/>
      <family val="2"/>
      <scheme val="minor"/>
    </font>
    <font>
      <b/>
      <sz val="10"/>
      <color rgb="FF0070C0"/>
      <name val="Calibri"/>
      <family val="2"/>
      <scheme val="minor"/>
    </font>
    <font>
      <i/>
      <sz val="9"/>
      <name val="Calibri"/>
      <family val="2"/>
      <scheme val="minor"/>
    </font>
    <font>
      <sz val="8"/>
      <name val="Calibri"/>
      <family val="2"/>
      <scheme val="minor"/>
    </font>
    <font>
      <sz val="11"/>
      <color indexed="8"/>
      <name val="Calibri"/>
      <family val="2"/>
      <scheme val="minor"/>
    </font>
    <font>
      <i/>
      <sz val="11"/>
      <color theme="1"/>
      <name val="Calibri"/>
      <family val="2"/>
      <scheme val="minor"/>
    </font>
    <font>
      <sz val="11"/>
      <color rgb="FFFF0000"/>
      <name val="Calibri"/>
      <family val="2"/>
      <scheme val="minor"/>
    </font>
    <font>
      <sz val="10"/>
      <color rgb="FFFF0000"/>
      <name val="Calibri"/>
      <family val="2"/>
    </font>
    <font>
      <sz val="10"/>
      <color rgb="FFFF0000"/>
      <name val="Calibri"/>
      <family val="2"/>
      <scheme val="minor"/>
    </font>
    <font>
      <b/>
      <sz val="10"/>
      <color rgb="FFFF0000"/>
      <name val="Calibri"/>
      <family val="2"/>
    </font>
    <font>
      <b/>
      <sz val="10"/>
      <color rgb="FFFF0000"/>
      <name val="Arial"/>
      <family val="2"/>
    </font>
    <font>
      <b/>
      <sz val="10"/>
      <color rgb="FF00B0F0"/>
      <name val="Calibri"/>
      <family val="2"/>
    </font>
    <font>
      <b/>
      <sz val="13"/>
      <color theme="0"/>
      <name val="Arial Black"/>
      <family val="2"/>
    </font>
    <font>
      <sz val="13"/>
      <name val="Arial Black"/>
      <family val="2"/>
    </font>
    <font>
      <b/>
      <sz val="10"/>
      <color theme="0"/>
      <name val="Arial"/>
      <family val="2"/>
    </font>
    <font>
      <sz val="10"/>
      <color theme="1"/>
      <name val="Arial"/>
      <family val="2"/>
    </font>
    <font>
      <sz val="10"/>
      <color rgb="FF1E1E1E"/>
      <name val="Arial"/>
      <family val="2"/>
    </font>
    <font>
      <sz val="10"/>
      <name val="Arial"/>
      <family val="2"/>
    </font>
    <font>
      <sz val="10"/>
      <color rgb="FF222222"/>
      <name val="Lucida Sans Unicode"/>
      <family val="2"/>
    </font>
    <font>
      <i/>
      <sz val="10"/>
      <name val="Calibri"/>
      <family val="2"/>
    </font>
    <font>
      <sz val="11"/>
      <color rgb="FF000000"/>
      <name val="Calibri"/>
      <family val="2"/>
      <scheme val="minor"/>
    </font>
  </fonts>
  <fills count="19">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8E0000"/>
        <bgColor indexed="64"/>
      </patternFill>
    </fill>
    <fill>
      <patternFill patternType="solid">
        <fgColor rgb="FFF8EDEC"/>
        <bgColor indexed="64"/>
      </patternFill>
    </fill>
    <fill>
      <patternFill patternType="solid">
        <fgColor rgb="FF1199FF"/>
        <bgColor indexed="64"/>
      </patternFill>
    </fill>
    <fill>
      <patternFill patternType="solid">
        <fgColor rgb="FF0070C0"/>
        <bgColor indexed="64"/>
      </patternFill>
    </fill>
    <fill>
      <patternFill patternType="solid">
        <fgColor rgb="FFE8F5F8"/>
        <bgColor indexed="64"/>
      </patternFill>
    </fill>
    <fill>
      <patternFill patternType="solid">
        <fgColor theme="4" tint="0.79998168889431442"/>
        <bgColor indexed="64"/>
      </patternFill>
    </fill>
    <fill>
      <patternFill patternType="solid">
        <fgColor theme="3" tint="0.399975585192419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5" tint="-0.24994659260841701"/>
      </left>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bottom/>
      <diagonal/>
    </border>
    <border>
      <left/>
      <right/>
      <top/>
      <bottom style="medium">
        <color indexed="64"/>
      </bottom>
      <diagonal/>
    </border>
  </borders>
  <cellStyleXfs count="15">
    <xf numFmtId="0" fontId="0" fillId="0" borderId="0"/>
    <xf numFmtId="0" fontId="15" fillId="0" borderId="0" applyNumberFormat="0" applyFill="0" applyBorder="0" applyAlignment="0" applyProtection="0"/>
    <xf numFmtId="164" fontId="11" fillId="0" borderId="0"/>
    <xf numFmtId="0" fontId="9" fillId="0" borderId="0"/>
    <xf numFmtId="0" fontId="10" fillId="0" borderId="0"/>
    <xf numFmtId="0" fontId="2" fillId="0" borderId="0"/>
    <xf numFmtId="0" fontId="2" fillId="0" borderId="0"/>
    <xf numFmtId="0" fontId="11" fillId="0" borderId="0"/>
    <xf numFmtId="0" fontId="11" fillId="0" borderId="0"/>
    <xf numFmtId="0" fontId="50" fillId="0" borderId="0"/>
    <xf numFmtId="0" fontId="2" fillId="0" borderId="0"/>
    <xf numFmtId="0" fontId="2" fillId="0" borderId="0"/>
    <xf numFmtId="0" fontId="2" fillId="0" borderId="0"/>
    <xf numFmtId="0" fontId="2" fillId="0" borderId="0"/>
    <xf numFmtId="0" fontId="85" fillId="0" borderId="0"/>
  </cellStyleXfs>
  <cellXfs count="1159">
    <xf numFmtId="0" fontId="0" fillId="0" borderId="0" xfId="0"/>
    <xf numFmtId="0" fontId="17" fillId="0" borderId="0" xfId="0" applyFont="1"/>
    <xf numFmtId="0" fontId="18" fillId="0" borderId="0" xfId="0" applyFont="1"/>
    <xf numFmtId="0" fontId="20" fillId="0" borderId="0" xfId="0" applyFont="1"/>
    <xf numFmtId="0" fontId="21" fillId="0" borderId="0" xfId="0" applyFont="1" applyFill="1" applyBorder="1" applyAlignment="1">
      <alignment vertical="center" wrapText="1"/>
    </xf>
    <xf numFmtId="0" fontId="21" fillId="0" borderId="0" xfId="0" applyFont="1" applyAlignment="1">
      <alignment wrapText="1"/>
    </xf>
    <xf numFmtId="0" fontId="20" fillId="0" borderId="0" xfId="0" applyFont="1" applyFill="1"/>
    <xf numFmtId="0" fontId="21" fillId="0" borderId="0" xfId="0" applyFont="1" applyAlignment="1">
      <alignment horizontal="justify"/>
    </xf>
    <xf numFmtId="0" fontId="22" fillId="0" borderId="0" xfId="0" applyFont="1" applyFill="1"/>
    <xf numFmtId="0" fontId="20" fillId="3" borderId="5" xfId="0" applyFont="1" applyFill="1" applyBorder="1"/>
    <xf numFmtId="0" fontId="20" fillId="0" borderId="0" xfId="0" applyFont="1" applyFill="1" applyBorder="1"/>
    <xf numFmtId="0" fontId="21" fillId="0" borderId="0" xfId="0" applyNumberFormat="1" applyFont="1" applyAlignment="1">
      <alignment vertical="center" wrapText="1"/>
    </xf>
    <xf numFmtId="0" fontId="21" fillId="0" borderId="0" xfId="0" applyFont="1" applyAlignment="1">
      <alignment vertical="center" wrapText="1"/>
    </xf>
    <xf numFmtId="0" fontId="4" fillId="0" borderId="0" xfId="0" applyFont="1"/>
    <xf numFmtId="0" fontId="5" fillId="0" borderId="0" xfId="0" applyFont="1"/>
    <xf numFmtId="0" fontId="4" fillId="0" borderId="0" xfId="0" applyFont="1" applyFill="1"/>
    <xf numFmtId="0" fontId="21" fillId="0" borderId="0" xfId="0" applyFont="1" applyAlignment="1">
      <alignment horizontal="justify" vertical="center"/>
    </xf>
    <xf numFmtId="0" fontId="0" fillId="0" borderId="0" xfId="0" applyFill="1"/>
    <xf numFmtId="0" fontId="21" fillId="0" borderId="0" xfId="0" applyNumberFormat="1" applyFont="1" applyAlignment="1">
      <alignment horizontal="justify" vertical="center"/>
    </xf>
    <xf numFmtId="0" fontId="23" fillId="0" borderId="0" xfId="0" applyFont="1" applyFill="1"/>
    <xf numFmtId="0" fontId="19" fillId="0" borderId="0" xfId="0" applyFont="1" applyFill="1"/>
    <xf numFmtId="0" fontId="19" fillId="0" borderId="0" xfId="0" applyFont="1" applyFill="1" applyAlignment="1">
      <alignment horizontal="left" wrapText="1"/>
    </xf>
    <xf numFmtId="0" fontId="20" fillId="3" borderId="6" xfId="0" applyFont="1" applyFill="1" applyBorder="1"/>
    <xf numFmtId="0" fontId="20" fillId="0" borderId="0" xfId="0" applyFont="1" applyAlignment="1">
      <alignment wrapText="1"/>
    </xf>
    <xf numFmtId="0" fontId="20" fillId="3" borderId="6" xfId="0" applyFont="1" applyFill="1" applyBorder="1" applyAlignment="1">
      <alignment wrapText="1"/>
    </xf>
    <xf numFmtId="0" fontId="20" fillId="0" borderId="0" xfId="0" applyFont="1" applyFill="1" applyBorder="1" applyAlignment="1">
      <alignment vertical="center"/>
    </xf>
    <xf numFmtId="0" fontId="21" fillId="0" borderId="7" xfId="0" applyFont="1" applyFill="1" applyBorder="1" applyAlignment="1">
      <alignment vertical="center" wrapText="1"/>
    </xf>
    <xf numFmtId="0" fontId="20" fillId="3" borderId="6" xfId="0" applyFont="1" applyFill="1" applyBorder="1" applyAlignment="1"/>
    <xf numFmtId="0" fontId="20" fillId="0" borderId="0" xfId="0" applyFont="1" applyBorder="1"/>
    <xf numFmtId="0" fontId="24" fillId="0" borderId="6" xfId="0" applyFont="1" applyFill="1" applyBorder="1" applyAlignment="1">
      <alignment vertical="center" wrapText="1"/>
    </xf>
    <xf numFmtId="0" fontId="17" fillId="0" borderId="6" xfId="0" applyFont="1" applyBorder="1" applyAlignment="1">
      <alignment vertical="center"/>
    </xf>
    <xf numFmtId="0" fontId="26" fillId="0" borderId="6" xfId="0" applyFont="1" applyBorder="1" applyAlignment="1">
      <alignment vertical="center"/>
    </xf>
    <xf numFmtId="0" fontId="20" fillId="0" borderId="0" xfId="0" applyFont="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1" fillId="0" borderId="8" xfId="0" applyNumberFormat="1" applyFont="1" applyBorder="1" applyAlignment="1">
      <alignment vertical="center" wrapText="1"/>
    </xf>
    <xf numFmtId="0" fontId="26" fillId="0" borderId="9" xfId="0" applyFont="1" applyBorder="1" applyAlignment="1">
      <alignment vertical="center"/>
    </xf>
    <xf numFmtId="0" fontId="21" fillId="0" borderId="9" xfId="0" applyFont="1" applyFill="1" applyBorder="1" applyAlignment="1">
      <alignment vertical="center" wrapText="1"/>
    </xf>
    <xf numFmtId="0" fontId="21" fillId="0" borderId="9" xfId="0" applyNumberFormat="1" applyFont="1" applyBorder="1" applyAlignment="1">
      <alignment vertical="center" wrapText="1"/>
    </xf>
    <xf numFmtId="0" fontId="21" fillId="0" borderId="8" xfId="0" applyFont="1" applyFill="1" applyBorder="1" applyAlignment="1">
      <alignment vertical="center"/>
    </xf>
    <xf numFmtId="0" fontId="6" fillId="0" borderId="8" xfId="0" applyFont="1" applyBorder="1" applyAlignment="1">
      <alignment vertical="center" wrapText="1"/>
    </xf>
    <xf numFmtId="0" fontId="20" fillId="0" borderId="0" xfId="0" applyFont="1" applyFill="1" applyBorder="1" applyAlignment="1">
      <alignment horizontal="center"/>
    </xf>
    <xf numFmtId="0" fontId="26" fillId="0" borderId="8" xfId="0" applyFont="1" applyFill="1" applyBorder="1" applyAlignment="1">
      <alignment vertical="center"/>
    </xf>
    <xf numFmtId="0" fontId="21" fillId="0" borderId="6" xfId="0" applyFont="1" applyFill="1" applyBorder="1" applyAlignment="1">
      <alignment horizontal="center" vertical="center" wrapText="1"/>
    </xf>
    <xf numFmtId="0" fontId="3" fillId="0" borderId="8" xfId="0" applyFont="1" applyBorder="1" applyAlignment="1">
      <alignment vertical="center" wrapText="1"/>
    </xf>
    <xf numFmtId="0" fontId="6" fillId="0" borderId="8" xfId="0" applyFont="1" applyFill="1" applyBorder="1" applyAlignment="1">
      <alignment vertical="center" wrapText="1"/>
    </xf>
    <xf numFmtId="0" fontId="26" fillId="0" borderId="10" xfId="0" applyFont="1" applyBorder="1" applyAlignment="1">
      <alignment vertical="center"/>
    </xf>
    <xf numFmtId="0" fontId="21" fillId="0" borderId="10" xfId="0" applyNumberFormat="1" applyFont="1" applyBorder="1" applyAlignment="1">
      <alignment vertical="center" wrapText="1"/>
    </xf>
    <xf numFmtId="0" fontId="21" fillId="0" borderId="11" xfId="0" applyFont="1" applyFill="1" applyBorder="1" applyAlignment="1">
      <alignment vertical="center" wrapText="1"/>
    </xf>
    <xf numFmtId="0" fontId="21" fillId="0" borderId="11" xfId="0" applyNumberFormat="1" applyFont="1" applyBorder="1" applyAlignment="1">
      <alignment vertical="center" wrapText="1"/>
    </xf>
    <xf numFmtId="0" fontId="21" fillId="0" borderId="13" xfId="0" applyFont="1" applyFill="1" applyBorder="1" applyAlignment="1">
      <alignment vertical="center" wrapText="1"/>
    </xf>
    <xf numFmtId="0" fontId="21" fillId="0" borderId="9" xfId="0" applyNumberFormat="1" applyFont="1" applyFill="1" applyBorder="1" applyAlignment="1">
      <alignment vertical="center" wrapText="1"/>
    </xf>
    <xf numFmtId="0" fontId="26" fillId="0" borderId="0" xfId="0" applyFont="1" applyFill="1" applyBorder="1" applyAlignment="1">
      <alignment vertical="center"/>
    </xf>
    <xf numFmtId="0" fontId="21" fillId="0" borderId="0" xfId="0" applyFont="1" applyFill="1" applyBorder="1" applyAlignment="1">
      <alignment horizontal="left" vertical="center" wrapText="1"/>
    </xf>
    <xf numFmtId="0" fontId="26" fillId="0" borderId="0" xfId="0" applyFont="1"/>
    <xf numFmtId="0" fontId="18" fillId="0" borderId="0" xfId="0" applyFont="1" applyAlignment="1">
      <alignment wrapText="1"/>
    </xf>
    <xf numFmtId="0" fontId="20" fillId="0" borderId="14" xfId="0" applyFont="1" applyBorder="1" applyAlignment="1">
      <alignment horizontal="center"/>
    </xf>
    <xf numFmtId="0" fontId="21" fillId="0" borderId="15" xfId="0" applyFont="1" applyFill="1" applyBorder="1" applyAlignment="1">
      <alignment vertical="center" wrapText="1"/>
    </xf>
    <xf numFmtId="0" fontId="26" fillId="0" borderId="3" xfId="0" applyFont="1" applyBorder="1" applyAlignment="1">
      <alignment vertical="center"/>
    </xf>
    <xf numFmtId="0" fontId="21" fillId="0" borderId="16" xfId="0" applyFont="1" applyBorder="1" applyAlignment="1">
      <alignment horizontal="left" vertical="center" wrapText="1"/>
    </xf>
    <xf numFmtId="0" fontId="21" fillId="0" borderId="0" xfId="0" applyFont="1"/>
    <xf numFmtId="0" fontId="20" fillId="0" borderId="3" xfId="0" applyFont="1" applyBorder="1" applyAlignment="1">
      <alignment vertical="center"/>
    </xf>
    <xf numFmtId="0" fontId="21" fillId="0" borderId="17" xfId="0" applyNumberFormat="1"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justify" vertical="center" wrapText="1"/>
    </xf>
    <xf numFmtId="0" fontId="27" fillId="0" borderId="0" xfId="0" applyFont="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0" fillId="3" borderId="0" xfId="0" applyFont="1" applyFill="1" applyBorder="1" applyAlignment="1">
      <alignment vertical="center"/>
    </xf>
    <xf numFmtId="0" fontId="16" fillId="3" borderId="0" xfId="0" applyFont="1" applyFill="1" applyBorder="1" applyAlignment="1">
      <alignment vertical="center" wrapText="1"/>
    </xf>
    <xf numFmtId="0" fontId="16" fillId="3" borderId="0" xfId="0" applyFont="1" applyFill="1" applyBorder="1" applyAlignment="1">
      <alignment vertical="center"/>
    </xf>
    <xf numFmtId="0" fontId="0" fillId="3" borderId="0" xfId="0" applyFont="1" applyFill="1" applyBorder="1" applyAlignment="1">
      <alignment horizontal="left" vertical="center" wrapText="1"/>
    </xf>
    <xf numFmtId="0" fontId="28" fillId="3" borderId="0" xfId="0" applyFont="1" applyFill="1" applyBorder="1" applyAlignment="1">
      <alignment horizontal="center" vertical="center" wrapText="1"/>
    </xf>
    <xf numFmtId="0" fontId="28" fillId="3" borderId="0" xfId="0" applyFont="1" applyFill="1" applyBorder="1" applyAlignment="1">
      <alignment horizontal="justify" vertical="center" wrapText="1"/>
    </xf>
    <xf numFmtId="0" fontId="27" fillId="0" borderId="0" xfId="0" applyFont="1" applyFill="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0" fontId="27" fillId="0" borderId="0" xfId="0" applyNumberFormat="1"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xf>
    <xf numFmtId="0" fontId="19" fillId="4" borderId="0" xfId="0" applyFont="1" applyFill="1" applyAlignment="1">
      <alignment horizontal="left" vertical="center"/>
    </xf>
    <xf numFmtId="0" fontId="19" fillId="5" borderId="0" xfId="0" applyFont="1" applyFill="1" applyAlignment="1">
      <alignment vertical="center"/>
    </xf>
    <xf numFmtId="0" fontId="19" fillId="5" borderId="0" xfId="0" applyFont="1" applyFill="1" applyAlignment="1">
      <alignment horizontal="left" vertical="center"/>
    </xf>
    <xf numFmtId="0" fontId="23"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wrapText="1"/>
    </xf>
    <xf numFmtId="0" fontId="20" fillId="0" borderId="1" xfId="0" applyFont="1" applyFill="1" applyBorder="1" applyAlignment="1">
      <alignment vertical="center"/>
    </xf>
    <xf numFmtId="0" fontId="20" fillId="0" borderId="2" xfId="0" applyFont="1" applyFill="1" applyBorder="1" applyAlignment="1">
      <alignment vertical="center" wrapText="1"/>
    </xf>
    <xf numFmtId="0" fontId="21" fillId="0" borderId="12" xfId="0" applyFont="1" applyFill="1" applyBorder="1" applyAlignment="1">
      <alignment vertical="center" wrapText="1"/>
    </xf>
    <xf numFmtId="0" fontId="20" fillId="0" borderId="0" xfId="0" applyFont="1" applyFill="1" applyAlignment="1">
      <alignment vertical="center"/>
    </xf>
    <xf numFmtId="0" fontId="24" fillId="0" borderId="11" xfId="0" applyFont="1" applyFill="1" applyBorder="1" applyAlignment="1">
      <alignment vertical="center" wrapText="1"/>
    </xf>
    <xf numFmtId="0" fontId="24" fillId="0" borderId="8" xfId="0" applyNumberFormat="1" applyFont="1" applyBorder="1" applyAlignment="1">
      <alignment vertical="center" wrapText="1"/>
    </xf>
    <xf numFmtId="0" fontId="3" fillId="0" borderId="8" xfId="0" applyFont="1" applyFill="1" applyBorder="1" applyAlignment="1">
      <alignmen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vertical="center" wrapText="1"/>
    </xf>
    <xf numFmtId="0" fontId="24" fillId="0" borderId="11" xfId="0" applyNumberFormat="1" applyFont="1" applyFill="1" applyBorder="1" applyAlignment="1">
      <alignment vertical="center" wrapText="1"/>
    </xf>
    <xf numFmtId="0" fontId="3" fillId="0" borderId="9" xfId="0" applyFont="1" applyFill="1" applyBorder="1" applyAlignment="1">
      <alignment vertical="center" wrapText="1"/>
    </xf>
    <xf numFmtId="0" fontId="19" fillId="0" borderId="0" xfId="0" applyFont="1" applyFill="1" applyAlignment="1">
      <alignment vertical="center" wrapText="1"/>
    </xf>
    <xf numFmtId="0" fontId="24" fillId="0" borderId="7" xfId="0" applyNumberFormat="1" applyFont="1" applyBorder="1" applyAlignment="1">
      <alignment vertical="center" wrapText="1"/>
    </xf>
    <xf numFmtId="0" fontId="29" fillId="6" borderId="0" xfId="0" applyFont="1" applyFill="1" applyAlignment="1">
      <alignment vertical="center"/>
    </xf>
    <xf numFmtId="0" fontId="4" fillId="0" borderId="11" xfId="0" applyFont="1" applyFill="1" applyBorder="1" applyAlignment="1">
      <alignment horizontal="left" vertical="center"/>
    </xf>
    <xf numFmtId="0" fontId="20" fillId="0" borderId="8" xfId="0" applyFont="1" applyBorder="1" applyAlignment="1">
      <alignment vertical="center"/>
    </xf>
    <xf numFmtId="0" fontId="21" fillId="0" borderId="6" xfId="0" applyFont="1" applyFill="1" applyBorder="1" applyAlignment="1">
      <alignment vertical="top" wrapText="1"/>
    </xf>
    <xf numFmtId="0" fontId="3" fillId="0" borderId="7" xfId="0" applyFont="1" applyBorder="1" applyAlignment="1">
      <alignment horizontal="left" vertical="center" wrapText="1"/>
    </xf>
    <xf numFmtId="0" fontId="24" fillId="0" borderId="6" xfId="0" applyFont="1" applyBorder="1" applyAlignment="1">
      <alignment horizontal="left" vertical="center" wrapText="1"/>
    </xf>
    <xf numFmtId="0" fontId="20" fillId="0" borderId="6" xfId="0" applyFont="1" applyFill="1" applyBorder="1" applyAlignment="1">
      <alignment vertical="center" wrapText="1"/>
    </xf>
    <xf numFmtId="0" fontId="20" fillId="0" borderId="6" xfId="0" applyFont="1" applyBorder="1" applyAlignment="1">
      <alignment horizontal="left" vertical="center"/>
    </xf>
    <xf numFmtId="0" fontId="21" fillId="0" borderId="5" xfId="0" applyFont="1" applyBorder="1" applyAlignment="1">
      <alignment horizontal="left" vertical="center" wrapText="1"/>
    </xf>
    <xf numFmtId="0" fontId="24" fillId="0" borderId="10" xfId="0" applyNumberFormat="1" applyFont="1" applyFill="1" applyBorder="1" applyAlignment="1">
      <alignment vertical="center" wrapText="1"/>
    </xf>
    <xf numFmtId="0" fontId="21" fillId="0" borderId="10" xfId="0" applyNumberFormat="1" applyFont="1" applyFill="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4" fillId="0" borderId="7" xfId="0" applyFont="1" applyFill="1" applyBorder="1" applyAlignment="1">
      <alignment vertical="center" wrapText="1"/>
    </xf>
    <xf numFmtId="0" fontId="25" fillId="0" borderId="10" xfId="0" applyNumberFormat="1" applyFont="1" applyBorder="1" applyAlignment="1">
      <alignment vertical="center" wrapText="1"/>
    </xf>
    <xf numFmtId="0" fontId="21" fillId="0" borderId="8" xfId="0" applyFont="1" applyBorder="1" applyAlignment="1">
      <alignment horizontal="justify" vertical="center"/>
    </xf>
    <xf numFmtId="0" fontId="21" fillId="0" borderId="7" xfId="0" applyFont="1" applyBorder="1" applyAlignment="1">
      <alignment horizontal="left" vertical="center" wrapText="1"/>
    </xf>
    <xf numFmtId="0" fontId="21" fillId="0" borderId="12" xfId="0" applyFont="1" applyBorder="1" applyAlignment="1">
      <alignment vertical="center" wrapText="1"/>
    </xf>
    <xf numFmtId="0" fontId="3" fillId="0" borderId="6" xfId="0" applyFont="1" applyBorder="1" applyAlignment="1">
      <alignment horizontal="left" vertical="center" wrapText="1"/>
    </xf>
    <xf numFmtId="0" fontId="24" fillId="0" borderId="13" xfId="0" applyFont="1" applyFill="1" applyBorder="1" applyAlignment="1">
      <alignment vertical="center" wrapText="1"/>
    </xf>
    <xf numFmtId="0" fontId="20" fillId="0" borderId="22" xfId="0" applyFont="1" applyFill="1" applyBorder="1" applyAlignment="1">
      <alignment vertical="center"/>
    </xf>
    <xf numFmtId="0" fontId="29" fillId="6" borderId="0" xfId="0" applyFont="1" applyFill="1" applyBorder="1" applyAlignment="1">
      <alignment horizontal="left" vertical="center" wrapText="1"/>
    </xf>
    <xf numFmtId="0" fontId="3" fillId="0" borderId="11" xfId="0" applyFont="1" applyBorder="1" applyAlignment="1">
      <alignment horizontal="left" vertical="center" wrapText="1"/>
    </xf>
    <xf numFmtId="0" fontId="20" fillId="0" borderId="0" xfId="0" applyFont="1" applyFill="1" applyAlignment="1">
      <alignment wrapText="1"/>
    </xf>
    <xf numFmtId="0" fontId="22" fillId="0" borderId="0" xfId="0" applyFont="1" applyFill="1" applyAlignment="1">
      <alignment wrapText="1"/>
    </xf>
    <xf numFmtId="0" fontId="17" fillId="0" borderId="0" xfId="0" applyFont="1" applyAlignment="1">
      <alignment wrapText="1"/>
    </xf>
    <xf numFmtId="0" fontId="24" fillId="0" borderId="9" xfId="0" applyFont="1" applyFill="1" applyBorder="1" applyAlignment="1">
      <alignment vertical="center" wrapText="1"/>
    </xf>
    <xf numFmtId="0" fontId="0" fillId="0" borderId="0" xfId="0" applyFont="1" applyBorder="1"/>
    <xf numFmtId="0" fontId="0" fillId="0" borderId="0" xfId="0" applyFont="1" applyBorder="1" applyAlignment="1">
      <alignment horizontal="left" wrapText="1"/>
    </xf>
    <xf numFmtId="0" fontId="0" fillId="0" borderId="0" xfId="0" applyFont="1" applyFill="1" applyBorder="1" applyAlignment="1"/>
    <xf numFmtId="0" fontId="0" fillId="0" borderId="0" xfId="0" applyFont="1" applyFill="1" applyBorder="1" applyAlignment="1">
      <alignment wrapText="1"/>
    </xf>
    <xf numFmtId="0" fontId="24" fillId="0" borderId="7" xfId="0" applyFont="1" applyBorder="1" applyAlignment="1">
      <alignment horizontal="left" vertical="center" wrapText="1"/>
    </xf>
    <xf numFmtId="0" fontId="20" fillId="0" borderId="13" xfId="0" applyFont="1" applyBorder="1" applyAlignment="1">
      <alignment vertical="center"/>
    </xf>
    <xf numFmtId="0" fontId="21" fillId="0" borderId="13" xfId="0" applyFont="1" applyBorder="1" applyAlignment="1">
      <alignment horizontal="left" vertical="center" wrapText="1"/>
    </xf>
    <xf numFmtId="0" fontId="3" fillId="0" borderId="0" xfId="0" applyFont="1" applyFill="1" applyBorder="1" applyAlignment="1">
      <alignment vertical="center" wrapText="1"/>
    </xf>
    <xf numFmtId="0" fontId="26" fillId="0" borderId="3" xfId="0" applyFont="1" applyFill="1" applyBorder="1" applyAlignment="1">
      <alignment vertical="center"/>
    </xf>
    <xf numFmtId="0" fontId="21" fillId="0" borderId="16" xfId="0" applyFont="1" applyFill="1" applyBorder="1" applyAlignment="1">
      <alignment horizontal="left" vertical="center" wrapText="1"/>
    </xf>
    <xf numFmtId="0" fontId="30" fillId="0" borderId="0" xfId="0" applyFont="1"/>
    <xf numFmtId="0" fontId="30" fillId="0" borderId="0" xfId="0" applyFont="1" applyFill="1"/>
    <xf numFmtId="0" fontId="24" fillId="0" borderId="23" xfId="0" applyFont="1" applyFill="1" applyBorder="1" applyAlignment="1">
      <alignment vertical="center" wrapText="1"/>
    </xf>
    <xf numFmtId="0" fontId="0" fillId="0" borderId="0" xfId="0" applyAlignment="1">
      <alignment wrapText="1"/>
    </xf>
    <xf numFmtId="0" fontId="7" fillId="0" borderId="0" xfId="0" applyFont="1" applyFill="1" applyAlignment="1">
      <alignment vertical="center" wrapText="1"/>
    </xf>
    <xf numFmtId="0" fontId="21" fillId="0" borderId="0" xfId="0" applyNumberFormat="1" applyFont="1" applyFill="1" applyBorder="1" applyAlignment="1">
      <alignment vertical="center" wrapText="1"/>
    </xf>
    <xf numFmtId="0" fontId="19" fillId="0" borderId="3" xfId="0" applyFont="1" applyFill="1" applyBorder="1" applyAlignment="1">
      <alignment wrapText="1"/>
    </xf>
    <xf numFmtId="0" fontId="19" fillId="0" borderId="0" xfId="0" applyFont="1" applyFill="1" applyBorder="1"/>
    <xf numFmtId="0" fontId="25" fillId="0" borderId="10" xfId="0" applyFont="1" applyFill="1" applyBorder="1" applyAlignment="1">
      <alignment vertical="center" wrapText="1"/>
    </xf>
    <xf numFmtId="0" fontId="7" fillId="0" borderId="10" xfId="0" applyFont="1" applyFill="1" applyBorder="1" applyAlignment="1">
      <alignment vertical="center"/>
    </xf>
    <xf numFmtId="0" fontId="20" fillId="0" borderId="0" xfId="0" applyFont="1"/>
    <xf numFmtId="0" fontId="20" fillId="0" borderId="0" xfId="0" applyFont="1" applyFill="1"/>
    <xf numFmtId="0" fontId="22" fillId="0" borderId="0" xfId="0" applyFont="1" applyFill="1"/>
    <xf numFmtId="0" fontId="20" fillId="3" borderId="4" xfId="0" applyFont="1" applyFill="1" applyBorder="1"/>
    <xf numFmtId="0" fontId="20" fillId="0" borderId="0" xfId="0" applyFont="1" applyFill="1" applyBorder="1"/>
    <xf numFmtId="0" fontId="20" fillId="0" borderId="0" xfId="0" applyFont="1" applyAlignment="1">
      <alignment wrapText="1"/>
    </xf>
    <xf numFmtId="0" fontId="21" fillId="0" borderId="8" xfId="0" applyFont="1" applyFill="1" applyBorder="1" applyAlignment="1">
      <alignment vertical="center" wrapText="1"/>
    </xf>
    <xf numFmtId="0" fontId="21" fillId="0" borderId="6" xfId="0" applyFont="1" applyFill="1" applyBorder="1" applyAlignment="1">
      <alignment vertical="center" wrapText="1"/>
    </xf>
    <xf numFmtId="0" fontId="21" fillId="0" borderId="6" xfId="0" applyFont="1" applyBorder="1" applyAlignment="1">
      <alignment horizontal="left" vertical="center" wrapText="1"/>
    </xf>
    <xf numFmtId="0" fontId="20" fillId="0" borderId="0" xfId="0" applyFont="1" applyBorder="1"/>
    <xf numFmtId="0" fontId="20" fillId="0" borderId="6" xfId="0" applyFont="1" applyBorder="1" applyAlignment="1">
      <alignment vertical="center"/>
    </xf>
    <xf numFmtId="0" fontId="20" fillId="3" borderId="6" xfId="0" applyFont="1" applyFill="1" applyBorder="1" applyAlignment="1">
      <alignment vertical="center"/>
    </xf>
    <xf numFmtId="0" fontId="20" fillId="0" borderId="0" xfId="0" applyFont="1" applyAlignment="1">
      <alignment vertical="center"/>
    </xf>
    <xf numFmtId="0" fontId="20" fillId="0" borderId="7" xfId="0" applyFont="1" applyFill="1" applyBorder="1" applyAlignment="1">
      <alignment vertical="center"/>
    </xf>
    <xf numFmtId="0" fontId="20" fillId="0" borderId="8" xfId="0" applyFont="1" applyFill="1" applyBorder="1" applyAlignment="1">
      <alignment vertical="center"/>
    </xf>
    <xf numFmtId="0" fontId="21" fillId="0" borderId="8" xfId="0" applyNumberFormat="1" applyFont="1" applyFill="1" applyBorder="1" applyAlignment="1">
      <alignment vertical="center" wrapText="1"/>
    </xf>
    <xf numFmtId="0" fontId="20" fillId="0" borderId="1" xfId="0" applyFont="1" applyBorder="1" applyAlignment="1">
      <alignment vertical="center"/>
    </xf>
    <xf numFmtId="0" fontId="21" fillId="0" borderId="2" xfId="0" applyFont="1" applyFill="1" applyBorder="1" applyAlignment="1">
      <alignment vertical="center" wrapText="1"/>
    </xf>
    <xf numFmtId="0" fontId="21" fillId="0" borderId="12" xfId="0" applyFont="1" applyBorder="1" applyAlignment="1">
      <alignment horizontal="left" vertical="center" wrapText="1"/>
    </xf>
    <xf numFmtId="0" fontId="19" fillId="4" borderId="0" xfId="0" applyFont="1" applyFill="1" applyAlignment="1">
      <alignment horizontal="left" vertical="center" wrapText="1"/>
    </xf>
    <xf numFmtId="0" fontId="19" fillId="5" borderId="0" xfId="0" applyFont="1" applyFill="1" applyAlignment="1">
      <alignment horizontal="left" vertical="center" wrapText="1"/>
    </xf>
    <xf numFmtId="0" fontId="19" fillId="6" borderId="0" xfId="0" applyFont="1" applyFill="1" applyAlignment="1">
      <alignment horizontal="lef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wrapText="1"/>
    </xf>
    <xf numFmtId="0" fontId="19" fillId="5" borderId="0" xfId="0" applyFont="1" applyFill="1" applyAlignment="1">
      <alignment vertical="center" wrapText="1"/>
    </xf>
    <xf numFmtId="0" fontId="19" fillId="6" borderId="0" xfId="0" applyFont="1" applyFill="1" applyAlignment="1">
      <alignment vertical="center" wrapText="1"/>
    </xf>
    <xf numFmtId="0" fontId="24" fillId="0" borderId="8" xfId="0" applyNumberFormat="1" applyFont="1" applyFill="1" applyBorder="1" applyAlignment="1">
      <alignment vertical="center" wrapText="1"/>
    </xf>
    <xf numFmtId="0" fontId="19" fillId="6" borderId="0" xfId="0" applyFont="1" applyFill="1" applyAlignment="1">
      <alignment vertical="center"/>
    </xf>
    <xf numFmtId="0" fontId="20" fillId="0" borderId="0" xfId="0" applyFont="1" applyFill="1" applyAlignment="1">
      <alignment vertical="center"/>
    </xf>
    <xf numFmtId="0" fontId="20" fillId="0" borderId="13" xfId="0" applyFont="1" applyFill="1" applyBorder="1" applyAlignment="1">
      <alignment vertical="center"/>
    </xf>
    <xf numFmtId="0" fontId="24" fillId="0" borderId="8" xfId="0" applyFont="1" applyFill="1" applyBorder="1" applyAlignment="1">
      <alignment vertical="center" wrapText="1"/>
    </xf>
    <xf numFmtId="0" fontId="26" fillId="0" borderId="19" xfId="0" applyFont="1" applyBorder="1" applyAlignment="1">
      <alignment vertical="center"/>
    </xf>
    <xf numFmtId="0" fontId="20" fillId="0" borderId="4" xfId="0" applyFont="1" applyBorder="1" applyAlignment="1">
      <alignment vertical="center"/>
    </xf>
    <xf numFmtId="0" fontId="21" fillId="0" borderId="20" xfId="0" applyFont="1" applyFill="1" applyBorder="1" applyAlignment="1">
      <alignment vertical="center" wrapText="1"/>
    </xf>
    <xf numFmtId="0" fontId="20" fillId="3" borderId="4" xfId="0" applyFont="1" applyFill="1" applyBorder="1" applyAlignment="1">
      <alignment vertical="center"/>
    </xf>
    <xf numFmtId="0" fontId="20" fillId="3" borderId="5" xfId="0" applyFont="1" applyFill="1" applyBorder="1" applyAlignment="1">
      <alignment vertical="center"/>
    </xf>
    <xf numFmtId="0" fontId="26" fillId="0" borderId="10" xfId="0" applyFont="1" applyFill="1" applyBorder="1" applyAlignment="1">
      <alignment vertical="center"/>
    </xf>
    <xf numFmtId="0" fontId="19" fillId="6" borderId="0" xfId="0" applyFont="1" applyFill="1" applyBorder="1" applyAlignment="1">
      <alignment vertical="center"/>
    </xf>
    <xf numFmtId="0" fontId="19" fillId="6" borderId="0" xfId="0" applyFont="1" applyFill="1" applyBorder="1" applyAlignment="1">
      <alignment horizontal="left" vertical="center" wrapText="1"/>
    </xf>
    <xf numFmtId="0" fontId="21" fillId="0" borderId="5" xfId="0" applyFont="1" applyBorder="1" applyAlignment="1">
      <alignment vertical="center" wrapText="1"/>
    </xf>
    <xf numFmtId="0" fontId="20" fillId="0" borderId="3" xfId="0" applyFont="1" applyFill="1" applyBorder="1"/>
    <xf numFmtId="0" fontId="20" fillId="0" borderId="16" xfId="0" applyFont="1" applyFill="1" applyBorder="1"/>
    <xf numFmtId="0" fontId="20" fillId="0" borderId="7" xfId="0" applyFont="1" applyBorder="1" applyAlignment="1">
      <alignment vertical="center"/>
    </xf>
    <xf numFmtId="0" fontId="20" fillId="0" borderId="0" xfId="0" applyFont="1" applyFill="1" applyAlignment="1">
      <alignment vertical="center" wrapText="1"/>
    </xf>
    <xf numFmtId="0" fontId="20" fillId="0" borderId="3" xfId="0" applyFont="1" applyBorder="1"/>
    <xf numFmtId="0" fontId="3" fillId="0" borderId="11" xfId="0" applyFont="1" applyFill="1" applyBorder="1" applyAlignment="1">
      <alignment vertical="center" wrapText="1"/>
    </xf>
    <xf numFmtId="0" fontId="5" fillId="0" borderId="0" xfId="0" applyFont="1" applyFill="1" applyAlignment="1">
      <alignment vertical="center"/>
    </xf>
    <xf numFmtId="0" fontId="3" fillId="0" borderId="10" xfId="0" applyFont="1" applyFill="1" applyBorder="1" applyAlignment="1">
      <alignment vertical="center" wrapText="1"/>
    </xf>
    <xf numFmtId="0" fontId="3" fillId="0" borderId="8" xfId="0" applyNumberFormat="1" applyFont="1" applyFill="1" applyBorder="1" applyAlignment="1">
      <alignment vertical="center" wrapText="1"/>
    </xf>
    <xf numFmtId="0" fontId="25" fillId="0" borderId="8" xfId="0" applyFont="1" applyFill="1" applyBorder="1" applyAlignment="1">
      <alignment vertical="center" wrapText="1"/>
    </xf>
    <xf numFmtId="0" fontId="19" fillId="6" borderId="3" xfId="0" applyFont="1" applyFill="1" applyBorder="1" applyAlignment="1">
      <alignment vertical="center"/>
    </xf>
    <xf numFmtId="0" fontId="19" fillId="6" borderId="16" xfId="0" applyFont="1" applyFill="1" applyBorder="1" applyAlignment="1">
      <alignment vertical="center"/>
    </xf>
    <xf numFmtId="0" fontId="29" fillId="4"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left" vertical="center"/>
    </xf>
    <xf numFmtId="0" fontId="19" fillId="5" borderId="0" xfId="0" applyFont="1" applyFill="1" applyBorder="1" applyAlignment="1">
      <alignment vertical="center"/>
    </xf>
    <xf numFmtId="0" fontId="19" fillId="4" borderId="1" xfId="0" applyFont="1" applyFill="1" applyBorder="1" applyAlignment="1">
      <alignment vertical="center"/>
    </xf>
    <xf numFmtId="0" fontId="19" fillId="4" borderId="2" xfId="0" applyFont="1" applyFill="1" applyBorder="1" applyAlignment="1">
      <alignment vertical="center"/>
    </xf>
    <xf numFmtId="0" fontId="19" fillId="4" borderId="12" xfId="0" applyFont="1" applyFill="1" applyBorder="1" applyAlignment="1">
      <alignment horizontal="left" vertical="center"/>
    </xf>
    <xf numFmtId="0" fontId="19" fillId="5" borderId="3" xfId="0" applyFont="1" applyFill="1" applyBorder="1" applyAlignment="1">
      <alignment vertical="center"/>
    </xf>
    <xf numFmtId="0" fontId="19" fillId="5" borderId="16" xfId="0" applyFont="1" applyFill="1" applyBorder="1" applyAlignment="1">
      <alignment horizontal="left" vertical="center"/>
    </xf>
    <xf numFmtId="0" fontId="19" fillId="4" borderId="2" xfId="0" applyFont="1" applyFill="1" applyBorder="1" applyAlignment="1">
      <alignment vertical="center" wrapText="1"/>
    </xf>
    <xf numFmtId="0" fontId="20" fillId="0" borderId="25" xfId="0" applyFont="1" applyBorder="1" applyAlignment="1">
      <alignment horizontal="center"/>
    </xf>
    <xf numFmtId="0" fontId="19" fillId="4" borderId="12"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25" xfId="0" applyFont="1" applyBorder="1" applyAlignment="1">
      <alignment horizontal="center" wrapText="1"/>
    </xf>
    <xf numFmtId="0" fontId="21" fillId="0" borderId="17" xfId="0" applyNumberFormat="1" applyFont="1" applyFill="1" applyBorder="1" applyAlignment="1">
      <alignment vertical="center" wrapText="1"/>
    </xf>
    <xf numFmtId="0" fontId="21" fillId="0" borderId="7" xfId="0" applyFont="1" applyFill="1" applyBorder="1" applyAlignment="1">
      <alignment horizontal="left" vertical="center" wrapText="1"/>
    </xf>
    <xf numFmtId="0" fontId="7" fillId="0" borderId="11" xfId="0" applyFont="1" applyFill="1" applyBorder="1" applyAlignment="1">
      <alignment vertical="center"/>
    </xf>
    <xf numFmtId="0" fontId="25" fillId="0" borderId="7" xfId="0" applyFont="1" applyFill="1" applyBorder="1" applyAlignment="1">
      <alignment vertical="center" wrapText="1"/>
    </xf>
    <xf numFmtId="0" fontId="24" fillId="0" borderId="9" xfId="0" applyNumberFormat="1" applyFont="1" applyBorder="1" applyAlignment="1">
      <alignment vertical="center" wrapText="1"/>
    </xf>
    <xf numFmtId="0" fontId="19" fillId="6" borderId="16" xfId="0" applyFont="1" applyFill="1" applyBorder="1" applyAlignment="1">
      <alignment horizontal="left" vertical="center" wrapText="1"/>
    </xf>
    <xf numFmtId="0" fontId="19" fillId="6" borderId="16" xfId="0" applyFont="1" applyFill="1" applyBorder="1" applyAlignment="1">
      <alignment vertical="center" wrapText="1"/>
    </xf>
    <xf numFmtId="0" fontId="30" fillId="0" borderId="0" xfId="0" applyFont="1" applyFill="1" applyAlignment="1">
      <alignment wrapText="1"/>
    </xf>
    <xf numFmtId="0" fontId="31" fillId="0" borderId="0" xfId="0" applyFont="1" applyFill="1" applyBorder="1"/>
    <xf numFmtId="0" fontId="31" fillId="0" borderId="0" xfId="0" applyFont="1"/>
    <xf numFmtId="0" fontId="31" fillId="0" borderId="16" xfId="0" applyFont="1" applyFill="1" applyBorder="1" applyAlignment="1">
      <alignment horizontal="left" wrapText="1"/>
    </xf>
    <xf numFmtId="0" fontId="19" fillId="4" borderId="12" xfId="0" applyFont="1" applyFill="1" applyBorder="1" applyAlignment="1">
      <alignment vertical="center"/>
    </xf>
    <xf numFmtId="0" fontId="19" fillId="5" borderId="16" xfId="0" applyFont="1" applyFill="1" applyBorder="1" applyAlignment="1">
      <alignment vertical="center"/>
    </xf>
    <xf numFmtId="0" fontId="21" fillId="0" borderId="25" xfId="0" applyNumberFormat="1" applyFont="1" applyBorder="1" applyAlignment="1">
      <alignment vertical="center" wrapText="1"/>
    </xf>
    <xf numFmtId="0" fontId="26" fillId="3" borderId="4" xfId="0" applyFont="1" applyFill="1" applyBorder="1" applyAlignment="1">
      <alignment vertical="center"/>
    </xf>
    <xf numFmtId="0" fontId="26" fillId="3" borderId="6" xfId="0" applyFont="1" applyFill="1" applyBorder="1" applyAlignment="1">
      <alignment vertical="center" wrapText="1"/>
    </xf>
    <xf numFmtId="0" fontId="26" fillId="3" borderId="5" xfId="0" applyFont="1" applyFill="1" applyBorder="1" applyAlignment="1">
      <alignment vertical="center"/>
    </xf>
    <xf numFmtId="0" fontId="32" fillId="0" borderId="0" xfId="0" applyFont="1" applyFill="1" applyAlignment="1">
      <alignment wrapText="1"/>
    </xf>
    <xf numFmtId="0" fontId="34" fillId="0" borderId="0" xfId="0" applyFont="1" applyFill="1" applyAlignment="1">
      <alignment wrapText="1"/>
    </xf>
    <xf numFmtId="0" fontId="34" fillId="0" borderId="0" xfId="0" applyFont="1" applyFill="1"/>
    <xf numFmtId="0" fontId="34" fillId="0" borderId="0" xfId="0" applyFont="1" applyFill="1" applyAlignment="1">
      <alignment vertical="center"/>
    </xf>
    <xf numFmtId="0" fontId="3" fillId="0" borderId="0" xfId="0" applyFont="1" applyFill="1" applyAlignment="1">
      <alignment vertical="center" wrapText="1"/>
    </xf>
    <xf numFmtId="0" fontId="31" fillId="0" borderId="0" xfId="0" applyFont="1" applyFill="1"/>
    <xf numFmtId="0" fontId="21" fillId="0" borderId="7" xfId="0" applyNumberFormat="1" applyFont="1" applyFill="1" applyBorder="1" applyAlignment="1">
      <alignment vertical="center" wrapText="1"/>
    </xf>
    <xf numFmtId="0" fontId="20" fillId="0" borderId="22" xfId="0" applyFont="1" applyFill="1" applyBorder="1" applyAlignment="1">
      <alignment horizontal="left" vertical="center"/>
    </xf>
    <xf numFmtId="0" fontId="24" fillId="0" borderId="7" xfId="0" applyFont="1" applyFill="1" applyBorder="1" applyAlignment="1">
      <alignment horizontal="left" vertical="center" wrapText="1"/>
    </xf>
    <xf numFmtId="0" fontId="20" fillId="0" borderId="21" xfId="0" applyFont="1" applyFill="1" applyBorder="1" applyAlignment="1">
      <alignment horizontal="left" vertical="center"/>
    </xf>
    <xf numFmtId="0" fontId="24" fillId="0" borderId="8" xfId="0" applyFont="1" applyFill="1" applyBorder="1" applyAlignment="1">
      <alignment horizontal="left" vertical="center" wrapText="1"/>
    </xf>
    <xf numFmtId="0" fontId="7" fillId="0" borderId="21" xfId="0" applyFont="1" applyFill="1" applyBorder="1" applyAlignment="1">
      <alignment horizontal="left" vertical="center"/>
    </xf>
    <xf numFmtId="0" fontId="20" fillId="0" borderId="22" xfId="0" applyFont="1" applyFill="1" applyBorder="1"/>
    <xf numFmtId="0" fontId="1" fillId="0" borderId="0" xfId="0" applyFont="1" applyFill="1" applyBorder="1" applyAlignment="1">
      <alignment horizontal="justify" vertical="center" wrapText="1"/>
    </xf>
    <xf numFmtId="0" fontId="4" fillId="0" borderId="0" xfId="0" applyFont="1" applyFill="1" applyBorder="1"/>
    <xf numFmtId="0" fontId="4" fillId="0" borderId="0" xfId="0" applyFont="1" applyBorder="1"/>
    <xf numFmtId="0" fontId="5"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21" fillId="0" borderId="6" xfId="0" applyFont="1" applyBorder="1" applyAlignment="1">
      <alignment vertical="center" wrapText="1"/>
    </xf>
    <xf numFmtId="0" fontId="21" fillId="0" borderId="16" xfId="0" applyFont="1" applyFill="1" applyBorder="1" applyAlignment="1">
      <alignment vertical="center" wrapText="1"/>
    </xf>
    <xf numFmtId="0" fontId="20" fillId="3" borderId="5" xfId="0" applyFont="1" applyFill="1" applyBorder="1" applyAlignment="1">
      <alignment wrapText="1"/>
    </xf>
    <xf numFmtId="0" fontId="26"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21" fillId="0" borderId="8"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25" fillId="0" borderId="8" xfId="0" applyNumberFormat="1" applyFont="1" applyFill="1" applyBorder="1" applyAlignment="1">
      <alignment horizontal="left" vertical="center" wrapText="1"/>
    </xf>
    <xf numFmtId="0" fontId="26"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25" fillId="0" borderId="7" xfId="0" applyNumberFormat="1" applyFont="1" applyFill="1" applyBorder="1" applyAlignment="1">
      <alignment horizontal="left" vertical="center" wrapText="1"/>
    </xf>
    <xf numFmtId="0" fontId="26"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19" fillId="4" borderId="12" xfId="0" applyFont="1" applyFill="1" applyBorder="1" applyAlignment="1">
      <alignment vertical="center" wrapText="1"/>
    </xf>
    <xf numFmtId="0" fontId="19" fillId="5" borderId="16" xfId="0" applyFont="1" applyFill="1" applyBorder="1" applyAlignment="1">
      <alignment vertical="center" wrapText="1"/>
    </xf>
    <xf numFmtId="0" fontId="20" fillId="0" borderId="16" xfId="0" applyFont="1" applyFill="1" applyBorder="1" applyAlignment="1">
      <alignment wrapText="1"/>
    </xf>
    <xf numFmtId="0" fontId="12" fillId="0" borderId="0" xfId="0" applyFont="1" applyFill="1" applyAlignment="1">
      <alignment wrapText="1"/>
    </xf>
    <xf numFmtId="0" fontId="8" fillId="0" borderId="3" xfId="0" applyFont="1" applyFill="1" applyBorder="1" applyAlignment="1">
      <alignment vertical="center" wrapText="1"/>
    </xf>
    <xf numFmtId="0" fontId="6" fillId="0" borderId="9" xfId="0" applyFont="1" applyBorder="1" applyAlignment="1">
      <alignment vertical="center" wrapText="1"/>
    </xf>
    <xf numFmtId="0" fontId="4" fillId="0" borderId="8" xfId="0" applyFont="1" applyFill="1" applyBorder="1" applyAlignment="1">
      <alignment horizontal="left" vertical="center"/>
    </xf>
    <xf numFmtId="0" fontId="3" fillId="0" borderId="11" xfId="0" applyFont="1" applyFill="1" applyBorder="1" applyAlignment="1">
      <alignment horizontal="left" vertical="center" wrapText="1"/>
    </xf>
    <xf numFmtId="0" fontId="34" fillId="0" borderId="3" xfId="0" applyFont="1" applyFill="1" applyBorder="1" applyAlignment="1">
      <alignment wrapText="1"/>
    </xf>
    <xf numFmtId="0" fontId="24" fillId="7" borderId="8" xfId="0" applyNumberFormat="1" applyFont="1" applyFill="1" applyBorder="1" applyAlignment="1">
      <alignment vertical="center" wrapText="1"/>
    </xf>
    <xf numFmtId="0" fontId="7" fillId="0" borderId="8" xfId="0" applyFont="1" applyFill="1" applyBorder="1" applyAlignment="1">
      <alignment vertical="center"/>
    </xf>
    <xf numFmtId="0" fontId="21" fillId="0" borderId="3" xfId="0" applyNumberFormat="1" applyFont="1" applyFill="1" applyBorder="1" applyAlignment="1">
      <alignment vertical="center" wrapText="1"/>
    </xf>
    <xf numFmtId="0" fontId="6" fillId="0" borderId="9" xfId="0" applyFont="1" applyFill="1" applyBorder="1" applyAlignment="1">
      <alignment vertical="center" wrapText="1"/>
    </xf>
    <xf numFmtId="0" fontId="24" fillId="0" borderId="9" xfId="0" applyNumberFormat="1" applyFont="1" applyFill="1" applyBorder="1" applyAlignment="1">
      <alignment vertical="center" wrapText="1"/>
    </xf>
    <xf numFmtId="0" fontId="24" fillId="0" borderId="17" xfId="0" applyNumberFormat="1" applyFont="1" applyBorder="1" applyAlignment="1">
      <alignment vertical="center" wrapText="1"/>
    </xf>
    <xf numFmtId="0" fontId="24" fillId="0" borderId="16" xfId="0" applyFont="1" applyFill="1" applyBorder="1" applyAlignment="1">
      <alignment horizontal="justify" vertical="center" wrapText="1"/>
    </xf>
    <xf numFmtId="0" fontId="36" fillId="0" borderId="3" xfId="0" applyFont="1" applyFill="1" applyBorder="1" applyAlignment="1">
      <alignment vertical="center" wrapText="1"/>
    </xf>
    <xf numFmtId="0" fontId="30" fillId="0" borderId="3" xfId="0" applyNumberFormat="1" applyFont="1" applyBorder="1" applyAlignment="1">
      <alignment vertical="center" wrapText="1"/>
    </xf>
    <xf numFmtId="0" fontId="20" fillId="3" borderId="5" xfId="0" applyFont="1" applyFill="1" applyBorder="1" applyAlignment="1">
      <alignment vertical="center" wrapText="1"/>
    </xf>
    <xf numFmtId="0" fontId="20" fillId="0" borderId="6" xfId="0" applyFont="1" applyFill="1" applyBorder="1" applyAlignment="1">
      <alignment vertical="center"/>
    </xf>
    <xf numFmtId="0" fontId="21" fillId="0" borderId="6" xfId="0" applyFont="1" applyFill="1" applyBorder="1" applyAlignment="1">
      <alignment horizontal="left" vertical="center" wrapText="1"/>
    </xf>
    <xf numFmtId="0" fontId="20" fillId="0" borderId="4" xfId="0" applyFont="1" applyFill="1" applyBorder="1" applyAlignment="1">
      <alignment vertical="center"/>
    </xf>
    <xf numFmtId="0" fontId="21"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0" fillId="0" borderId="0" xfId="0" applyFont="1" applyAlignment="1">
      <alignment wrapText="1"/>
    </xf>
    <xf numFmtId="0" fontId="21" fillId="0" borderId="18" xfId="0" applyNumberFormat="1" applyFont="1" applyFill="1" applyBorder="1" applyAlignment="1">
      <alignment vertical="center" wrapText="1"/>
    </xf>
    <xf numFmtId="0" fontId="20" fillId="3" borderId="0" xfId="0" applyFont="1" applyFill="1" applyBorder="1"/>
    <xf numFmtId="0" fontId="20" fillId="3" borderId="0"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vertical="center"/>
    </xf>
    <xf numFmtId="0" fontId="28" fillId="0" borderId="0" xfId="0" applyFont="1" applyFill="1" applyBorder="1" applyAlignment="1">
      <alignment vertical="center" wrapText="1"/>
    </xf>
    <xf numFmtId="0" fontId="26" fillId="0" borderId="8" xfId="0" applyNumberFormat="1" applyFont="1" applyFill="1" applyBorder="1" applyAlignment="1">
      <alignment vertical="center" wrapText="1"/>
    </xf>
    <xf numFmtId="0" fontId="26" fillId="0" borderId="27" xfId="0" applyFont="1" applyFill="1" applyBorder="1" applyAlignment="1">
      <alignment vertical="center"/>
    </xf>
    <xf numFmtId="0" fontId="26" fillId="0" borderId="11" xfId="0" applyFont="1" applyFill="1" applyBorder="1" applyAlignment="1">
      <alignment horizontal="left" vertical="center"/>
    </xf>
    <xf numFmtId="0" fontId="30" fillId="0" borderId="0" xfId="0" applyFont="1" applyFill="1" applyAlignment="1">
      <alignment vertical="center"/>
    </xf>
    <xf numFmtId="0" fontId="0" fillId="0" borderId="3" xfId="0" applyBorder="1" applyAlignment="1">
      <alignment wrapText="1"/>
    </xf>
    <xf numFmtId="0" fontId="26" fillId="0" borderId="0" xfId="0" applyNumberFormat="1" applyFont="1" applyFill="1" applyBorder="1" applyAlignment="1">
      <alignment vertical="center" wrapText="1"/>
    </xf>
    <xf numFmtId="0" fontId="0" fillId="0" borderId="0" xfId="0" applyBorder="1" applyAlignment="1">
      <alignment wrapText="1"/>
    </xf>
    <xf numFmtId="0" fontId="30" fillId="0" borderId="0" xfId="0" applyFont="1" applyFill="1" applyBorder="1" applyAlignment="1">
      <alignment vertical="center"/>
    </xf>
    <xf numFmtId="0" fontId="26" fillId="0" borderId="7" xfId="0" applyFont="1" applyFill="1" applyBorder="1" applyAlignment="1">
      <alignment vertical="center"/>
    </xf>
    <xf numFmtId="0" fontId="3" fillId="0" borderId="26" xfId="0" applyFont="1" applyFill="1" applyBorder="1" applyAlignment="1">
      <alignment horizontal="left" vertical="center" wrapText="1"/>
    </xf>
    <xf numFmtId="0" fontId="20" fillId="3" borderId="20" xfId="0" applyFont="1" applyFill="1" applyBorder="1" applyAlignment="1">
      <alignment vertical="center"/>
    </xf>
    <xf numFmtId="0" fontId="3" fillId="9" borderId="8" xfId="0" applyFont="1" applyFill="1" applyBorder="1" applyAlignment="1">
      <alignment horizontal="left" vertical="center" wrapText="1"/>
    </xf>
    <xf numFmtId="0" fontId="6" fillId="9" borderId="8" xfId="0" applyFont="1" applyFill="1" applyBorder="1" applyAlignment="1">
      <alignment horizontal="left" vertical="center" wrapText="1"/>
    </xf>
    <xf numFmtId="0" fontId="5" fillId="0" borderId="0" xfId="0" applyFont="1" applyBorder="1" applyAlignment="1">
      <alignment vertical="center"/>
    </xf>
    <xf numFmtId="0" fontId="30" fillId="0" borderId="0" xfId="0" applyFont="1" applyFill="1" applyAlignment="1">
      <alignment vertical="center" wrapText="1"/>
    </xf>
    <xf numFmtId="0" fontId="3" fillId="10" borderId="9" xfId="0" applyFont="1" applyFill="1" applyBorder="1" applyAlignment="1">
      <alignment vertical="center" wrapText="1"/>
    </xf>
    <xf numFmtId="0" fontId="3" fillId="10" borderId="8" xfId="0" applyFont="1" applyFill="1" applyBorder="1" applyAlignment="1">
      <alignment horizontal="left" vertical="center" wrapText="1"/>
    </xf>
    <xf numFmtId="0" fontId="3" fillId="10" borderId="8" xfId="0" applyFont="1" applyFill="1" applyBorder="1" applyAlignment="1">
      <alignment vertical="center" wrapText="1"/>
    </xf>
    <xf numFmtId="0" fontId="24" fillId="0" borderId="3" xfId="0" applyNumberFormat="1" applyFont="1" applyFill="1" applyBorder="1" applyAlignment="1">
      <alignment vertical="center" wrapText="1"/>
    </xf>
    <xf numFmtId="0" fontId="21" fillId="0" borderId="8" xfId="0" applyFont="1" applyFill="1" applyBorder="1" applyAlignment="1">
      <alignment horizontal="justify" vertical="center"/>
    </xf>
    <xf numFmtId="0" fontId="25" fillId="0" borderId="24" xfId="0" applyNumberFormat="1" applyFont="1" applyFill="1" applyBorder="1" applyAlignment="1">
      <alignment vertical="center" wrapText="1"/>
    </xf>
    <xf numFmtId="0" fontId="34" fillId="0" borderId="0" xfId="0" applyNumberFormat="1" applyFont="1" applyFill="1" applyBorder="1" applyAlignment="1">
      <alignment vertical="center" wrapText="1"/>
    </xf>
    <xf numFmtId="0" fontId="22" fillId="0" borderId="0" xfId="0" applyFont="1" applyFill="1" applyBorder="1"/>
    <xf numFmtId="0" fontId="21" fillId="0" borderId="22" xfId="0" applyFont="1" applyBorder="1" applyAlignment="1">
      <alignment horizontal="left" vertical="center" wrapText="1"/>
    </xf>
    <xf numFmtId="0" fontId="21" fillId="0" borderId="20" xfId="0" applyFont="1" applyBorder="1" applyAlignment="1">
      <alignment vertical="center" wrapText="1"/>
    </xf>
    <xf numFmtId="0" fontId="24" fillId="0" borderId="21" xfId="0" applyNumberFormat="1" applyFont="1" applyFill="1" applyBorder="1" applyAlignment="1">
      <alignment vertical="center" wrapText="1"/>
    </xf>
    <xf numFmtId="0" fontId="3" fillId="0" borderId="22" xfId="0" applyFont="1" applyFill="1" applyBorder="1" applyAlignment="1">
      <alignment horizontal="left" vertical="center" wrapText="1"/>
    </xf>
    <xf numFmtId="0" fontId="3" fillId="0" borderId="4" xfId="0" applyFont="1" applyBorder="1" applyAlignment="1">
      <alignment horizontal="left" vertical="center" wrapText="1"/>
    </xf>
    <xf numFmtId="0" fontId="19" fillId="0" borderId="0" xfId="0" applyFont="1" applyFill="1" applyBorder="1" applyAlignment="1">
      <alignment vertical="center"/>
    </xf>
    <xf numFmtId="0" fontId="20" fillId="0" borderId="3" xfId="0" applyFont="1" applyFill="1" applyBorder="1" applyAlignment="1">
      <alignment vertical="center"/>
    </xf>
    <xf numFmtId="0" fontId="21" fillId="0" borderId="3" xfId="0" applyFont="1" applyFill="1" applyBorder="1" applyAlignment="1">
      <alignment horizontal="left" vertical="center" wrapText="1"/>
    </xf>
    <xf numFmtId="0" fontId="25" fillId="0" borderId="3" xfId="0" applyNumberFormat="1" applyFont="1" applyFill="1" applyBorder="1" applyAlignment="1">
      <alignment vertical="center" wrapText="1"/>
    </xf>
    <xf numFmtId="0" fontId="34" fillId="8" borderId="3" xfId="0" applyNumberFormat="1" applyFont="1" applyFill="1" applyBorder="1" applyAlignment="1">
      <alignment vertical="center" wrapText="1"/>
    </xf>
    <xf numFmtId="0" fontId="39" fillId="0" borderId="0" xfId="6" applyFont="1" applyFill="1" applyBorder="1" applyAlignment="1">
      <alignment vertical="center"/>
    </xf>
    <xf numFmtId="4" fontId="40" fillId="0" borderId="0" xfId="7" applyNumberFormat="1" applyFont="1" applyFill="1" applyAlignment="1">
      <alignment vertical="center" wrapText="1"/>
    </xf>
    <xf numFmtId="4" fontId="40" fillId="0" borderId="0" xfId="7" applyNumberFormat="1" applyFont="1" applyFill="1" applyAlignment="1">
      <alignment vertical="center"/>
    </xf>
    <xf numFmtId="4" fontId="41" fillId="11" borderId="29" xfId="7" applyNumberFormat="1" applyFont="1" applyFill="1" applyBorder="1" applyAlignment="1">
      <alignment horizontal="center" vertical="center" wrapText="1"/>
    </xf>
    <xf numFmtId="4" fontId="41" fillId="11" borderId="30" xfId="7" applyNumberFormat="1" applyFont="1" applyFill="1" applyBorder="1" applyAlignment="1">
      <alignment horizontal="center" vertical="center" wrapText="1"/>
    </xf>
    <xf numFmtId="4" fontId="41" fillId="0" borderId="0" xfId="7" applyNumberFormat="1" applyFont="1" applyFill="1" applyAlignment="1">
      <alignment horizontal="center" vertical="center" wrapText="1"/>
    </xf>
    <xf numFmtId="4" fontId="2" fillId="0" borderId="0" xfId="7" applyNumberFormat="1" applyFont="1" applyFill="1" applyAlignment="1">
      <alignment vertical="center"/>
    </xf>
    <xf numFmtId="4" fontId="2" fillId="0" borderId="0" xfId="7" applyNumberFormat="1" applyFont="1" applyFill="1" applyAlignment="1">
      <alignment vertical="center" wrapText="1"/>
    </xf>
    <xf numFmtId="0" fontId="41" fillId="11" borderId="34" xfId="6" applyFont="1" applyFill="1" applyBorder="1" applyAlignment="1">
      <alignment horizontal="center" vertical="center"/>
    </xf>
    <xf numFmtId="4" fontId="41" fillId="11" borderId="35" xfId="7" applyNumberFormat="1" applyFont="1" applyFill="1" applyBorder="1" applyAlignment="1">
      <alignment horizontal="center" vertical="center" wrapText="1"/>
    </xf>
    <xf numFmtId="4" fontId="41" fillId="11" borderId="36" xfId="7" applyNumberFormat="1" applyFont="1" applyFill="1" applyBorder="1" applyAlignment="1">
      <alignment horizontal="center" vertical="center" wrapText="1"/>
    </xf>
    <xf numFmtId="4" fontId="2" fillId="0" borderId="0" xfId="7" applyNumberFormat="1" applyFont="1" applyFill="1" applyAlignment="1">
      <alignment horizontal="center" vertical="center" wrapText="1"/>
    </xf>
    <xf numFmtId="4" fontId="2" fillId="0" borderId="37" xfId="7" applyNumberFormat="1" applyFont="1" applyFill="1" applyBorder="1" applyAlignment="1">
      <alignment vertical="center" wrapText="1"/>
    </xf>
    <xf numFmtId="4" fontId="2" fillId="0" borderId="19" xfId="7" applyNumberFormat="1" applyFont="1" applyFill="1" applyBorder="1" applyAlignment="1">
      <alignment vertical="center"/>
    </xf>
    <xf numFmtId="4" fontId="42" fillId="0" borderId="37" xfId="7" applyNumberFormat="1" applyFont="1" applyFill="1" applyBorder="1" applyAlignment="1">
      <alignment horizontal="left" vertical="center" wrapText="1" indent="2"/>
    </xf>
    <xf numFmtId="4" fontId="42" fillId="0" borderId="19" xfId="7" applyNumberFormat="1" applyFont="1" applyFill="1" applyBorder="1" applyAlignment="1">
      <alignment vertical="center"/>
    </xf>
    <xf numFmtId="4" fontId="42" fillId="0" borderId="0" xfId="7" applyNumberFormat="1" applyFont="1" applyFill="1" applyAlignment="1">
      <alignment vertical="center"/>
    </xf>
    <xf numFmtId="4" fontId="42" fillId="0" borderId="39" xfId="7" applyNumberFormat="1" applyFont="1" applyFill="1" applyBorder="1" applyAlignment="1">
      <alignment horizontal="left" vertical="center" wrapText="1" indent="2"/>
    </xf>
    <xf numFmtId="4" fontId="42" fillId="0" borderId="15" xfId="7" applyNumberFormat="1" applyFont="1" applyFill="1" applyBorder="1" applyAlignment="1">
      <alignment vertical="center"/>
    </xf>
    <xf numFmtId="4" fontId="2" fillId="0" borderId="40" xfId="7" applyNumberFormat="1" applyFont="1" applyFill="1" applyBorder="1" applyAlignment="1">
      <alignment vertical="center" wrapText="1"/>
    </xf>
    <xf numFmtId="4" fontId="2" fillId="0" borderId="6" xfId="7" applyNumberFormat="1" applyFont="1" applyFill="1" applyBorder="1" applyAlignment="1">
      <alignment vertical="center"/>
    </xf>
    <xf numFmtId="4" fontId="41" fillId="11" borderId="34" xfId="7" applyNumberFormat="1" applyFont="1" applyFill="1" applyBorder="1" applyAlignment="1">
      <alignment vertical="center" wrapText="1"/>
    </xf>
    <xf numFmtId="4" fontId="41" fillId="11" borderId="35" xfId="7" applyNumberFormat="1" applyFont="1" applyFill="1" applyBorder="1" applyAlignment="1">
      <alignment vertical="center"/>
    </xf>
    <xf numFmtId="4" fontId="41" fillId="11" borderId="36" xfId="7" applyNumberFormat="1" applyFont="1" applyFill="1" applyBorder="1" applyAlignment="1">
      <alignment vertical="center"/>
    </xf>
    <xf numFmtId="4" fontId="2" fillId="0" borderId="39" xfId="7" applyNumberFormat="1" applyFont="1" applyFill="1" applyBorder="1" applyAlignment="1">
      <alignment vertical="center" wrapText="1"/>
    </xf>
    <xf numFmtId="4" fontId="2" fillId="0" borderId="15" xfId="7" applyNumberFormat="1" applyFont="1" applyFill="1" applyBorder="1" applyAlignment="1">
      <alignment vertical="center"/>
    </xf>
    <xf numFmtId="4" fontId="2" fillId="1" borderId="15" xfId="7" applyNumberFormat="1" applyFont="1" applyFill="1" applyBorder="1" applyAlignment="1">
      <alignment vertical="center"/>
    </xf>
    <xf numFmtId="4" fontId="2" fillId="0" borderId="43" xfId="7" applyNumberFormat="1" applyFont="1" applyFill="1" applyBorder="1" applyAlignment="1">
      <alignment vertical="center" wrapText="1"/>
    </xf>
    <xf numFmtId="4" fontId="2" fillId="0" borderId="13" xfId="7" applyNumberFormat="1" applyFont="1" applyFill="1" applyBorder="1" applyAlignment="1">
      <alignment vertical="center"/>
    </xf>
    <xf numFmtId="4" fontId="2" fillId="1" borderId="13" xfId="7" applyNumberFormat="1" applyFont="1" applyFill="1" applyBorder="1" applyAlignment="1">
      <alignment vertical="center"/>
    </xf>
    <xf numFmtId="4" fontId="42" fillId="1" borderId="19" xfId="7" applyNumberFormat="1" applyFont="1" applyFill="1" applyBorder="1" applyAlignment="1">
      <alignment vertical="center"/>
    </xf>
    <xf numFmtId="4" fontId="42" fillId="1" borderId="15" xfId="7" applyNumberFormat="1" applyFont="1" applyFill="1" applyBorder="1" applyAlignment="1">
      <alignment vertical="center"/>
    </xf>
    <xf numFmtId="4" fontId="2" fillId="7" borderId="13" xfId="7" applyNumberFormat="1" applyFont="1" applyFill="1" applyBorder="1" applyAlignment="1">
      <alignment vertical="center"/>
    </xf>
    <xf numFmtId="4" fontId="42" fillId="7" borderId="19" xfId="7" applyNumberFormat="1" applyFont="1" applyFill="1" applyBorder="1" applyAlignment="1">
      <alignment vertical="center"/>
    </xf>
    <xf numFmtId="4" fontId="41" fillId="7" borderId="0" xfId="7" applyNumberFormat="1" applyFont="1" applyFill="1" applyBorder="1" applyAlignment="1">
      <alignment vertical="center" wrapText="1"/>
    </xf>
    <xf numFmtId="4" fontId="41" fillId="7" borderId="0" xfId="7" applyNumberFormat="1" applyFont="1" applyFill="1" applyBorder="1" applyAlignment="1">
      <alignment vertical="center"/>
    </xf>
    <xf numFmtId="4" fontId="2" fillId="7" borderId="0" xfId="7" applyNumberFormat="1" applyFont="1" applyFill="1" applyAlignment="1">
      <alignment vertical="center"/>
    </xf>
    <xf numFmtId="0" fontId="2" fillId="7" borderId="0" xfId="6" applyFont="1" applyFill="1" applyBorder="1" applyAlignment="1">
      <alignment vertical="center"/>
    </xf>
    <xf numFmtId="4" fontId="2" fillId="7" borderId="0" xfId="6" applyNumberFormat="1" applyFont="1" applyFill="1" applyAlignment="1">
      <alignment vertical="center"/>
    </xf>
    <xf numFmtId="4" fontId="2" fillId="7" borderId="0" xfId="6" applyNumberFormat="1" applyFont="1" applyFill="1" applyBorder="1" applyAlignment="1">
      <alignment vertical="center"/>
    </xf>
    <xf numFmtId="4" fontId="2" fillId="0" borderId="0" xfId="7" applyNumberFormat="1" applyFont="1" applyFill="1" applyBorder="1" applyAlignment="1">
      <alignment vertical="center"/>
    </xf>
    <xf numFmtId="4" fontId="41" fillId="7" borderId="45" xfId="6" applyNumberFormat="1" applyFont="1" applyFill="1" applyBorder="1" applyAlignment="1">
      <alignment horizontal="center" vertical="center"/>
    </xf>
    <xf numFmtId="4" fontId="41" fillId="7" borderId="36" xfId="6" applyNumberFormat="1" applyFont="1" applyFill="1" applyBorder="1" applyAlignment="1">
      <alignment horizontal="center" vertical="center"/>
    </xf>
    <xf numFmtId="4" fontId="41" fillId="0" borderId="0" xfId="7" applyNumberFormat="1" applyFont="1" applyFill="1" applyBorder="1" applyAlignment="1">
      <alignment horizontal="center" vertical="center"/>
    </xf>
    <xf numFmtId="0" fontId="2" fillId="0" borderId="48" xfId="6" applyFont="1" applyFill="1" applyBorder="1" applyAlignment="1">
      <alignment horizontal="left" vertical="center"/>
    </xf>
    <xf numFmtId="4" fontId="2" fillId="0" borderId="30" xfId="6" applyNumberFormat="1" applyFont="1" applyFill="1" applyBorder="1" applyAlignment="1">
      <alignment vertical="center"/>
    </xf>
    <xf numFmtId="4" fontId="41" fillId="0" borderId="0" xfId="6" applyNumberFormat="1" applyFont="1" applyFill="1" applyBorder="1" applyAlignment="1">
      <alignment horizontal="right" vertical="center"/>
    </xf>
    <xf numFmtId="0" fontId="2" fillId="0" borderId="51" xfId="6" applyFont="1" applyFill="1" applyBorder="1" applyAlignment="1">
      <alignment vertical="center"/>
    </xf>
    <xf numFmtId="0" fontId="2" fillId="0" borderId="4" xfId="6" applyFont="1" applyFill="1" applyBorder="1" applyAlignment="1">
      <alignment horizontal="left" vertical="center"/>
    </xf>
    <xf numFmtId="4" fontId="2" fillId="0" borderId="20" xfId="7" applyNumberFormat="1" applyFont="1" applyFill="1" applyBorder="1" applyAlignment="1">
      <alignment horizontal="left" vertical="center"/>
    </xf>
    <xf numFmtId="4" fontId="2" fillId="0" borderId="41" xfId="6" applyNumberFormat="1" applyFont="1" applyFill="1" applyBorder="1" applyAlignment="1">
      <alignment vertical="center"/>
    </xf>
    <xf numFmtId="4" fontId="41" fillId="0" borderId="0" xfId="6" applyNumberFormat="1" applyFont="1" applyFill="1" applyBorder="1" applyAlignment="1">
      <alignment vertical="center"/>
    </xf>
    <xf numFmtId="0" fontId="2" fillId="0" borderId="40" xfId="6" applyFont="1" applyFill="1" applyBorder="1" applyAlignment="1">
      <alignment horizontal="left" vertical="center"/>
    </xf>
    <xf numFmtId="0" fontId="2" fillId="0" borderId="51" xfId="6" applyFont="1" applyFill="1" applyBorder="1" applyAlignment="1">
      <alignment vertical="center" wrapText="1"/>
    </xf>
    <xf numFmtId="0" fontId="2" fillId="0" borderId="52" xfId="6" applyFont="1" applyFill="1" applyBorder="1" applyAlignment="1">
      <alignment vertical="center"/>
    </xf>
    <xf numFmtId="0" fontId="2" fillId="0" borderId="53" xfId="6" applyFont="1" applyFill="1" applyBorder="1" applyAlignment="1">
      <alignment horizontal="left" vertical="center"/>
    </xf>
    <xf numFmtId="4" fontId="2" fillId="0" borderId="54" xfId="7" applyNumberFormat="1" applyFont="1" applyFill="1" applyBorder="1" applyAlignment="1">
      <alignment horizontal="left" vertical="center"/>
    </xf>
    <xf numFmtId="4" fontId="2" fillId="0" borderId="33" xfId="6" applyNumberFormat="1" applyFont="1" applyFill="1" applyBorder="1" applyAlignment="1">
      <alignment vertical="center"/>
    </xf>
    <xf numFmtId="4" fontId="41" fillId="0" borderId="36" xfId="6" applyNumberFormat="1" applyFont="1" applyFill="1" applyBorder="1" applyAlignment="1">
      <alignment vertical="center"/>
    </xf>
    <xf numFmtId="4" fontId="40" fillId="0" borderId="0" xfId="7" applyNumberFormat="1" applyFont="1" applyFill="1" applyBorder="1" applyAlignment="1">
      <alignment vertical="center"/>
    </xf>
    <xf numFmtId="0" fontId="44" fillId="0" borderId="0" xfId="6" applyFont="1" applyAlignment="1">
      <alignment horizontal="left" vertical="center"/>
    </xf>
    <xf numFmtId="0" fontId="44" fillId="0" borderId="0" xfId="6" applyFont="1" applyFill="1" applyAlignment="1">
      <alignment horizontal="left" vertical="center"/>
    </xf>
    <xf numFmtId="4" fontId="2" fillId="3" borderId="32" xfId="7" applyNumberFormat="1" applyFont="1" applyFill="1" applyBorder="1" applyAlignment="1">
      <alignment vertical="center"/>
    </xf>
    <xf numFmtId="4" fontId="2" fillId="3" borderId="38" xfId="7" applyNumberFormat="1" applyFont="1" applyFill="1" applyBorder="1" applyAlignment="1">
      <alignment vertical="center"/>
    </xf>
    <xf numFmtId="4" fontId="42" fillId="3" borderId="38" xfId="7" applyNumberFormat="1" applyFont="1" applyFill="1" applyBorder="1" applyAlignment="1">
      <alignment vertical="center"/>
    </xf>
    <xf numFmtId="4" fontId="2" fillId="3" borderId="41" xfId="7" applyNumberFormat="1" applyFont="1" applyFill="1" applyBorder="1" applyAlignment="1">
      <alignment vertical="center"/>
    </xf>
    <xf numFmtId="4" fontId="2" fillId="3" borderId="42" xfId="7" applyNumberFormat="1" applyFont="1" applyFill="1" applyBorder="1" applyAlignment="1">
      <alignment vertical="center"/>
    </xf>
    <xf numFmtId="4" fontId="2" fillId="3" borderId="44" xfId="7" applyNumberFormat="1" applyFont="1" applyFill="1" applyBorder="1" applyAlignment="1">
      <alignment vertical="center"/>
    </xf>
    <xf numFmtId="4" fontId="42" fillId="3" borderId="42" xfId="7" applyNumberFormat="1" applyFont="1" applyFill="1" applyBorder="1" applyAlignment="1">
      <alignment vertical="center"/>
    </xf>
    <xf numFmtId="4" fontId="41" fillId="3" borderId="36" xfId="7" applyNumberFormat="1" applyFont="1" applyFill="1" applyBorder="1" applyAlignment="1">
      <alignment vertical="center"/>
    </xf>
    <xf numFmtId="0" fontId="45" fillId="0" borderId="0" xfId="8" applyFont="1" applyFill="1" applyAlignment="1">
      <alignment vertical="center"/>
    </xf>
    <xf numFmtId="0" fontId="46" fillId="0" borderId="0" xfId="8" applyFont="1" applyFill="1" applyAlignment="1">
      <alignment vertical="center"/>
    </xf>
    <xf numFmtId="0" fontId="41" fillId="0" borderId="0" xfId="8" applyFont="1" applyFill="1" applyAlignment="1">
      <alignment vertical="center"/>
    </xf>
    <xf numFmtId="4" fontId="2" fillId="0" borderId="0" xfId="8" applyNumberFormat="1" applyFont="1" applyFill="1" applyAlignment="1">
      <alignment vertical="center"/>
    </xf>
    <xf numFmtId="0" fontId="2" fillId="0" borderId="0" xfId="8" applyFont="1" applyFill="1" applyAlignment="1">
      <alignment vertical="center"/>
    </xf>
    <xf numFmtId="0" fontId="2" fillId="0" borderId="0" xfId="8" applyFont="1" applyFill="1" applyAlignment="1">
      <alignment vertical="center" wrapText="1"/>
    </xf>
    <xf numFmtId="4" fontId="47" fillId="11" borderId="29" xfId="8" applyNumberFormat="1" applyFont="1" applyFill="1" applyBorder="1" applyAlignment="1">
      <alignment horizontal="center" vertical="center" wrapText="1"/>
    </xf>
    <xf numFmtId="4" fontId="47" fillId="11" borderId="30" xfId="8" applyNumberFormat="1" applyFont="1" applyFill="1" applyBorder="1" applyAlignment="1">
      <alignment horizontal="center" vertical="center" wrapText="1"/>
    </xf>
    <xf numFmtId="0" fontId="47" fillId="0" borderId="0" xfId="8" applyFont="1" applyFill="1" applyAlignment="1">
      <alignment vertical="center"/>
    </xf>
    <xf numFmtId="49" fontId="48" fillId="11" borderId="32" xfId="8" applyNumberFormat="1" applyFont="1" applyFill="1" applyBorder="1" applyAlignment="1">
      <alignment horizontal="center" vertical="center" wrapText="1"/>
    </xf>
    <xf numFmtId="49" fontId="48" fillId="11" borderId="33" xfId="8" applyNumberFormat="1" applyFont="1" applyFill="1" applyBorder="1" applyAlignment="1">
      <alignment horizontal="center" vertical="center" wrapText="1"/>
    </xf>
    <xf numFmtId="0" fontId="48" fillId="0" borderId="0" xfId="8" applyFont="1" applyFill="1" applyAlignment="1">
      <alignment vertical="center"/>
    </xf>
    <xf numFmtId="0" fontId="49" fillId="0" borderId="39" xfId="8" applyFont="1" applyFill="1" applyBorder="1" applyAlignment="1">
      <alignment vertical="center" wrapText="1"/>
    </xf>
    <xf numFmtId="4" fontId="49" fillId="0" borderId="15" xfId="8" applyNumberFormat="1" applyFont="1" applyFill="1" applyBorder="1" applyAlignment="1">
      <alignment vertical="center"/>
    </xf>
    <xf numFmtId="4" fontId="47" fillId="0" borderId="42" xfId="8" applyNumberFormat="1" applyFont="1" applyFill="1" applyBorder="1" applyAlignment="1">
      <alignment vertical="center"/>
    </xf>
    <xf numFmtId="0" fontId="49" fillId="0" borderId="0" xfId="8" applyFont="1" applyFill="1" applyAlignment="1">
      <alignment vertical="center"/>
    </xf>
    <xf numFmtId="0" fontId="49" fillId="0" borderId="40" xfId="8" applyFont="1" applyFill="1" applyBorder="1" applyAlignment="1">
      <alignment vertical="center" wrapText="1"/>
    </xf>
    <xf numFmtId="4" fontId="49" fillId="0" borderId="6" xfId="8" applyNumberFormat="1" applyFont="1" applyFill="1" applyBorder="1" applyAlignment="1">
      <alignment vertical="center"/>
    </xf>
    <xf numFmtId="4" fontId="47" fillId="0" borderId="41" xfId="8" applyNumberFormat="1" applyFont="1" applyFill="1" applyBorder="1" applyAlignment="1">
      <alignment vertical="center"/>
    </xf>
    <xf numFmtId="0" fontId="47" fillId="11" borderId="34" xfId="8" applyFont="1" applyFill="1" applyBorder="1" applyAlignment="1">
      <alignment vertical="center" wrapText="1"/>
    </xf>
    <xf numFmtId="4" fontId="47" fillId="11" borderId="35" xfId="8" applyNumberFormat="1" applyFont="1" applyFill="1" applyBorder="1" applyAlignment="1">
      <alignment vertical="center"/>
    </xf>
    <xf numFmtId="4" fontId="47" fillId="11" borderId="36" xfId="8" applyNumberFormat="1" applyFont="1" applyFill="1" applyBorder="1" applyAlignment="1">
      <alignment vertical="center"/>
    </xf>
    <xf numFmtId="0" fontId="49" fillId="7" borderId="0" xfId="8" applyFont="1" applyFill="1" applyAlignment="1">
      <alignment vertical="center" wrapText="1"/>
    </xf>
    <xf numFmtId="4" fontId="49" fillId="7" borderId="0" xfId="8" applyNumberFormat="1" applyFont="1" applyFill="1" applyAlignment="1">
      <alignment vertical="center"/>
    </xf>
    <xf numFmtId="0" fontId="49" fillId="7" borderId="0" xfId="8" applyFont="1" applyFill="1" applyAlignment="1">
      <alignment vertical="center"/>
    </xf>
    <xf numFmtId="4" fontId="47" fillId="7" borderId="0" xfId="8" applyNumberFormat="1" applyFont="1" applyFill="1" applyAlignment="1">
      <alignment horizontal="right" vertical="center"/>
    </xf>
    <xf numFmtId="4" fontId="47" fillId="11" borderId="56" xfId="8" applyNumberFormat="1" applyFont="1" applyFill="1" applyBorder="1" applyAlignment="1">
      <alignment vertical="center"/>
    </xf>
    <xf numFmtId="4" fontId="2" fillId="0" borderId="0" xfId="8" applyNumberFormat="1" applyFont="1" applyFill="1" applyAlignment="1">
      <alignment horizontal="right" vertical="center"/>
    </xf>
    <xf numFmtId="4" fontId="2" fillId="0" borderId="0" xfId="8" applyNumberFormat="1" applyFont="1" applyFill="1" applyBorder="1" applyAlignment="1">
      <alignment vertical="center"/>
    </xf>
    <xf numFmtId="0" fontId="2" fillId="0" borderId="0" xfId="9" applyFont="1" applyFill="1" applyAlignment="1">
      <alignment vertical="center"/>
    </xf>
    <xf numFmtId="0" fontId="41" fillId="0" borderId="0" xfId="9" applyFont="1" applyFill="1" applyAlignment="1">
      <alignment vertical="center"/>
    </xf>
    <xf numFmtId="0" fontId="41" fillId="11" borderId="6" xfId="3" applyNumberFormat="1" applyFont="1" applyFill="1" applyBorder="1" applyAlignment="1">
      <alignment vertical="center"/>
    </xf>
    <xf numFmtId="4" fontId="41" fillId="11" borderId="6" xfId="3" applyNumberFormat="1" applyFont="1" applyFill="1" applyBorder="1" applyAlignment="1">
      <alignment horizontal="center" vertical="center" wrapText="1"/>
    </xf>
    <xf numFmtId="0" fontId="2" fillId="0" borderId="7" xfId="3" applyNumberFormat="1" applyFont="1" applyFill="1" applyBorder="1" applyAlignment="1">
      <alignment vertical="center"/>
    </xf>
    <xf numFmtId="4" fontId="2" fillId="13" borderId="7" xfId="3" applyNumberFormat="1" applyFont="1" applyFill="1" applyBorder="1" applyAlignment="1">
      <alignment vertical="center"/>
    </xf>
    <xf numFmtId="0" fontId="2" fillId="0" borderId="8" xfId="3" applyNumberFormat="1" applyFont="1" applyFill="1" applyBorder="1" applyAlignment="1">
      <alignment vertical="center"/>
    </xf>
    <xf numFmtId="4" fontId="2" fillId="13" borderId="8" xfId="3" applyNumberFormat="1" applyFont="1" applyFill="1" applyBorder="1" applyAlignment="1">
      <alignment vertical="center"/>
    </xf>
    <xf numFmtId="0" fontId="2" fillId="0" borderId="9" xfId="3" applyNumberFormat="1" applyFont="1" applyFill="1" applyBorder="1" applyAlignment="1">
      <alignment vertical="center"/>
    </xf>
    <xf numFmtId="4" fontId="2" fillId="13" borderId="9" xfId="3" applyNumberFormat="1" applyFont="1" applyFill="1" applyBorder="1" applyAlignment="1">
      <alignment vertical="center"/>
    </xf>
    <xf numFmtId="4" fontId="41" fillId="11" borderId="6" xfId="3" applyNumberFormat="1" applyFont="1" applyFill="1" applyBorder="1" applyAlignment="1">
      <alignment vertical="center"/>
    </xf>
    <xf numFmtId="4" fontId="2" fillId="0" borderId="0" xfId="9" applyNumberFormat="1" applyFont="1" applyFill="1" applyAlignment="1">
      <alignment vertical="center"/>
    </xf>
    <xf numFmtId="0" fontId="41" fillId="0" borderId="0" xfId="3" applyFont="1" applyFill="1" applyAlignment="1">
      <alignment vertical="center"/>
    </xf>
    <xf numFmtId="4" fontId="2" fillId="0" borderId="0" xfId="3" applyNumberFormat="1" applyFont="1" applyFill="1" applyAlignment="1">
      <alignment vertical="center"/>
    </xf>
    <xf numFmtId="0" fontId="41" fillId="11" borderId="6" xfId="9" applyFont="1" applyFill="1" applyBorder="1" applyAlignment="1">
      <alignment vertical="center"/>
    </xf>
    <xf numFmtId="4" fontId="41" fillId="11" borderId="6" xfId="9" applyNumberFormat="1" applyFont="1" applyFill="1" applyBorder="1" applyAlignment="1">
      <alignment vertical="center"/>
    </xf>
    <xf numFmtId="49" fontId="52" fillId="11" borderId="6" xfId="4" applyNumberFormat="1" applyFont="1" applyFill="1" applyBorder="1" applyAlignment="1">
      <alignment horizontal="left" vertical="center" wrapText="1"/>
    </xf>
    <xf numFmtId="4" fontId="52" fillId="11" borderId="6" xfId="4" applyNumberFormat="1" applyFont="1" applyFill="1" applyBorder="1" applyAlignment="1">
      <alignment horizontal="center" vertical="center" wrapText="1"/>
    </xf>
    <xf numFmtId="49" fontId="2" fillId="0" borderId="7" xfId="4" applyNumberFormat="1" applyFont="1" applyFill="1" applyBorder="1" applyAlignment="1">
      <alignment horizontal="left" vertical="center" wrapText="1"/>
    </xf>
    <xf numFmtId="4" fontId="53" fillId="13" borderId="7" xfId="2" applyNumberFormat="1" applyFont="1" applyFill="1" applyBorder="1" applyAlignment="1" applyProtection="1">
      <alignment horizontal="right" vertical="center" wrapText="1"/>
    </xf>
    <xf numFmtId="0" fontId="53" fillId="0" borderId="8" xfId="4" applyFont="1" applyFill="1" applyBorder="1" applyAlignment="1">
      <alignment horizontal="left" vertical="center" wrapText="1"/>
    </xf>
    <xf numFmtId="4" fontId="53" fillId="13" borderId="8" xfId="2" applyNumberFormat="1" applyFont="1" applyFill="1" applyBorder="1" applyAlignment="1" applyProtection="1">
      <alignment horizontal="right" vertical="center"/>
    </xf>
    <xf numFmtId="0" fontId="53" fillId="7" borderId="8" xfId="4" applyFont="1" applyFill="1" applyBorder="1" applyAlignment="1">
      <alignment horizontal="left" vertical="center" wrapText="1"/>
    </xf>
    <xf numFmtId="0" fontId="53" fillId="7" borderId="8" xfId="4" applyFont="1" applyFill="1" applyBorder="1" applyAlignment="1">
      <alignment vertical="center" wrapText="1"/>
    </xf>
    <xf numFmtId="0" fontId="53" fillId="0" borderId="8" xfId="4" applyFont="1" applyFill="1" applyBorder="1" applyAlignment="1">
      <alignment vertical="center" wrapText="1"/>
    </xf>
    <xf numFmtId="0" fontId="2" fillId="7" borderId="8" xfId="4" applyFont="1" applyFill="1" applyBorder="1" applyAlignment="1">
      <alignment vertical="center" wrapText="1"/>
    </xf>
    <xf numFmtId="0" fontId="53" fillId="7" borderId="10" xfId="4" applyFont="1" applyFill="1" applyBorder="1" applyAlignment="1">
      <alignment horizontal="left" vertical="center" wrapText="1"/>
    </xf>
    <xf numFmtId="4" fontId="53" fillId="13" borderId="10" xfId="2" applyNumberFormat="1" applyFont="1" applyFill="1" applyBorder="1" applyAlignment="1" applyProtection="1">
      <alignment horizontal="right" vertical="center"/>
    </xf>
    <xf numFmtId="0" fontId="53" fillId="0" borderId="10" xfId="4" applyFont="1" applyFill="1" applyBorder="1" applyAlignment="1">
      <alignment horizontal="left" vertical="center" wrapText="1"/>
    </xf>
    <xf numFmtId="4" fontId="52" fillId="11" borderId="6" xfId="2" applyNumberFormat="1" applyFont="1" applyFill="1" applyBorder="1" applyAlignment="1" applyProtection="1">
      <alignment horizontal="right" vertical="center"/>
    </xf>
    <xf numFmtId="0" fontId="2" fillId="0" borderId="0" xfId="9" applyFont="1" applyFill="1" applyBorder="1" applyAlignment="1">
      <alignment vertical="center"/>
    </xf>
    <xf numFmtId="0" fontId="55" fillId="0" borderId="0" xfId="9" applyFont="1" applyFill="1" applyAlignment="1">
      <alignment vertical="center"/>
    </xf>
    <xf numFmtId="0" fontId="56" fillId="0" borderId="0" xfId="9" applyFont="1" applyFill="1" applyAlignment="1">
      <alignment vertical="center"/>
    </xf>
    <xf numFmtId="0" fontId="40" fillId="0" borderId="0" xfId="9" applyFont="1" applyFill="1" applyAlignment="1">
      <alignment vertical="center"/>
    </xf>
    <xf numFmtId="0" fontId="57" fillId="13" borderId="6" xfId="9" applyFont="1" applyFill="1" applyBorder="1" applyAlignment="1">
      <alignment horizontal="center" vertical="center" wrapText="1"/>
    </xf>
    <xf numFmtId="0" fontId="40" fillId="0" borderId="9" xfId="9" applyFont="1" applyBorder="1" applyAlignment="1">
      <alignment vertical="center" wrapText="1"/>
    </xf>
    <xf numFmtId="4" fontId="40" fillId="0" borderId="9" xfId="9" applyNumberFormat="1" applyFont="1" applyBorder="1" applyAlignment="1">
      <alignment vertical="center"/>
    </xf>
    <xf numFmtId="4" fontId="40" fillId="13" borderId="9" xfId="9" applyNumberFormat="1" applyFont="1" applyFill="1" applyBorder="1" applyAlignment="1">
      <alignment vertical="center"/>
    </xf>
    <xf numFmtId="0" fontId="57" fillId="0" borderId="6" xfId="9" applyFont="1" applyBorder="1" applyAlignment="1">
      <alignment vertical="center" wrapText="1"/>
    </xf>
    <xf numFmtId="4" fontId="57" fillId="0" borderId="6" xfId="9" applyNumberFormat="1" applyFont="1" applyBorder="1" applyAlignment="1">
      <alignment vertical="center"/>
    </xf>
    <xf numFmtId="4" fontId="57" fillId="13" borderId="6" xfId="9" applyNumberFormat="1" applyFont="1" applyFill="1" applyBorder="1" applyAlignment="1">
      <alignment vertical="center"/>
    </xf>
    <xf numFmtId="0" fontId="40" fillId="0" borderId="6" xfId="9" applyFont="1" applyBorder="1" applyAlignment="1">
      <alignment vertical="center" wrapText="1"/>
    </xf>
    <xf numFmtId="4" fontId="40" fillId="0" borderId="6" xfId="9" applyNumberFormat="1" applyFont="1" applyBorder="1" applyAlignment="1">
      <alignment vertical="center"/>
    </xf>
    <xf numFmtId="0" fontId="40" fillId="0" borderId="7" xfId="9" applyFont="1" applyBorder="1" applyAlignment="1">
      <alignment vertical="center" wrapText="1"/>
    </xf>
    <xf numFmtId="4" fontId="40" fillId="0" borderId="7" xfId="9" applyNumberFormat="1" applyFont="1" applyBorder="1" applyAlignment="1">
      <alignment vertical="center"/>
    </xf>
    <xf numFmtId="4" fontId="40" fillId="13" borderId="7" xfId="9" applyNumberFormat="1" applyFont="1" applyFill="1" applyBorder="1" applyAlignment="1">
      <alignment vertical="center"/>
    </xf>
    <xf numFmtId="0" fontId="40" fillId="0" borderId="8" xfId="9" applyFont="1" applyBorder="1" applyAlignment="1">
      <alignment vertical="center" wrapText="1"/>
    </xf>
    <xf numFmtId="4" fontId="40" fillId="0" borderId="8" xfId="9" applyNumberFormat="1" applyFont="1" applyBorder="1" applyAlignment="1">
      <alignment vertical="center"/>
    </xf>
    <xf numFmtId="4" fontId="40" fillId="13" borderId="8" xfId="9" applyNumberFormat="1" applyFont="1" applyFill="1" applyBorder="1" applyAlignment="1">
      <alignment vertical="center"/>
    </xf>
    <xf numFmtId="0" fontId="40" fillId="0" borderId="10" xfId="9" applyFont="1" applyBorder="1" applyAlignment="1">
      <alignment vertical="center" wrapText="1"/>
    </xf>
    <xf numFmtId="4" fontId="40" fillId="0" borderId="10" xfId="9" applyNumberFormat="1" applyFont="1" applyBorder="1" applyAlignment="1">
      <alignment vertical="center"/>
    </xf>
    <xf numFmtId="4" fontId="40" fillId="0" borderId="11" xfId="9" applyNumberFormat="1" applyFont="1" applyBorder="1" applyAlignment="1">
      <alignment vertical="center"/>
    </xf>
    <xf numFmtId="4" fontId="40" fillId="13" borderId="11" xfId="9" applyNumberFormat="1" applyFont="1" applyFill="1" applyBorder="1" applyAlignment="1">
      <alignment vertical="center"/>
    </xf>
    <xf numFmtId="4" fontId="40" fillId="0" borderId="8" xfId="9" applyNumberFormat="1" applyFont="1" applyFill="1" applyBorder="1" applyAlignment="1">
      <alignment vertical="center"/>
    </xf>
    <xf numFmtId="0" fontId="56" fillId="0" borderId="0" xfId="9" applyFont="1" applyFill="1" applyAlignment="1">
      <alignment vertical="center" wrapText="1"/>
    </xf>
    <xf numFmtId="0" fontId="57" fillId="0" borderId="7" xfId="9" applyFont="1" applyBorder="1" applyAlignment="1">
      <alignment horizontal="center" vertical="center" wrapText="1"/>
    </xf>
    <xf numFmtId="0" fontId="58" fillId="0" borderId="9" xfId="9" applyFont="1" applyBorder="1" applyAlignment="1">
      <alignment horizontal="center" vertical="center" wrapText="1"/>
    </xf>
    <xf numFmtId="4" fontId="57" fillId="13" borderId="6" xfId="9" applyNumberFormat="1" applyFont="1" applyFill="1" applyBorder="1" applyAlignment="1">
      <alignment horizontal="center" vertical="center"/>
    </xf>
    <xf numFmtId="0" fontId="40" fillId="0" borderId="7" xfId="9" applyFont="1" applyBorder="1" applyAlignment="1">
      <alignment horizontal="justify" vertical="center" wrapText="1"/>
    </xf>
    <xf numFmtId="4" fontId="40" fillId="0" borderId="7" xfId="9" applyNumberFormat="1" applyFont="1" applyBorder="1" applyAlignment="1">
      <alignment horizontal="right" vertical="center" wrapText="1"/>
    </xf>
    <xf numFmtId="4" fontId="40" fillId="0" borderId="8" xfId="9" applyNumberFormat="1" applyFont="1" applyBorder="1" applyAlignment="1">
      <alignment horizontal="right" vertical="center" wrapText="1"/>
    </xf>
    <xf numFmtId="0" fontId="40" fillId="0" borderId="8" xfId="9" applyFont="1" applyBorder="1" applyAlignment="1">
      <alignment horizontal="justify" vertical="center" wrapText="1"/>
    </xf>
    <xf numFmtId="0" fontId="40" fillId="0" borderId="9" xfId="9" applyFont="1" applyBorder="1" applyAlignment="1">
      <alignment horizontal="justify" vertical="center" wrapText="1"/>
    </xf>
    <xf numFmtId="4" fontId="40" fillId="0" borderId="9" xfId="9" applyNumberFormat="1" applyFont="1" applyBorder="1" applyAlignment="1">
      <alignment horizontal="right" vertical="center" wrapText="1"/>
    </xf>
    <xf numFmtId="0" fontId="40" fillId="0" borderId="6" xfId="9" applyFont="1" applyBorder="1" applyAlignment="1">
      <alignment horizontal="justify" vertical="center" wrapText="1"/>
    </xf>
    <xf numFmtId="4" fontId="40" fillId="0" borderId="6" xfId="9" applyNumberFormat="1" applyFont="1" applyBorder="1" applyAlignment="1">
      <alignment horizontal="right" vertical="center" wrapText="1"/>
    </xf>
    <xf numFmtId="0" fontId="40" fillId="0" borderId="0" xfId="9" applyFont="1" applyAlignment="1">
      <alignment vertical="center"/>
    </xf>
    <xf numFmtId="4" fontId="40" fillId="0" borderId="7" xfId="9" applyNumberFormat="1" applyFont="1" applyFill="1" applyBorder="1" applyAlignment="1">
      <alignment vertical="center"/>
    </xf>
    <xf numFmtId="4" fontId="57" fillId="0" borderId="6" xfId="9" applyNumberFormat="1" applyFont="1" applyFill="1" applyBorder="1" applyAlignment="1">
      <alignment vertical="center"/>
    </xf>
    <xf numFmtId="4" fontId="40" fillId="13" borderId="7" xfId="9" applyNumberFormat="1" applyFont="1" applyFill="1" applyBorder="1" applyAlignment="1">
      <alignment horizontal="right" vertical="center"/>
    </xf>
    <xf numFmtId="4" fontId="40" fillId="13" borderId="6" xfId="9" applyNumberFormat="1" applyFont="1" applyFill="1" applyBorder="1" applyAlignment="1">
      <alignment horizontal="right" vertical="center"/>
    </xf>
    <xf numFmtId="4" fontId="57" fillId="0" borderId="0" xfId="9" applyNumberFormat="1" applyFont="1" applyBorder="1" applyAlignment="1">
      <alignment vertical="center"/>
    </xf>
    <xf numFmtId="0" fontId="57" fillId="0" borderId="6" xfId="9" applyFont="1" applyBorder="1" applyAlignment="1">
      <alignment vertical="center"/>
    </xf>
    <xf numFmtId="0" fontId="40" fillId="0" borderId="7" xfId="9" applyFont="1" applyFill="1" applyBorder="1" applyAlignment="1">
      <alignment vertical="center" wrapText="1"/>
    </xf>
    <xf numFmtId="4" fontId="57" fillId="0" borderId="6" xfId="9" applyNumberFormat="1" applyFont="1" applyFill="1" applyBorder="1" applyAlignment="1">
      <alignment horizontal="center" vertical="center" wrapText="1"/>
    </xf>
    <xf numFmtId="4" fontId="40" fillId="0" borderId="6" xfId="9" applyNumberFormat="1" applyFont="1" applyFill="1" applyBorder="1" applyAlignment="1">
      <alignment horizontal="right" vertical="center" wrapText="1"/>
    </xf>
    <xf numFmtId="4" fontId="40" fillId="13" borderId="6" xfId="9" applyNumberFormat="1" applyFont="1" applyFill="1" applyBorder="1" applyAlignment="1">
      <alignment horizontal="right" vertical="center" wrapText="1"/>
    </xf>
    <xf numFmtId="0" fontId="57" fillId="0" borderId="6" xfId="9" applyFont="1" applyFill="1" applyBorder="1" applyAlignment="1">
      <alignment vertical="center"/>
    </xf>
    <xf numFmtId="4" fontId="57" fillId="0" borderId="6" xfId="9" applyNumberFormat="1" applyFont="1" applyFill="1" applyBorder="1" applyAlignment="1">
      <alignment horizontal="right" vertical="center"/>
    </xf>
    <xf numFmtId="4" fontId="57" fillId="13" borderId="6" xfId="9" applyNumberFormat="1" applyFont="1" applyFill="1" applyBorder="1" applyAlignment="1">
      <alignment horizontal="right" vertical="center" wrapText="1"/>
    </xf>
    <xf numFmtId="0" fontId="50" fillId="0" borderId="0" xfId="9" applyAlignment="1">
      <alignment vertical="center" wrapText="1"/>
    </xf>
    <xf numFmtId="4" fontId="50" fillId="0" borderId="0" xfId="9" applyNumberFormat="1" applyAlignment="1">
      <alignment vertical="center"/>
    </xf>
    <xf numFmtId="4" fontId="50" fillId="0" borderId="0" xfId="9" applyNumberFormat="1" applyFill="1" applyAlignment="1">
      <alignment vertical="center"/>
    </xf>
    <xf numFmtId="0" fontId="50" fillId="0" borderId="0" xfId="9" applyAlignment="1">
      <alignment vertical="center"/>
    </xf>
    <xf numFmtId="0" fontId="51" fillId="0" borderId="0" xfId="9" applyFont="1" applyFill="1" applyBorder="1" applyAlignment="1">
      <alignment vertical="center"/>
    </xf>
    <xf numFmtId="0" fontId="2" fillId="0" borderId="0" xfId="9" applyFont="1" applyFill="1" applyBorder="1"/>
    <xf numFmtId="4" fontId="50" fillId="13" borderId="7" xfId="9" applyNumberFormat="1" applyFill="1" applyBorder="1" applyAlignment="1">
      <alignment vertical="center"/>
    </xf>
    <xf numFmtId="4" fontId="50" fillId="13" borderId="8" xfId="9" applyNumberFormat="1" applyFill="1" applyBorder="1" applyAlignment="1">
      <alignment vertical="center"/>
    </xf>
    <xf numFmtId="4" fontId="50" fillId="13" borderId="9" xfId="9" applyNumberFormat="1" applyFill="1" applyBorder="1" applyAlignment="1">
      <alignment vertical="center"/>
    </xf>
    <xf numFmtId="4" fontId="50" fillId="0" borderId="0" xfId="9" applyNumberFormat="1" applyFill="1" applyBorder="1" applyAlignment="1">
      <alignment vertical="center"/>
    </xf>
    <xf numFmtId="4" fontId="50" fillId="13" borderId="10" xfId="9" applyNumberFormat="1" applyFill="1" applyBorder="1" applyAlignment="1">
      <alignment vertical="center"/>
    </xf>
    <xf numFmtId="0" fontId="54" fillId="0" borderId="0" xfId="9" applyFont="1" applyFill="1" applyBorder="1" applyAlignment="1"/>
    <xf numFmtId="4" fontId="50" fillId="0" borderId="0" xfId="9" applyNumberFormat="1" applyBorder="1" applyAlignment="1">
      <alignment vertical="center"/>
    </xf>
    <xf numFmtId="4" fontId="57" fillId="0" borderId="0" xfId="9" applyNumberFormat="1" applyFont="1" applyFill="1" applyBorder="1" applyAlignment="1">
      <alignment horizontal="center" vertical="center" wrapText="1"/>
    </xf>
    <xf numFmtId="4" fontId="40" fillId="0" borderId="0" xfId="9" applyNumberFormat="1" applyFont="1" applyAlignment="1">
      <alignment vertical="center"/>
    </xf>
    <xf numFmtId="0" fontId="40" fillId="0" borderId="6" xfId="9" applyFont="1" applyFill="1" applyBorder="1" applyAlignment="1">
      <alignment vertical="center" wrapText="1"/>
    </xf>
    <xf numFmtId="4" fontId="40" fillId="0" borderId="6" xfId="9" applyNumberFormat="1" applyFont="1" applyFill="1" applyBorder="1" applyAlignment="1">
      <alignment vertical="center"/>
    </xf>
    <xf numFmtId="4" fontId="40" fillId="0" borderId="6" xfId="9" applyNumberFormat="1" applyFont="1" applyFill="1" applyBorder="1" applyAlignment="1">
      <alignment vertical="center" wrapText="1"/>
    </xf>
    <xf numFmtId="4" fontId="40" fillId="13" borderId="6" xfId="9" applyNumberFormat="1" applyFont="1" applyFill="1" applyBorder="1" applyAlignment="1">
      <alignment vertical="center" wrapText="1"/>
    </xf>
    <xf numFmtId="4" fontId="40" fillId="0" borderId="0" xfId="9" applyNumberFormat="1" applyFont="1" applyFill="1" applyBorder="1" applyAlignment="1">
      <alignment vertical="center"/>
    </xf>
    <xf numFmtId="0" fontId="40" fillId="0" borderId="6" xfId="9" applyFont="1" applyFill="1" applyBorder="1" applyAlignment="1">
      <alignment vertical="center"/>
    </xf>
    <xf numFmtId="4" fontId="40" fillId="13" borderId="6" xfId="9" applyNumberFormat="1" applyFont="1" applyFill="1" applyBorder="1" applyAlignment="1">
      <alignment vertical="center"/>
    </xf>
    <xf numFmtId="0" fontId="40" fillId="0" borderId="0" xfId="9" applyFont="1" applyFill="1" applyBorder="1" applyAlignment="1">
      <alignment vertical="center"/>
    </xf>
    <xf numFmtId="0" fontId="57" fillId="0" borderId="0" xfId="9" applyFont="1" applyBorder="1" applyAlignment="1">
      <alignment vertical="center" wrapText="1"/>
    </xf>
    <xf numFmtId="0" fontId="40" fillId="0" borderId="0" xfId="9" applyFont="1" applyFill="1" applyBorder="1" applyAlignment="1">
      <alignment horizontal="left" vertical="center"/>
    </xf>
    <xf numFmtId="4" fontId="57" fillId="13" borderId="0" xfId="9" applyNumberFormat="1" applyFont="1" applyFill="1" applyBorder="1" applyAlignment="1">
      <alignment vertical="center"/>
    </xf>
    <xf numFmtId="0" fontId="5" fillId="0" borderId="0" xfId="0" applyFont="1" applyFill="1" applyAlignment="1">
      <alignment vertical="center" wrapText="1"/>
    </xf>
    <xf numFmtId="0" fontId="27" fillId="0" borderId="0" xfId="8" applyFont="1" applyFill="1" applyAlignment="1">
      <alignment vertical="center"/>
    </xf>
    <xf numFmtId="0" fontId="26" fillId="0" borderId="0" xfId="8" applyFont="1" applyFill="1" applyAlignment="1">
      <alignment vertical="center"/>
    </xf>
    <xf numFmtId="4" fontId="24" fillId="0" borderId="0" xfId="8" applyNumberFormat="1" applyFont="1" applyFill="1" applyAlignment="1">
      <alignment vertical="center"/>
    </xf>
    <xf numFmtId="0" fontId="24" fillId="0" borderId="0" xfId="8" applyFont="1" applyFill="1" applyAlignment="1">
      <alignment vertical="center"/>
    </xf>
    <xf numFmtId="0" fontId="24" fillId="0" borderId="0" xfId="8" applyFont="1" applyFill="1" applyAlignment="1">
      <alignment vertical="center" wrapText="1"/>
    </xf>
    <xf numFmtId="4" fontId="26" fillId="11" borderId="29" xfId="8" applyNumberFormat="1" applyFont="1" applyFill="1" applyBorder="1" applyAlignment="1">
      <alignment horizontal="center" vertical="center" wrapText="1"/>
    </xf>
    <xf numFmtId="4" fontId="26" fillId="11" borderId="30" xfId="8" applyNumberFormat="1" applyFont="1" applyFill="1" applyBorder="1" applyAlignment="1">
      <alignment horizontal="center" vertical="center" wrapText="1"/>
    </xf>
    <xf numFmtId="49" fontId="59" fillId="11" borderId="32" xfId="8" applyNumberFormat="1" applyFont="1" applyFill="1" applyBorder="1" applyAlignment="1">
      <alignment horizontal="center" vertical="center" wrapText="1"/>
    </xf>
    <xf numFmtId="49" fontId="59" fillId="11" borderId="33" xfId="8" applyNumberFormat="1" applyFont="1" applyFill="1" applyBorder="1" applyAlignment="1">
      <alignment horizontal="center" vertical="center" wrapText="1"/>
    </xf>
    <xf numFmtId="0" fontId="59" fillId="0" borderId="0" xfId="8" applyFont="1" applyFill="1" applyAlignment="1">
      <alignment vertical="center"/>
    </xf>
    <xf numFmtId="0" fontId="24" fillId="0" borderId="39" xfId="8" applyFont="1" applyFill="1" applyBorder="1" applyAlignment="1">
      <alignment vertical="center" wrapText="1"/>
    </xf>
    <xf numFmtId="4" fontId="24" fillId="0" borderId="15" xfId="8" applyNumberFormat="1" applyFont="1" applyFill="1" applyBorder="1" applyAlignment="1">
      <alignment vertical="center"/>
    </xf>
    <xf numFmtId="4" fontId="26" fillId="0" borderId="42" xfId="8" applyNumberFormat="1" applyFont="1" applyFill="1" applyBorder="1" applyAlignment="1">
      <alignment vertical="center"/>
    </xf>
    <xf numFmtId="0" fontId="24" fillId="0" borderId="40" xfId="8" applyFont="1" applyFill="1" applyBorder="1" applyAlignment="1">
      <alignment vertical="center" wrapText="1"/>
    </xf>
    <xf numFmtId="4" fontId="24" fillId="0" borderId="6" xfId="8" applyNumberFormat="1" applyFont="1" applyFill="1" applyBorder="1" applyAlignment="1">
      <alignment vertical="center"/>
    </xf>
    <xf numFmtId="4" fontId="26" fillId="0" borderId="41" xfId="8" applyNumberFormat="1" applyFont="1" applyFill="1" applyBorder="1" applyAlignment="1">
      <alignment vertical="center"/>
    </xf>
    <xf numFmtId="0" fontId="26" fillId="11" borderId="34" xfId="8" applyFont="1" applyFill="1" applyBorder="1" applyAlignment="1">
      <alignment vertical="center" wrapText="1"/>
    </xf>
    <xf numFmtId="4" fontId="26" fillId="11" borderId="35" xfId="8" applyNumberFormat="1" applyFont="1" applyFill="1" applyBorder="1" applyAlignment="1">
      <alignment vertical="center"/>
    </xf>
    <xf numFmtId="4" fontId="26" fillId="11" borderId="36" xfId="8" applyNumberFormat="1" applyFont="1" applyFill="1" applyBorder="1" applyAlignment="1">
      <alignment vertical="center"/>
    </xf>
    <xf numFmtId="0" fontId="24" fillId="7" borderId="0" xfId="8" applyFont="1" applyFill="1" applyAlignment="1">
      <alignment vertical="center" wrapText="1"/>
    </xf>
    <xf numFmtId="4" fontId="24" fillId="7" borderId="0" xfId="8" applyNumberFormat="1" applyFont="1" applyFill="1" applyAlignment="1">
      <alignment vertical="center"/>
    </xf>
    <xf numFmtId="0" fontId="24" fillId="7" borderId="0" xfId="8" applyFont="1" applyFill="1" applyAlignment="1">
      <alignment vertical="center"/>
    </xf>
    <xf numFmtId="4" fontId="26" fillId="7" borderId="0" xfId="8" applyNumberFormat="1" applyFont="1" applyFill="1" applyAlignment="1">
      <alignment horizontal="right" vertical="center"/>
    </xf>
    <xf numFmtId="4" fontId="26" fillId="11" borderId="56" xfId="8" applyNumberFormat="1" applyFont="1" applyFill="1" applyBorder="1" applyAlignment="1">
      <alignment vertical="center"/>
    </xf>
    <xf numFmtId="0" fontId="24" fillId="0" borderId="0" xfId="6" applyFont="1" applyFill="1" applyAlignment="1">
      <alignment vertical="center"/>
    </xf>
    <xf numFmtId="0" fontId="24" fillId="0" borderId="0" xfId="6" applyFont="1" applyFill="1" applyBorder="1" applyAlignment="1">
      <alignment vertical="center"/>
    </xf>
    <xf numFmtId="0" fontId="60" fillId="0" borderId="0" xfId="6" applyFont="1" applyFill="1" applyBorder="1" applyAlignment="1">
      <alignment vertical="center"/>
    </xf>
    <xf numFmtId="0" fontId="26" fillId="0" borderId="0" xfId="6" applyFont="1" applyFill="1" applyAlignment="1">
      <alignment vertical="center"/>
    </xf>
    <xf numFmtId="0" fontId="26" fillId="11" borderId="6" xfId="3" applyNumberFormat="1" applyFont="1" applyFill="1" applyBorder="1" applyAlignment="1">
      <alignment vertical="center"/>
    </xf>
    <xf numFmtId="4" fontId="26" fillId="11" borderId="6" xfId="3" applyNumberFormat="1" applyFont="1" applyFill="1" applyBorder="1" applyAlignment="1">
      <alignment horizontal="center" vertical="center" wrapText="1"/>
    </xf>
    <xf numFmtId="0" fontId="24" fillId="0" borderId="7" xfId="3" applyNumberFormat="1" applyFont="1" applyFill="1" applyBorder="1" applyAlignment="1">
      <alignment vertical="center"/>
    </xf>
    <xf numFmtId="4" fontId="24" fillId="13" borderId="7" xfId="3" applyNumberFormat="1" applyFont="1" applyFill="1" applyBorder="1" applyAlignment="1">
      <alignment vertical="center"/>
    </xf>
    <xf numFmtId="0" fontId="24" fillId="0" borderId="8" xfId="3" applyNumberFormat="1" applyFont="1" applyFill="1" applyBorder="1" applyAlignment="1">
      <alignment vertical="center"/>
    </xf>
    <xf numFmtId="4" fontId="24" fillId="13" borderId="8" xfId="3" applyNumberFormat="1" applyFont="1" applyFill="1" applyBorder="1" applyAlignment="1">
      <alignment vertical="center"/>
    </xf>
    <xf numFmtId="0" fontId="24" fillId="0" borderId="9" xfId="3" applyNumberFormat="1" applyFont="1" applyFill="1" applyBorder="1" applyAlignment="1">
      <alignment vertical="center"/>
    </xf>
    <xf numFmtId="4" fontId="24" fillId="13" borderId="9" xfId="3" applyNumberFormat="1" applyFont="1" applyFill="1" applyBorder="1" applyAlignment="1">
      <alignment vertical="center"/>
    </xf>
    <xf numFmtId="4" fontId="26" fillId="11" borderId="6" xfId="3" applyNumberFormat="1" applyFont="1" applyFill="1" applyBorder="1" applyAlignment="1">
      <alignment vertical="center"/>
    </xf>
    <xf numFmtId="4" fontId="24" fillId="0" borderId="0" xfId="6" applyNumberFormat="1" applyFont="1" applyFill="1" applyAlignment="1">
      <alignment vertical="center"/>
    </xf>
    <xf numFmtId="0" fontId="26" fillId="0" borderId="0" xfId="3" applyFont="1" applyFill="1" applyAlignment="1">
      <alignment vertical="center"/>
    </xf>
    <xf numFmtId="4" fontId="24" fillId="0" borderId="0" xfId="3" applyNumberFormat="1" applyFont="1" applyFill="1" applyAlignment="1">
      <alignment vertical="center"/>
    </xf>
    <xf numFmtId="0" fontId="26" fillId="11" borderId="6" xfId="6" applyFont="1" applyFill="1" applyBorder="1" applyAlignment="1">
      <alignment vertical="center"/>
    </xf>
    <xf numFmtId="4" fontId="26" fillId="11" borderId="6" xfId="6" applyNumberFormat="1" applyFont="1" applyFill="1" applyBorder="1" applyAlignment="1">
      <alignment vertical="center"/>
    </xf>
    <xf numFmtId="49" fontId="61" fillId="11" borderId="6" xfId="4" applyNumberFormat="1" applyFont="1" applyFill="1" applyBorder="1" applyAlignment="1">
      <alignment horizontal="left" vertical="center" wrapText="1"/>
    </xf>
    <xf numFmtId="4" fontId="61" fillId="11" borderId="6" xfId="4" applyNumberFormat="1" applyFont="1" applyFill="1" applyBorder="1" applyAlignment="1">
      <alignment horizontal="center" vertical="center" wrapText="1"/>
    </xf>
    <xf numFmtId="49" fontId="24" fillId="0" borderId="7" xfId="4" applyNumberFormat="1" applyFont="1" applyFill="1" applyBorder="1" applyAlignment="1">
      <alignment horizontal="left" vertical="center" wrapText="1"/>
    </xf>
    <xf numFmtId="4" fontId="62" fillId="13" borderId="7" xfId="2" applyNumberFormat="1" applyFont="1" applyFill="1" applyBorder="1" applyAlignment="1" applyProtection="1">
      <alignment horizontal="right" vertical="center" wrapText="1"/>
    </xf>
    <xf numFmtId="0" fontId="62" fillId="0" borderId="8" xfId="4" applyFont="1" applyFill="1" applyBorder="1" applyAlignment="1">
      <alignment horizontal="left" vertical="center" wrapText="1"/>
    </xf>
    <xf numFmtId="4" fontId="62" fillId="13" borderId="8" xfId="2" applyNumberFormat="1" applyFont="1" applyFill="1" applyBorder="1" applyAlignment="1" applyProtection="1">
      <alignment horizontal="right" vertical="center"/>
    </xf>
    <xf numFmtId="0" fontId="62" fillId="7" borderId="8" xfId="4" applyFont="1" applyFill="1" applyBorder="1" applyAlignment="1">
      <alignment horizontal="left" vertical="center" wrapText="1"/>
    </xf>
    <xf numFmtId="0" fontId="62" fillId="7" borderId="8" xfId="4" applyFont="1" applyFill="1" applyBorder="1" applyAlignment="1">
      <alignment vertical="center" wrapText="1"/>
    </xf>
    <xf numFmtId="0" fontId="62" fillId="0" borderId="8" xfId="4" applyFont="1" applyFill="1" applyBorder="1" applyAlignment="1">
      <alignment vertical="center" wrapText="1"/>
    </xf>
    <xf numFmtId="0" fontId="24" fillId="7" borderId="8" xfId="4" applyFont="1" applyFill="1" applyBorder="1" applyAlignment="1">
      <alignment vertical="center" wrapText="1"/>
    </xf>
    <xf numFmtId="0" fontId="62" fillId="7" borderId="10" xfId="4" applyFont="1" applyFill="1" applyBorder="1" applyAlignment="1">
      <alignment horizontal="left" vertical="center" wrapText="1"/>
    </xf>
    <xf numFmtId="4" fontId="62" fillId="13" borderId="10" xfId="2" applyNumberFormat="1" applyFont="1" applyFill="1" applyBorder="1" applyAlignment="1" applyProtection="1">
      <alignment horizontal="right" vertical="center"/>
    </xf>
    <xf numFmtId="0" fontId="62" fillId="0" borderId="10" xfId="4" applyFont="1" applyFill="1" applyBorder="1" applyAlignment="1">
      <alignment horizontal="left" vertical="center" wrapText="1"/>
    </xf>
    <xf numFmtId="49" fontId="61" fillId="11" borderId="6" xfId="4" applyNumberFormat="1" applyFont="1" applyFill="1" applyBorder="1" applyAlignment="1">
      <alignment horizontal="left" vertical="center"/>
    </xf>
    <xf numFmtId="4" fontId="61" fillId="11" borderId="6" xfId="2" applyNumberFormat="1" applyFont="1" applyFill="1" applyBorder="1" applyAlignment="1" applyProtection="1">
      <alignment horizontal="right" vertical="center"/>
    </xf>
    <xf numFmtId="0" fontId="63" fillId="0" borderId="0" xfId="6" applyFont="1" applyFill="1" applyBorder="1" applyAlignment="1"/>
    <xf numFmtId="0" fontId="32" fillId="0" borderId="0" xfId="6" applyFont="1" applyFill="1" applyAlignment="1">
      <alignment vertical="center"/>
    </xf>
    <xf numFmtId="0" fontId="64" fillId="0" borderId="0" xfId="6" applyFont="1" applyFill="1" applyAlignment="1">
      <alignment vertical="center"/>
    </xf>
    <xf numFmtId="0" fontId="65" fillId="0" borderId="0" xfId="6" applyFont="1" applyFill="1" applyAlignment="1">
      <alignment vertical="center"/>
    </xf>
    <xf numFmtId="0" fontId="65" fillId="0" borderId="0" xfId="6" applyFont="1" applyFill="1" applyBorder="1" applyAlignment="1">
      <alignment vertical="center"/>
    </xf>
    <xf numFmtId="0" fontId="33" fillId="0" borderId="6" xfId="6" applyFont="1" applyBorder="1" applyAlignment="1">
      <alignment horizontal="center" vertical="center" wrapText="1"/>
    </xf>
    <xf numFmtId="0" fontId="33" fillId="13" borderId="6" xfId="6" applyFont="1" applyFill="1" applyBorder="1" applyAlignment="1">
      <alignment horizontal="center" vertical="center" wrapText="1"/>
    </xf>
    <xf numFmtId="0" fontId="65" fillId="0" borderId="9" xfId="6" applyFont="1" applyBorder="1" applyAlignment="1">
      <alignment vertical="center" wrapText="1"/>
    </xf>
    <xf numFmtId="4" fontId="65" fillId="0" borderId="9" xfId="6" applyNumberFormat="1" applyFont="1" applyBorder="1" applyAlignment="1">
      <alignment vertical="center"/>
    </xf>
    <xf numFmtId="4" fontId="65" fillId="13" borderId="9" xfId="6" applyNumberFormat="1" applyFont="1" applyFill="1" applyBorder="1" applyAlignment="1">
      <alignment vertical="center"/>
    </xf>
    <xf numFmtId="0" fontId="33" fillId="0" borderId="6" xfId="6" applyFont="1" applyBorder="1" applyAlignment="1">
      <alignment vertical="center" wrapText="1"/>
    </xf>
    <xf numFmtId="4" fontId="33" fillId="0" borderId="6" xfId="6" applyNumberFormat="1" applyFont="1" applyBorder="1" applyAlignment="1">
      <alignment vertical="center"/>
    </xf>
    <xf numFmtId="4" fontId="33" fillId="13" borderId="6" xfId="6" applyNumberFormat="1" applyFont="1" applyFill="1" applyBorder="1" applyAlignment="1">
      <alignment vertical="center"/>
    </xf>
    <xf numFmtId="0" fontId="65" fillId="0" borderId="6" xfId="6" applyFont="1" applyBorder="1" applyAlignment="1">
      <alignment vertical="center" wrapText="1"/>
    </xf>
    <xf numFmtId="4" fontId="65" fillId="0" borderId="6" xfId="6" applyNumberFormat="1" applyFont="1" applyBorder="1" applyAlignment="1">
      <alignment vertical="center"/>
    </xf>
    <xf numFmtId="0" fontId="65" fillId="0" borderId="7" xfId="6" applyFont="1" applyBorder="1" applyAlignment="1">
      <alignment vertical="center" wrapText="1"/>
    </xf>
    <xf numFmtId="4" fontId="65" fillId="0" borderId="7" xfId="6" applyNumberFormat="1" applyFont="1" applyBorder="1" applyAlignment="1">
      <alignment vertical="center"/>
    </xf>
    <xf numFmtId="4" fontId="65" fillId="13" borderId="7" xfId="6" applyNumberFormat="1" applyFont="1" applyFill="1" applyBorder="1" applyAlignment="1">
      <alignment vertical="center"/>
    </xf>
    <xf numFmtId="0" fontId="65" fillId="0" borderId="8" xfId="6" applyFont="1" applyBorder="1" applyAlignment="1">
      <alignment vertical="center" wrapText="1"/>
    </xf>
    <xf numFmtId="4" fontId="65" fillId="0" borderId="8" xfId="6" applyNumberFormat="1" applyFont="1" applyBorder="1" applyAlignment="1">
      <alignment vertical="center"/>
    </xf>
    <xf numFmtId="4" fontId="65" fillId="13" borderId="8" xfId="6" applyNumberFormat="1" applyFont="1" applyFill="1" applyBorder="1" applyAlignment="1">
      <alignment vertical="center"/>
    </xf>
    <xf numFmtId="0" fontId="65" fillId="0" borderId="10" xfId="6" applyFont="1" applyBorder="1" applyAlignment="1">
      <alignment vertical="center" wrapText="1"/>
    </xf>
    <xf numFmtId="4" fontId="65" fillId="0" borderId="10" xfId="6" applyNumberFormat="1" applyFont="1" applyBorder="1" applyAlignment="1">
      <alignment vertical="center"/>
    </xf>
    <xf numFmtId="0" fontId="33" fillId="0" borderId="20" xfId="6" applyFont="1" applyFill="1" applyBorder="1" applyAlignment="1">
      <alignment horizontal="center" vertical="center" wrapText="1"/>
    </xf>
    <xf numFmtId="0" fontId="65" fillId="0" borderId="11" xfId="6" applyFont="1" applyBorder="1" applyAlignment="1">
      <alignment vertical="center" wrapText="1"/>
    </xf>
    <xf numFmtId="4" fontId="65" fillId="0" borderId="11" xfId="6" applyNumberFormat="1" applyFont="1" applyBorder="1" applyAlignment="1">
      <alignment vertical="center"/>
    </xf>
    <xf numFmtId="4" fontId="65" fillId="13" borderId="11" xfId="6" applyNumberFormat="1" applyFont="1" applyFill="1" applyBorder="1" applyAlignment="1">
      <alignment vertical="center"/>
    </xf>
    <xf numFmtId="4" fontId="65" fillId="0" borderId="8" xfId="6" applyNumberFormat="1" applyFont="1" applyFill="1" applyBorder="1" applyAlignment="1">
      <alignment vertical="center"/>
    </xf>
    <xf numFmtId="0" fontId="64" fillId="0" borderId="0" xfId="6" applyFont="1" applyFill="1" applyAlignment="1">
      <alignment vertical="center" wrapText="1"/>
    </xf>
    <xf numFmtId="0" fontId="65" fillId="0" borderId="0" xfId="6" applyFont="1" applyAlignment="1">
      <alignment vertical="center"/>
    </xf>
    <xf numFmtId="0" fontId="33" fillId="0" borderId="6" xfId="6" applyFont="1" applyFill="1" applyBorder="1" applyAlignment="1">
      <alignment horizontal="center" vertical="center" wrapText="1"/>
    </xf>
    <xf numFmtId="0" fontId="65" fillId="0" borderId="7" xfId="6" applyFont="1" applyFill="1" applyBorder="1" applyAlignment="1">
      <alignment vertical="center" wrapText="1"/>
    </xf>
    <xf numFmtId="4" fontId="65" fillId="0" borderId="7" xfId="6" applyNumberFormat="1" applyFont="1" applyFill="1" applyBorder="1" applyAlignment="1">
      <alignment vertical="center"/>
    </xf>
    <xf numFmtId="0" fontId="33" fillId="0" borderId="6" xfId="6" applyFont="1" applyFill="1" applyBorder="1" applyAlignment="1">
      <alignment vertical="center" wrapText="1"/>
    </xf>
    <xf numFmtId="4" fontId="33" fillId="0" borderId="6" xfId="6" applyNumberFormat="1" applyFont="1" applyFill="1" applyBorder="1" applyAlignment="1">
      <alignment vertical="center"/>
    </xf>
    <xf numFmtId="0" fontId="65" fillId="0" borderId="9" xfId="6" applyFont="1" applyFill="1" applyBorder="1" applyAlignment="1">
      <alignment vertical="center" wrapText="1"/>
    </xf>
    <xf numFmtId="4" fontId="65" fillId="13" borderId="7" xfId="6" applyNumberFormat="1" applyFont="1" applyFill="1" applyBorder="1" applyAlignment="1">
      <alignment horizontal="right" vertical="center"/>
    </xf>
    <xf numFmtId="4" fontId="65" fillId="13" borderId="6" xfId="6" applyNumberFormat="1" applyFont="1" applyFill="1" applyBorder="1" applyAlignment="1">
      <alignment horizontal="right" vertical="center"/>
    </xf>
    <xf numFmtId="4" fontId="33" fillId="0" borderId="0" xfId="6" applyNumberFormat="1" applyFont="1" applyBorder="1" applyAlignment="1">
      <alignment vertical="center"/>
    </xf>
    <xf numFmtId="0" fontId="33" fillId="0" borderId="6" xfId="6" applyFont="1" applyBorder="1" applyAlignment="1">
      <alignment vertical="center"/>
    </xf>
    <xf numFmtId="4" fontId="33" fillId="0" borderId="6" xfId="6" applyNumberFormat="1" applyFont="1" applyFill="1" applyBorder="1" applyAlignment="1">
      <alignment horizontal="center" vertical="center" wrapText="1"/>
    </xf>
    <xf numFmtId="4" fontId="33" fillId="0" borderId="0" xfId="6" applyNumberFormat="1" applyFont="1" applyFill="1" applyBorder="1" applyAlignment="1">
      <alignment horizontal="center" vertical="center" wrapText="1"/>
    </xf>
    <xf numFmtId="4" fontId="65" fillId="0" borderId="6" xfId="6" applyNumberFormat="1" applyFont="1" applyFill="1" applyBorder="1" applyAlignment="1">
      <alignment horizontal="right" vertical="center" wrapText="1"/>
    </xf>
    <xf numFmtId="4" fontId="65" fillId="13" borderId="6" xfId="6" applyNumberFormat="1" applyFont="1" applyFill="1" applyBorder="1" applyAlignment="1">
      <alignment horizontal="right" vertical="center" wrapText="1"/>
    </xf>
    <xf numFmtId="0" fontId="33" fillId="0" borderId="6" xfId="6" applyFont="1" applyFill="1" applyBorder="1" applyAlignment="1">
      <alignment vertical="center"/>
    </xf>
    <xf numFmtId="0" fontId="65" fillId="0" borderId="6" xfId="6" applyFont="1" applyFill="1" applyBorder="1" applyAlignment="1">
      <alignment vertical="center"/>
    </xf>
    <xf numFmtId="4" fontId="33" fillId="0" borderId="6" xfId="6" applyNumberFormat="1" applyFont="1" applyFill="1" applyBorder="1" applyAlignment="1">
      <alignment horizontal="right" vertical="center"/>
    </xf>
    <xf numFmtId="4" fontId="33" fillId="13" borderId="6" xfId="6" applyNumberFormat="1" applyFont="1" applyFill="1" applyBorder="1" applyAlignment="1">
      <alignment horizontal="right" vertical="center" wrapText="1"/>
    </xf>
    <xf numFmtId="0" fontId="24" fillId="0" borderId="0" xfId="6" applyFont="1" applyAlignment="1">
      <alignment vertical="center" wrapText="1"/>
    </xf>
    <xf numFmtId="4" fontId="24" fillId="0" borderId="0" xfId="6" applyNumberFormat="1" applyFont="1" applyAlignment="1">
      <alignment vertical="center"/>
    </xf>
    <xf numFmtId="0" fontId="24" fillId="0" borderId="0" xfId="6" applyFont="1" applyAlignment="1">
      <alignment vertical="center"/>
    </xf>
    <xf numFmtId="49" fontId="26" fillId="11" borderId="4" xfId="4" applyNumberFormat="1" applyFont="1" applyFill="1" applyBorder="1" applyAlignment="1">
      <alignment horizontal="center" vertical="center" wrapText="1"/>
    </xf>
    <xf numFmtId="4" fontId="61" fillId="11" borderId="20" xfId="4" applyNumberFormat="1" applyFont="1" applyFill="1" applyBorder="1" applyAlignment="1">
      <alignment horizontal="center" vertical="center" wrapText="1"/>
    </xf>
    <xf numFmtId="4" fontId="61" fillId="11" borderId="5" xfId="4" applyNumberFormat="1" applyFont="1" applyFill="1" applyBorder="1" applyAlignment="1">
      <alignment horizontal="center" vertical="center" wrapText="1"/>
    </xf>
    <xf numFmtId="0" fontId="24" fillId="0" borderId="22" xfId="6" applyFont="1" applyFill="1" applyBorder="1" applyAlignment="1">
      <alignment vertical="center" wrapText="1"/>
    </xf>
    <xf numFmtId="4" fontId="24" fillId="0" borderId="61" xfId="6" applyNumberFormat="1" applyFont="1" applyFill="1" applyBorder="1" applyAlignment="1">
      <alignment vertical="center"/>
    </xf>
    <xf numFmtId="4" fontId="24" fillId="0" borderId="62" xfId="6" applyNumberFormat="1" applyFont="1" applyFill="1" applyBorder="1" applyAlignment="1">
      <alignment vertical="center"/>
    </xf>
    <xf numFmtId="4" fontId="24" fillId="13" borderId="7" xfId="6" applyNumberFormat="1" applyFont="1" applyFill="1" applyBorder="1" applyAlignment="1">
      <alignment vertical="center"/>
    </xf>
    <xf numFmtId="0" fontId="24" fillId="0" borderId="21" xfId="6" applyFont="1" applyFill="1" applyBorder="1" applyAlignment="1">
      <alignment vertical="center" wrapText="1"/>
    </xf>
    <xf numFmtId="4" fontId="24" fillId="0" borderId="23" xfId="6" applyNumberFormat="1" applyFont="1" applyFill="1" applyBorder="1" applyAlignment="1">
      <alignment vertical="center"/>
    </xf>
    <xf numFmtId="4" fontId="24" fillId="0" borderId="17" xfId="6" applyNumberFormat="1" applyFont="1" applyFill="1" applyBorder="1" applyAlignment="1">
      <alignment vertical="center"/>
    </xf>
    <xf numFmtId="4" fontId="24" fillId="13" borderId="8" xfId="6" applyNumberFormat="1" applyFont="1" applyFill="1" applyBorder="1" applyAlignment="1">
      <alignment vertical="center"/>
    </xf>
    <xf numFmtId="0" fontId="24" fillId="0" borderId="26" xfId="6" applyFont="1" applyFill="1" applyBorder="1" applyAlignment="1">
      <alignment vertical="center" wrapText="1"/>
    </xf>
    <xf numFmtId="4" fontId="24" fillId="0" borderId="63" xfId="6" applyNumberFormat="1" applyFont="1" applyFill="1" applyBorder="1" applyAlignment="1">
      <alignment vertical="center"/>
    </xf>
    <xf numFmtId="4" fontId="24" fillId="0" borderId="18" xfId="6" applyNumberFormat="1" applyFont="1" applyFill="1" applyBorder="1" applyAlignment="1">
      <alignment vertical="center"/>
    </xf>
    <xf numFmtId="4" fontId="24" fillId="13" borderId="9" xfId="6" applyNumberFormat="1" applyFont="1" applyFill="1" applyBorder="1" applyAlignment="1">
      <alignment vertical="center"/>
    </xf>
    <xf numFmtId="0" fontId="26" fillId="11" borderId="4" xfId="6" applyFont="1" applyFill="1" applyBorder="1" applyAlignment="1">
      <alignment vertical="center" wrapText="1"/>
    </xf>
    <xf numFmtId="4" fontId="26" fillId="11" borderId="20" xfId="6" applyNumberFormat="1" applyFont="1" applyFill="1" applyBorder="1" applyAlignment="1">
      <alignment vertical="center"/>
    </xf>
    <xf numFmtId="4" fontId="26" fillId="11" borderId="5" xfId="6" applyNumberFormat="1" applyFont="1" applyFill="1" applyBorder="1" applyAlignment="1">
      <alignment vertical="center"/>
    </xf>
    <xf numFmtId="4" fontId="24" fillId="0" borderId="0" xfId="6" applyNumberFormat="1" applyFont="1" applyFill="1" applyBorder="1" applyAlignment="1">
      <alignment vertical="center"/>
    </xf>
    <xf numFmtId="49" fontId="61" fillId="11" borderId="4" xfId="4" applyNumberFormat="1" applyFont="1" applyFill="1" applyBorder="1" applyAlignment="1">
      <alignment horizontal="center" vertical="center" wrapText="1"/>
    </xf>
    <xf numFmtId="4" fontId="24" fillId="13" borderId="10" xfId="6" applyNumberFormat="1" applyFont="1" applyFill="1" applyBorder="1" applyAlignment="1">
      <alignment vertical="center"/>
    </xf>
    <xf numFmtId="0" fontId="24" fillId="0" borderId="24" xfId="6" applyFont="1" applyFill="1" applyBorder="1" applyAlignment="1">
      <alignment vertical="center" wrapText="1"/>
    </xf>
    <xf numFmtId="4" fontId="24" fillId="0" borderId="64" xfId="6" applyNumberFormat="1" applyFont="1" applyFill="1" applyBorder="1" applyAlignment="1">
      <alignment vertical="center"/>
    </xf>
    <xf numFmtId="4" fontId="24" fillId="0" borderId="65" xfId="6" applyNumberFormat="1" applyFont="1" applyFill="1" applyBorder="1" applyAlignment="1">
      <alignment vertical="center"/>
    </xf>
    <xf numFmtId="0" fontId="24" fillId="0" borderId="4" xfId="6" applyFont="1" applyFill="1" applyBorder="1" applyAlignment="1">
      <alignment vertical="center" wrapText="1"/>
    </xf>
    <xf numFmtId="4" fontId="62" fillId="7" borderId="61" xfId="2" applyNumberFormat="1" applyFont="1" applyFill="1" applyBorder="1" applyAlignment="1" applyProtection="1">
      <alignment horizontal="right" vertical="center" wrapText="1"/>
    </xf>
    <xf numFmtId="4" fontId="62" fillId="7" borderId="62" xfId="2" applyNumberFormat="1" applyFont="1" applyFill="1" applyBorder="1" applyAlignment="1" applyProtection="1">
      <alignment horizontal="right" vertical="center" wrapText="1"/>
    </xf>
    <xf numFmtId="49" fontId="61" fillId="11" borderId="4" xfId="4" applyNumberFormat="1" applyFont="1" applyFill="1" applyBorder="1" applyAlignment="1">
      <alignment horizontal="left" vertical="center"/>
    </xf>
    <xf numFmtId="4" fontId="61" fillId="11" borderId="20" xfId="2" applyNumberFormat="1" applyFont="1" applyFill="1" applyBorder="1" applyAlignment="1" applyProtection="1">
      <alignment horizontal="right" vertical="center"/>
    </xf>
    <xf numFmtId="4" fontId="61" fillId="11" borderId="5" xfId="2" applyNumberFormat="1" applyFont="1" applyFill="1" applyBorder="1" applyAlignment="1" applyProtection="1">
      <alignment horizontal="right" vertical="center"/>
    </xf>
    <xf numFmtId="4" fontId="24" fillId="0" borderId="0" xfId="6" applyNumberFormat="1" applyFont="1" applyBorder="1" applyAlignment="1">
      <alignment vertical="center"/>
    </xf>
    <xf numFmtId="4" fontId="65" fillId="0" borderId="0" xfId="6" applyNumberFormat="1" applyFont="1" applyAlignment="1">
      <alignment vertical="center"/>
    </xf>
    <xf numFmtId="0" fontId="65" fillId="0" borderId="6" xfId="6" applyFont="1" applyFill="1" applyBorder="1" applyAlignment="1">
      <alignment vertical="center" wrapText="1"/>
    </xf>
    <xf numFmtId="4" fontId="65" fillId="0" borderId="6" xfId="6" applyNumberFormat="1" applyFont="1" applyFill="1" applyBorder="1" applyAlignment="1">
      <alignment vertical="center"/>
    </xf>
    <xf numFmtId="4" fontId="65" fillId="0" borderId="6" xfId="6" applyNumberFormat="1" applyFont="1" applyFill="1" applyBorder="1" applyAlignment="1">
      <alignment vertical="center" wrapText="1"/>
    </xf>
    <xf numFmtId="4" fontId="65" fillId="13" borderId="6" xfId="6" applyNumberFormat="1" applyFont="1" applyFill="1" applyBorder="1" applyAlignment="1">
      <alignment vertical="center" wrapText="1"/>
    </xf>
    <xf numFmtId="4" fontId="65" fillId="0" borderId="0" xfId="6" applyNumberFormat="1" applyFont="1" applyFill="1" applyBorder="1" applyAlignment="1">
      <alignment vertical="center"/>
    </xf>
    <xf numFmtId="4" fontId="65" fillId="13" borderId="6" xfId="6" applyNumberFormat="1" applyFont="1" applyFill="1" applyBorder="1" applyAlignment="1">
      <alignment vertical="center"/>
    </xf>
    <xf numFmtId="0" fontId="24" fillId="0" borderId="22" xfId="6" applyFont="1" applyBorder="1" applyAlignment="1">
      <alignment vertical="center" wrapText="1"/>
    </xf>
    <xf numFmtId="4" fontId="24" fillId="7" borderId="61" xfId="6" applyNumberFormat="1" applyFont="1" applyFill="1" applyBorder="1" applyAlignment="1">
      <alignment vertical="center"/>
    </xf>
    <xf numFmtId="4" fontId="24" fillId="7" borderId="62" xfId="6" applyNumberFormat="1" applyFont="1" applyFill="1" applyBorder="1" applyAlignment="1">
      <alignment vertical="center"/>
    </xf>
    <xf numFmtId="0" fontId="24" fillId="0" borderId="21" xfId="6" applyFont="1" applyBorder="1" applyAlignment="1">
      <alignment vertical="center" wrapText="1"/>
    </xf>
    <xf numFmtId="4" fontId="24" fillId="7" borderId="23" xfId="6" applyNumberFormat="1" applyFont="1" applyFill="1" applyBorder="1" applyAlignment="1">
      <alignment vertical="center"/>
    </xf>
    <xf numFmtId="4" fontId="24" fillId="7" borderId="17" xfId="6" applyNumberFormat="1" applyFont="1" applyFill="1" applyBorder="1" applyAlignment="1">
      <alignment vertical="center"/>
    </xf>
    <xf numFmtId="0" fontId="24" fillId="0" borderId="26" xfId="6" applyFont="1" applyBorder="1" applyAlignment="1">
      <alignment vertical="center" wrapText="1"/>
    </xf>
    <xf numFmtId="4" fontId="24" fillId="7" borderId="63" xfId="6" applyNumberFormat="1" applyFont="1" applyFill="1" applyBorder="1" applyAlignment="1">
      <alignment vertical="center"/>
    </xf>
    <xf numFmtId="4" fontId="24" fillId="7" borderId="18" xfId="6" applyNumberFormat="1" applyFont="1" applyFill="1" applyBorder="1" applyAlignment="1">
      <alignment vertical="center"/>
    </xf>
    <xf numFmtId="0" fontId="24" fillId="0" borderId="24" xfId="6" applyFont="1" applyBorder="1" applyAlignment="1">
      <alignment vertical="center" wrapText="1"/>
    </xf>
    <xf numFmtId="4" fontId="24" fillId="7" borderId="64" xfId="6" applyNumberFormat="1" applyFont="1" applyFill="1" applyBorder="1" applyAlignment="1">
      <alignment vertical="center"/>
    </xf>
    <xf numFmtId="4" fontId="24" fillId="7" borderId="65" xfId="6" applyNumberFormat="1" applyFont="1" applyFill="1" applyBorder="1" applyAlignment="1">
      <alignment vertical="center"/>
    </xf>
    <xf numFmtId="4" fontId="65" fillId="0" borderId="7" xfId="6" applyNumberFormat="1" applyFont="1" applyFill="1" applyBorder="1" applyAlignment="1">
      <alignment vertical="center" wrapText="1"/>
    </xf>
    <xf numFmtId="4" fontId="65" fillId="13" borderId="7" xfId="6" applyNumberFormat="1" applyFont="1" applyFill="1" applyBorder="1" applyAlignment="1">
      <alignment vertical="center" wrapText="1"/>
    </xf>
    <xf numFmtId="4" fontId="33" fillId="13" borderId="6" xfId="6" applyNumberFormat="1" applyFont="1" applyFill="1" applyBorder="1" applyAlignment="1">
      <alignment vertical="center" wrapText="1"/>
    </xf>
    <xf numFmtId="0" fontId="33" fillId="0" borderId="0" xfId="6" applyFont="1" applyFill="1" applyBorder="1" applyAlignment="1">
      <alignment vertical="center"/>
    </xf>
    <xf numFmtId="0" fontId="33" fillId="0" borderId="0" xfId="6" applyFont="1" applyAlignment="1">
      <alignment vertical="center"/>
    </xf>
    <xf numFmtId="4" fontId="33" fillId="0" borderId="0" xfId="6" applyNumberFormat="1" applyFont="1" applyAlignment="1">
      <alignment vertical="center"/>
    </xf>
    <xf numFmtId="0" fontId="24" fillId="0" borderId="0" xfId="10" applyFont="1" applyFill="1" applyAlignment="1">
      <alignment vertical="center"/>
    </xf>
    <xf numFmtId="0" fontId="26" fillId="0" borderId="0" xfId="10" applyFont="1" applyFill="1" applyAlignment="1">
      <alignment horizontal="center" vertical="center" wrapText="1"/>
    </xf>
    <xf numFmtId="0" fontId="26" fillId="11" borderId="6" xfId="10" applyFont="1" applyFill="1" applyBorder="1" applyAlignment="1">
      <alignment horizontal="center" vertical="center" wrapText="1"/>
    </xf>
    <xf numFmtId="49" fontId="66" fillId="0" borderId="0" xfId="10" applyNumberFormat="1" applyFont="1" applyFill="1" applyAlignment="1">
      <alignment horizontal="center" vertical="center" wrapText="1"/>
    </xf>
    <xf numFmtId="49" fontId="59" fillId="11" borderId="32" xfId="10" applyNumberFormat="1" applyFont="1" applyFill="1" applyBorder="1" applyAlignment="1">
      <alignment horizontal="center" vertical="center" wrapText="1"/>
    </xf>
    <xf numFmtId="10" fontId="67" fillId="14" borderId="32" xfId="10" applyNumberFormat="1" applyFont="1" applyFill="1" applyBorder="1" applyAlignment="1">
      <alignment horizontal="center" vertical="center" wrapText="1"/>
    </xf>
    <xf numFmtId="4" fontId="24" fillId="0" borderId="39" xfId="10" applyNumberFormat="1" applyFont="1" applyFill="1" applyBorder="1" applyAlignment="1">
      <alignment vertical="center" wrapText="1"/>
    </xf>
    <xf numFmtId="4" fontId="24" fillId="0" borderId="15" xfId="10" applyNumberFormat="1" applyFont="1" applyFill="1" applyBorder="1" applyAlignment="1">
      <alignment vertical="center" wrapText="1"/>
    </xf>
    <xf numFmtId="4" fontId="26" fillId="0" borderId="15" xfId="10" applyNumberFormat="1" applyFont="1" applyFill="1" applyBorder="1" applyAlignment="1">
      <alignment vertical="center" wrapText="1"/>
    </xf>
    <xf numFmtId="4" fontId="26" fillId="0" borderId="42" xfId="10" applyNumberFormat="1" applyFont="1" applyFill="1" applyBorder="1" applyAlignment="1">
      <alignment vertical="center" wrapText="1"/>
    </xf>
    <xf numFmtId="4" fontId="24" fillId="0" borderId="0" xfId="10" applyNumberFormat="1" applyFont="1" applyFill="1" applyAlignment="1">
      <alignment vertical="center" wrapText="1"/>
    </xf>
    <xf numFmtId="4" fontId="24" fillId="0" borderId="6" xfId="10" applyNumberFormat="1" applyFont="1" applyFill="1" applyBorder="1" applyAlignment="1">
      <alignment vertical="center" wrapText="1"/>
    </xf>
    <xf numFmtId="4" fontId="26" fillId="0" borderId="6" xfId="10" applyNumberFormat="1" applyFont="1" applyFill="1" applyBorder="1" applyAlignment="1">
      <alignment vertical="center" wrapText="1"/>
    </xf>
    <xf numFmtId="4" fontId="26" fillId="0" borderId="41" xfId="10" applyNumberFormat="1" applyFont="1" applyFill="1" applyBorder="1" applyAlignment="1">
      <alignment vertical="center" wrapText="1"/>
    </xf>
    <xf numFmtId="0" fontId="24" fillId="7" borderId="40" xfId="8" applyFont="1" applyFill="1" applyBorder="1" applyAlignment="1">
      <alignment vertical="center" wrapText="1"/>
    </xf>
    <xf numFmtId="4" fontId="24" fillId="7" borderId="6" xfId="10" applyNumberFormat="1" applyFont="1" applyFill="1" applyBorder="1" applyAlignment="1">
      <alignment vertical="center" wrapText="1"/>
    </xf>
    <xf numFmtId="4" fontId="26" fillId="7" borderId="6" xfId="10" applyNumberFormat="1" applyFont="1" applyFill="1" applyBorder="1" applyAlignment="1">
      <alignment vertical="center" wrapText="1"/>
    </xf>
    <xf numFmtId="4" fontId="26" fillId="7" borderId="41" xfId="10" applyNumberFormat="1" applyFont="1" applyFill="1" applyBorder="1" applyAlignment="1">
      <alignment vertical="center" wrapText="1"/>
    </xf>
    <xf numFmtId="4" fontId="26" fillId="11" borderId="34" xfId="10" applyNumberFormat="1" applyFont="1" applyFill="1" applyBorder="1" applyAlignment="1">
      <alignment vertical="center" wrapText="1"/>
    </xf>
    <xf numFmtId="4" fontId="26" fillId="11" borderId="35" xfId="10" applyNumberFormat="1" applyFont="1" applyFill="1" applyBorder="1" applyAlignment="1">
      <alignment vertical="center" wrapText="1"/>
    </xf>
    <xf numFmtId="4" fontId="26" fillId="11" borderId="36" xfId="10" applyNumberFormat="1" applyFont="1" applyFill="1" applyBorder="1" applyAlignment="1">
      <alignment vertical="center" wrapText="1"/>
    </xf>
    <xf numFmtId="0" fontId="24" fillId="7" borderId="0" xfId="10" applyFont="1" applyFill="1" applyAlignment="1">
      <alignment vertical="center"/>
    </xf>
    <xf numFmtId="0" fontId="26" fillId="7" borderId="0" xfId="10" applyFont="1" applyFill="1" applyAlignment="1">
      <alignment horizontal="right" vertical="center"/>
    </xf>
    <xf numFmtId="4" fontId="26" fillId="11" borderId="56" xfId="10" applyNumberFormat="1" applyFont="1" applyFill="1" applyBorder="1" applyAlignment="1">
      <alignment vertical="center"/>
    </xf>
    <xf numFmtId="4" fontId="24" fillId="0" borderId="0" xfId="10" applyNumberFormat="1" applyFont="1" applyFill="1" applyAlignment="1">
      <alignment vertical="center"/>
    </xf>
    <xf numFmtId="0" fontId="60" fillId="0" borderId="0" xfId="6" applyFont="1" applyFill="1" applyBorder="1" applyAlignment="1"/>
    <xf numFmtId="0" fontId="24" fillId="0" borderId="0" xfId="6" applyFont="1" applyFill="1"/>
    <xf numFmtId="0" fontId="26" fillId="11" borderId="4" xfId="11" applyFont="1" applyFill="1" applyBorder="1" applyAlignment="1">
      <alignment horizontal="center" vertical="center" wrapText="1"/>
    </xf>
    <xf numFmtId="4" fontId="26" fillId="11" borderId="6" xfId="11" applyNumberFormat="1" applyFont="1" applyFill="1" applyBorder="1" applyAlignment="1">
      <alignment horizontal="center" vertical="center" wrapText="1"/>
    </xf>
    <xf numFmtId="4" fontId="26" fillId="11" borderId="5" xfId="11" applyNumberFormat="1" applyFont="1" applyFill="1" applyBorder="1" applyAlignment="1">
      <alignment horizontal="center" vertical="center" wrapText="1"/>
    </xf>
    <xf numFmtId="0" fontId="24" fillId="0" borderId="0" xfId="11" applyFont="1" applyFill="1" applyAlignment="1">
      <alignment horizontal="center" vertical="center" wrapText="1"/>
    </xf>
    <xf numFmtId="0" fontId="24" fillId="0" borderId="22" xfId="11" applyFont="1" applyFill="1" applyBorder="1" applyAlignment="1">
      <alignment horizontal="left" wrapText="1"/>
    </xf>
    <xf numFmtId="4" fontId="24" fillId="0" borderId="7" xfId="11" applyNumberFormat="1" applyFont="1" applyFill="1" applyBorder="1" applyAlignment="1">
      <alignment vertical="center" wrapText="1"/>
    </xf>
    <xf numFmtId="4" fontId="24" fillId="16" borderId="7" xfId="11" applyNumberFormat="1" applyFont="1" applyFill="1" applyBorder="1" applyAlignment="1">
      <alignment vertical="center" wrapText="1"/>
    </xf>
    <xf numFmtId="0" fontId="24" fillId="0" borderId="21" xfId="11" applyFont="1" applyFill="1" applyBorder="1" applyAlignment="1">
      <alignment horizontal="left" wrapText="1"/>
    </xf>
    <xf numFmtId="4" fontId="24" fillId="0" borderId="8" xfId="11" applyNumberFormat="1" applyFont="1" applyFill="1" applyBorder="1" applyAlignment="1">
      <alignment vertical="center" wrapText="1"/>
    </xf>
    <xf numFmtId="4" fontId="24" fillId="16" borderId="8" xfId="11" applyNumberFormat="1" applyFont="1" applyFill="1" applyBorder="1" applyAlignment="1">
      <alignment vertical="center" wrapText="1"/>
    </xf>
    <xf numFmtId="0" fontId="24" fillId="0" borderId="26" xfId="11" applyFont="1" applyFill="1" applyBorder="1" applyAlignment="1">
      <alignment horizontal="left" wrapText="1"/>
    </xf>
    <xf numFmtId="4" fontId="24" fillId="0" borderId="9" xfId="11" applyNumberFormat="1" applyFont="1" applyFill="1" applyBorder="1" applyAlignment="1">
      <alignment vertical="center" wrapText="1"/>
    </xf>
    <xf numFmtId="4" fontId="24" fillId="16" borderId="9" xfId="11" applyNumberFormat="1" applyFont="1" applyFill="1" applyBorder="1" applyAlignment="1">
      <alignment vertical="center" wrapText="1"/>
    </xf>
    <xf numFmtId="0" fontId="26" fillId="11" borderId="4" xfId="11" applyFont="1" applyFill="1" applyBorder="1" applyAlignment="1">
      <alignment vertical="center" wrapText="1"/>
    </xf>
    <xf numFmtId="4" fontId="26" fillId="11" borderId="6" xfId="11" applyNumberFormat="1" applyFont="1" applyFill="1" applyBorder="1" applyAlignment="1">
      <alignment vertical="center" wrapText="1"/>
    </xf>
    <xf numFmtId="4" fontId="24" fillId="0" borderId="0" xfId="11" applyNumberFormat="1" applyFont="1" applyFill="1" applyAlignment="1">
      <alignment vertical="center" wrapText="1"/>
    </xf>
    <xf numFmtId="0" fontId="24" fillId="0" borderId="0" xfId="11" applyFont="1" applyFill="1" applyAlignment="1">
      <alignment vertical="center" wrapText="1"/>
    </xf>
    <xf numFmtId="0" fontId="26" fillId="0" borderId="0" xfId="11" applyFont="1" applyFill="1" applyBorder="1" applyAlignment="1">
      <alignment vertical="center" wrapText="1"/>
    </xf>
    <xf numFmtId="4" fontId="26" fillId="0" borderId="0" xfId="11" applyNumberFormat="1" applyFont="1" applyFill="1" applyBorder="1" applyAlignment="1">
      <alignment vertical="center" wrapText="1"/>
    </xf>
    <xf numFmtId="4" fontId="24" fillId="0" borderId="0" xfId="11" applyNumberFormat="1" applyFont="1" applyFill="1" applyBorder="1" applyAlignment="1">
      <alignment vertical="center" wrapText="1"/>
    </xf>
    <xf numFmtId="0" fontId="24" fillId="0" borderId="0" xfId="11" applyFont="1" applyFill="1" applyBorder="1" applyAlignment="1">
      <alignment vertical="center" wrapText="1"/>
    </xf>
    <xf numFmtId="0" fontId="24" fillId="0" borderId="22" xfId="11" applyFont="1" applyFill="1" applyBorder="1" applyAlignment="1">
      <alignment horizontal="left" vertical="top" wrapText="1"/>
    </xf>
    <xf numFmtId="4" fontId="24" fillId="16" borderId="62" xfId="11" applyNumberFormat="1" applyFont="1" applyFill="1" applyBorder="1" applyAlignment="1">
      <alignment vertical="center" wrapText="1"/>
    </xf>
    <xf numFmtId="0" fontId="24" fillId="0" borderId="0" xfId="11" applyFont="1" applyFill="1" applyAlignment="1">
      <alignment vertical="top" wrapText="1"/>
    </xf>
    <xf numFmtId="0" fontId="24" fillId="0" borderId="21" xfId="11" applyFont="1" applyFill="1" applyBorder="1" applyAlignment="1">
      <alignment horizontal="left" vertical="top" wrapText="1"/>
    </xf>
    <xf numFmtId="4" fontId="24" fillId="16" borderId="17" xfId="11" applyNumberFormat="1" applyFont="1" applyFill="1" applyBorder="1" applyAlignment="1">
      <alignment vertical="center" wrapText="1"/>
    </xf>
    <xf numFmtId="4" fontId="24" fillId="16" borderId="18" xfId="11" applyNumberFormat="1" applyFont="1" applyFill="1" applyBorder="1" applyAlignment="1">
      <alignment vertical="center" wrapText="1"/>
    </xf>
    <xf numFmtId="4" fontId="26" fillId="11" borderId="6" xfId="11" applyNumberFormat="1" applyFont="1" applyFill="1" applyBorder="1" applyAlignment="1">
      <alignment vertical="center"/>
    </xf>
    <xf numFmtId="4" fontId="26" fillId="11" borderId="5" xfId="11" applyNumberFormat="1" applyFont="1" applyFill="1" applyBorder="1" applyAlignment="1">
      <alignment vertical="center"/>
    </xf>
    <xf numFmtId="0" fontId="24" fillId="0" borderId="0" xfId="11" applyFont="1" applyFill="1" applyAlignment="1">
      <alignment vertical="center"/>
    </xf>
    <xf numFmtId="49" fontId="24" fillId="0" borderId="22" xfId="12" applyNumberFormat="1" applyFont="1" applyFill="1" applyBorder="1" applyAlignment="1">
      <alignment horizontal="left" vertical="center" wrapText="1"/>
    </xf>
    <xf numFmtId="4" fontId="24" fillId="0" borderId="7" xfId="13" applyNumberFormat="1" applyFont="1" applyFill="1" applyBorder="1" applyAlignment="1">
      <alignment vertical="center"/>
    </xf>
    <xf numFmtId="4" fontId="24" fillId="16" borderId="62" xfId="13" applyNumberFormat="1" applyFont="1" applyFill="1" applyBorder="1" applyAlignment="1">
      <alignment vertical="center"/>
    </xf>
    <xf numFmtId="49" fontId="24" fillId="0" borderId="21" xfId="12" applyNumberFormat="1" applyFont="1" applyFill="1" applyBorder="1" applyAlignment="1">
      <alignment horizontal="left" vertical="center" wrapText="1"/>
    </xf>
    <xf numFmtId="4" fontId="24" fillId="0" borderId="8" xfId="13" applyNumberFormat="1" applyFont="1" applyFill="1" applyBorder="1" applyAlignment="1">
      <alignment vertical="center"/>
    </xf>
    <xf numFmtId="4" fontId="24" fillId="16" borderId="17" xfId="13" applyNumberFormat="1" applyFont="1" applyFill="1" applyBorder="1" applyAlignment="1">
      <alignment vertical="center"/>
    </xf>
    <xf numFmtId="0" fontId="26" fillId="11" borderId="4" xfId="11" applyFont="1" applyFill="1" applyBorder="1" applyAlignment="1">
      <alignment vertical="top" wrapText="1"/>
    </xf>
    <xf numFmtId="4" fontId="24" fillId="0" borderId="0" xfId="11" applyNumberFormat="1" applyFont="1" applyFill="1" applyAlignment="1">
      <alignment vertical="top"/>
    </xf>
    <xf numFmtId="0" fontId="24" fillId="0" borderId="0" xfId="11" applyFont="1" applyFill="1" applyAlignment="1">
      <alignment vertical="top"/>
    </xf>
    <xf numFmtId="4" fontId="24" fillId="0" borderId="7" xfId="11" applyNumberFormat="1" applyFont="1" applyFill="1" applyBorder="1" applyAlignment="1">
      <alignment vertical="center"/>
    </xf>
    <xf numFmtId="4" fontId="24" fillId="16" borderId="62" xfId="11" applyNumberFormat="1" applyFont="1" applyFill="1" applyBorder="1" applyAlignment="1">
      <alignment vertical="center"/>
    </xf>
    <xf numFmtId="4" fontId="24" fillId="0" borderId="8" xfId="11" applyNumberFormat="1" applyFont="1" applyFill="1" applyBorder="1" applyAlignment="1">
      <alignment vertical="center"/>
    </xf>
    <xf numFmtId="4" fontId="24" fillId="16" borderId="17" xfId="11" applyNumberFormat="1" applyFont="1" applyFill="1" applyBorder="1" applyAlignment="1">
      <alignment vertical="center"/>
    </xf>
    <xf numFmtId="4" fontId="24" fillId="0" borderId="9" xfId="11" applyNumberFormat="1" applyFont="1" applyFill="1" applyBorder="1" applyAlignment="1">
      <alignment vertical="center"/>
    </xf>
    <xf numFmtId="4" fontId="24" fillId="16" borderId="18" xfId="11" applyNumberFormat="1" applyFont="1" applyFill="1" applyBorder="1" applyAlignment="1">
      <alignment vertical="center"/>
    </xf>
    <xf numFmtId="4" fontId="24" fillId="0" borderId="0" xfId="11" applyNumberFormat="1" applyFont="1" applyFill="1" applyAlignment="1">
      <alignment vertical="center"/>
    </xf>
    <xf numFmtId="0" fontId="24" fillId="0" borderId="0" xfId="11" applyFont="1" applyFill="1" applyBorder="1" applyAlignment="1">
      <alignment horizontal="left" vertical="top" wrapText="1"/>
    </xf>
    <xf numFmtId="4" fontId="24" fillId="0" borderId="0" xfId="11" applyNumberFormat="1" applyFont="1" applyFill="1" applyBorder="1" applyAlignment="1">
      <alignment vertical="top"/>
    </xf>
    <xf numFmtId="0" fontId="24" fillId="0" borderId="0" xfId="11" applyFont="1" applyFill="1" applyBorder="1" applyAlignment="1">
      <alignment vertical="top"/>
    </xf>
    <xf numFmtId="0" fontId="24" fillId="0" borderId="22" xfId="11" applyFont="1" applyFill="1" applyBorder="1" applyAlignment="1">
      <alignment vertical="top" wrapText="1"/>
    </xf>
    <xf numFmtId="10" fontId="26" fillId="16" borderId="11" xfId="11" applyNumberFormat="1" applyFont="1" applyFill="1" applyBorder="1" applyAlignment="1">
      <alignment horizontal="center" vertical="top"/>
    </xf>
    <xf numFmtId="4" fontId="24" fillId="16" borderId="11" xfId="11" applyNumberFormat="1" applyFont="1" applyFill="1" applyBorder="1" applyAlignment="1">
      <alignment vertical="top"/>
    </xf>
    <xf numFmtId="4" fontId="24" fillId="16" borderId="10" xfId="11" applyNumberFormat="1" applyFont="1" applyFill="1" applyBorder="1" applyAlignment="1">
      <alignment vertical="top"/>
    </xf>
    <xf numFmtId="0" fontId="24" fillId="0" borderId="0" xfId="11" applyFont="1" applyFill="1"/>
    <xf numFmtId="4" fontId="24" fillId="0" borderId="0" xfId="11" applyNumberFormat="1" applyFont="1" applyFill="1"/>
    <xf numFmtId="0" fontId="24" fillId="0" borderId="0" xfId="11" applyFont="1" applyFill="1" applyBorder="1"/>
    <xf numFmtId="0" fontId="69" fillId="0" borderId="0" xfId="6" applyFont="1" applyFill="1" applyAlignment="1"/>
    <xf numFmtId="0" fontId="64" fillId="0" borderId="0" xfId="6" applyFont="1" applyFill="1" applyAlignment="1"/>
    <xf numFmtId="0" fontId="33" fillId="16" borderId="6" xfId="6" applyFont="1" applyFill="1" applyBorder="1" applyAlignment="1">
      <alignment horizontal="center" vertical="center" wrapText="1"/>
    </xf>
    <xf numFmtId="0" fontId="65" fillId="0" borderId="0" xfId="11" applyFont="1" applyFill="1"/>
    <xf numFmtId="0" fontId="65" fillId="0" borderId="6" xfId="6" applyFont="1" applyBorder="1" applyAlignment="1">
      <alignment wrapText="1"/>
    </xf>
    <xf numFmtId="4" fontId="65" fillId="0" borderId="6" xfId="6" applyNumberFormat="1" applyFont="1" applyBorder="1"/>
    <xf numFmtId="4" fontId="65" fillId="16" borderId="6" xfId="6" applyNumberFormat="1" applyFont="1" applyFill="1" applyBorder="1"/>
    <xf numFmtId="4" fontId="65" fillId="16" borderId="8" xfId="6" applyNumberFormat="1" applyFont="1" applyFill="1" applyBorder="1" applyAlignment="1">
      <alignment vertical="center"/>
    </xf>
    <xf numFmtId="4" fontId="33" fillId="16" borderId="6" xfId="6" applyNumberFormat="1" applyFont="1" applyFill="1" applyBorder="1" applyAlignment="1">
      <alignment vertical="center"/>
    </xf>
    <xf numFmtId="4" fontId="65" fillId="16" borderId="6" xfId="6" applyNumberFormat="1" applyFont="1" applyFill="1" applyBorder="1" applyAlignment="1">
      <alignment horizontal="right" vertical="center"/>
    </xf>
    <xf numFmtId="4" fontId="65" fillId="16" borderId="7" xfId="6" applyNumberFormat="1" applyFont="1" applyFill="1" applyBorder="1" applyAlignment="1">
      <alignment horizontal="right" vertical="center"/>
    </xf>
    <xf numFmtId="4" fontId="65" fillId="0" borderId="0" xfId="11" applyNumberFormat="1" applyFont="1" applyFill="1"/>
    <xf numFmtId="4" fontId="65" fillId="16" borderId="7" xfId="6" applyNumberFormat="1" applyFont="1" applyFill="1" applyBorder="1" applyAlignment="1">
      <alignment vertical="center"/>
    </xf>
    <xf numFmtId="4" fontId="65" fillId="16" borderId="9" xfId="6" applyNumberFormat="1" applyFont="1" applyFill="1" applyBorder="1" applyAlignment="1">
      <alignment vertical="center"/>
    </xf>
    <xf numFmtId="0" fontId="65" fillId="0" borderId="0" xfId="6" applyFont="1" applyAlignment="1"/>
    <xf numFmtId="0" fontId="68" fillId="0" borderId="0" xfId="6" applyFont="1" applyFill="1" applyBorder="1" applyAlignment="1"/>
    <xf numFmtId="0" fontId="63" fillId="0" borderId="0" xfId="6" applyFont="1" applyFill="1" applyAlignment="1"/>
    <xf numFmtId="0" fontId="33" fillId="0" borderId="0" xfId="11" applyFont="1" applyFill="1" applyAlignment="1">
      <alignment vertical="center"/>
    </xf>
    <xf numFmtId="4" fontId="65" fillId="0" borderId="0" xfId="6" applyNumberFormat="1" applyFont="1" applyFill="1" applyBorder="1" applyAlignment="1">
      <alignment horizontal="center" vertical="center" wrapText="1"/>
    </xf>
    <xf numFmtId="4" fontId="65" fillId="0" borderId="0" xfId="6" applyNumberFormat="1" applyFont="1" applyFill="1" applyBorder="1" applyAlignment="1">
      <alignment horizontal="left" vertical="center" wrapText="1"/>
    </xf>
    <xf numFmtId="0" fontId="65" fillId="0" borderId="0" xfId="11" applyFont="1" applyFill="1" applyBorder="1" applyAlignment="1">
      <alignment horizontal="left" vertical="center"/>
    </xf>
    <xf numFmtId="0" fontId="65" fillId="0" borderId="0" xfId="11" applyFont="1" applyFill="1" applyBorder="1" applyAlignment="1">
      <alignment vertical="center"/>
    </xf>
    <xf numFmtId="4" fontId="65" fillId="16" borderId="6" xfId="6" applyNumberFormat="1" applyFont="1" applyFill="1" applyBorder="1" applyAlignment="1">
      <alignment vertical="center"/>
    </xf>
    <xf numFmtId="0" fontId="65" fillId="0" borderId="0" xfId="11" applyFont="1" applyFill="1" applyAlignment="1">
      <alignment vertical="center"/>
    </xf>
    <xf numFmtId="4" fontId="65" fillId="11" borderId="6" xfId="6" applyNumberFormat="1" applyFont="1" applyFill="1" applyBorder="1" applyAlignment="1">
      <alignment horizontal="right" vertical="center" wrapText="1"/>
    </xf>
    <xf numFmtId="4" fontId="65" fillId="11" borderId="6" xfId="6" applyNumberFormat="1" applyFont="1" applyFill="1" applyBorder="1" applyAlignment="1">
      <alignment horizontal="center" vertical="center" wrapText="1"/>
    </xf>
    <xf numFmtId="4" fontId="33" fillId="11" borderId="6" xfId="6" applyNumberFormat="1" applyFont="1" applyFill="1" applyBorder="1" applyAlignment="1">
      <alignment vertical="center" wrapText="1"/>
    </xf>
    <xf numFmtId="4" fontId="33" fillId="11" borderId="6" xfId="6" applyNumberFormat="1" applyFont="1" applyFill="1" applyBorder="1" applyAlignment="1">
      <alignment vertical="center"/>
    </xf>
    <xf numFmtId="4" fontId="33" fillId="11" borderId="6" xfId="6" applyNumberFormat="1" applyFont="1" applyFill="1" applyBorder="1" applyAlignment="1">
      <alignment horizontal="right" vertical="center" wrapText="1"/>
    </xf>
    <xf numFmtId="0" fontId="30" fillId="0" borderId="0" xfId="11" applyFont="1" applyFill="1"/>
    <xf numFmtId="4" fontId="24" fillId="0" borderId="0" xfId="11" applyNumberFormat="1" applyFont="1" applyFill="1" applyAlignment="1">
      <alignment horizontal="center" vertical="center" wrapText="1"/>
    </xf>
    <xf numFmtId="4" fontId="24" fillId="0" borderId="7" xfId="11" applyNumberFormat="1" applyFont="1" applyFill="1" applyBorder="1" applyAlignment="1">
      <alignment horizontal="right" vertical="center" wrapText="1"/>
    </xf>
    <xf numFmtId="4" fontId="24" fillId="0" borderId="11" xfId="11" applyNumberFormat="1" applyFont="1" applyFill="1" applyBorder="1" applyAlignment="1">
      <alignment horizontal="right" vertical="center" wrapText="1"/>
    </xf>
    <xf numFmtId="0" fontId="26" fillId="0" borderId="2" xfId="11" applyFont="1" applyFill="1" applyBorder="1" applyAlignment="1">
      <alignment vertical="center" wrapText="1"/>
    </xf>
    <xf numFmtId="4" fontId="26" fillId="0" borderId="2" xfId="11" applyNumberFormat="1" applyFont="1" applyFill="1" applyBorder="1" applyAlignment="1">
      <alignment vertical="center" wrapText="1"/>
    </xf>
    <xf numFmtId="4" fontId="24" fillId="0" borderId="0" xfId="11" applyNumberFormat="1" applyFont="1" applyFill="1" applyBorder="1"/>
    <xf numFmtId="4" fontId="65" fillId="16" borderId="6" xfId="11" applyNumberFormat="1" applyFont="1" applyFill="1" applyBorder="1" applyAlignment="1">
      <alignment vertical="center" wrapText="1"/>
    </xf>
    <xf numFmtId="4" fontId="65" fillId="11" borderId="6" xfId="6" applyNumberFormat="1" applyFont="1" applyFill="1" applyBorder="1" applyAlignment="1">
      <alignment horizontal="left" vertical="center"/>
    </xf>
    <xf numFmtId="4" fontId="65" fillId="0" borderId="0" xfId="7" applyNumberFormat="1" applyFont="1" applyFill="1" applyAlignment="1">
      <alignment vertical="center" wrapText="1"/>
    </xf>
    <xf numFmtId="4" fontId="65" fillId="0" borderId="0" xfId="7" applyNumberFormat="1" applyFont="1" applyFill="1" applyAlignment="1">
      <alignment vertical="center"/>
    </xf>
    <xf numFmtId="4" fontId="33" fillId="11" borderId="30" xfId="7" applyNumberFormat="1" applyFont="1" applyFill="1" applyBorder="1" applyAlignment="1">
      <alignment horizontal="center" vertical="center" wrapText="1"/>
    </xf>
    <xf numFmtId="4" fontId="33" fillId="0" borderId="0" xfId="7" applyNumberFormat="1" applyFont="1" applyFill="1" applyAlignment="1">
      <alignment horizontal="center" vertical="center" wrapText="1"/>
    </xf>
    <xf numFmtId="4" fontId="65" fillId="0" borderId="32" xfId="7" applyNumberFormat="1" applyFont="1" applyFill="1" applyBorder="1" applyAlignment="1">
      <alignment vertical="center"/>
    </xf>
    <xf numFmtId="0" fontId="26" fillId="0" borderId="0" xfId="6" applyFont="1" applyAlignment="1">
      <alignment horizontal="left" vertical="center"/>
    </xf>
    <xf numFmtId="4" fontId="24" fillId="0" borderId="0" xfId="7" applyNumberFormat="1" applyFont="1" applyFill="1" applyAlignment="1">
      <alignment vertical="center"/>
    </xf>
    <xf numFmtId="4" fontId="33" fillId="11" borderId="35" xfId="7" applyNumberFormat="1" applyFont="1" applyFill="1" applyBorder="1" applyAlignment="1">
      <alignment horizontal="center" vertical="center" wrapText="1"/>
    </xf>
    <xf numFmtId="4" fontId="33" fillId="11" borderId="36" xfId="7" applyNumberFormat="1" applyFont="1" applyFill="1" applyBorder="1" applyAlignment="1">
      <alignment horizontal="center" vertical="center" wrapText="1"/>
    </xf>
    <xf numFmtId="4" fontId="65" fillId="0" borderId="0" xfId="7" applyNumberFormat="1" applyFont="1" applyFill="1" applyAlignment="1">
      <alignment horizontal="center" vertical="center" wrapText="1"/>
    </xf>
    <xf numFmtId="4" fontId="65" fillId="0" borderId="19" xfId="7" applyNumberFormat="1" applyFont="1" applyFill="1" applyBorder="1" applyAlignment="1">
      <alignment vertical="center"/>
    </xf>
    <xf numFmtId="4" fontId="65" fillId="0" borderId="38" xfId="7" applyNumberFormat="1" applyFont="1" applyFill="1" applyBorder="1" applyAlignment="1">
      <alignment vertical="center"/>
    </xf>
    <xf numFmtId="4" fontId="70" fillId="0" borderId="37" xfId="7" applyNumberFormat="1" applyFont="1" applyFill="1" applyBorder="1" applyAlignment="1">
      <alignment horizontal="left" vertical="center" wrapText="1" indent="2"/>
    </xf>
    <xf numFmtId="4" fontId="70" fillId="0" borderId="19" xfId="7" applyNumberFormat="1" applyFont="1" applyFill="1" applyBorder="1" applyAlignment="1">
      <alignment vertical="center"/>
    </xf>
    <xf numFmtId="4" fontId="70" fillId="0" borderId="38" xfId="7" applyNumberFormat="1" applyFont="1" applyFill="1" applyBorder="1" applyAlignment="1">
      <alignment vertical="center"/>
    </xf>
    <xf numFmtId="4" fontId="70" fillId="0" borderId="0" xfId="7" applyNumberFormat="1" applyFont="1" applyFill="1" applyAlignment="1">
      <alignment vertical="center"/>
    </xf>
    <xf numFmtId="4" fontId="70" fillId="0" borderId="39" xfId="7" applyNumberFormat="1" applyFont="1" applyFill="1" applyBorder="1" applyAlignment="1">
      <alignment horizontal="left" vertical="center" wrapText="1" indent="2"/>
    </xf>
    <xf numFmtId="4" fontId="70" fillId="0" borderId="15" xfId="7" applyNumberFormat="1" applyFont="1" applyFill="1" applyBorder="1" applyAlignment="1">
      <alignment vertical="center"/>
    </xf>
    <xf numFmtId="4" fontId="65" fillId="0" borderId="43" xfId="7" applyNumberFormat="1" applyFont="1" applyFill="1" applyBorder="1" applyAlignment="1">
      <alignment vertical="center" wrapText="1"/>
    </xf>
    <xf numFmtId="4" fontId="65" fillId="0" borderId="13" xfId="7" applyNumberFormat="1" applyFont="1" applyFill="1" applyBorder="1" applyAlignment="1">
      <alignment vertical="center"/>
    </xf>
    <xf numFmtId="4" fontId="65" fillId="0" borderId="44" xfId="7" applyNumberFormat="1" applyFont="1" applyFill="1" applyBorder="1" applyAlignment="1">
      <alignment vertical="center"/>
    </xf>
    <xf numFmtId="4" fontId="33" fillId="11" borderId="34" xfId="7" applyNumberFormat="1" applyFont="1" applyFill="1" applyBorder="1" applyAlignment="1">
      <alignment vertical="center" wrapText="1"/>
    </xf>
    <xf numFmtId="4" fontId="33" fillId="11" borderId="35" xfId="7" applyNumberFormat="1" applyFont="1" applyFill="1" applyBorder="1" applyAlignment="1">
      <alignment vertical="center"/>
    </xf>
    <xf numFmtId="4" fontId="33" fillId="11" borderId="36" xfId="7" applyNumberFormat="1" applyFont="1" applyFill="1" applyBorder="1" applyAlignment="1">
      <alignment vertical="center"/>
    </xf>
    <xf numFmtId="4" fontId="65" fillId="0" borderId="39" xfId="7" applyNumberFormat="1" applyFont="1" applyFill="1" applyBorder="1" applyAlignment="1">
      <alignment vertical="center" wrapText="1"/>
    </xf>
    <xf numFmtId="4" fontId="65" fillId="0" borderId="15" xfId="7" applyNumberFormat="1" applyFont="1" applyFill="1" applyBorder="1" applyAlignment="1">
      <alignment vertical="center"/>
    </xf>
    <xf numFmtId="4" fontId="65" fillId="1" borderId="15" xfId="7" applyNumberFormat="1" applyFont="1" applyFill="1" applyBorder="1" applyAlignment="1">
      <alignment vertical="center"/>
    </xf>
    <xf numFmtId="4" fontId="65" fillId="0" borderId="42" xfId="7" applyNumberFormat="1" applyFont="1" applyFill="1" applyBorder="1" applyAlignment="1">
      <alignment vertical="center"/>
    </xf>
    <xf numFmtId="4" fontId="65" fillId="1" borderId="13" xfId="7" applyNumberFormat="1" applyFont="1" applyFill="1" applyBorder="1" applyAlignment="1">
      <alignment vertical="center"/>
    </xf>
    <xf numFmtId="4" fontId="70" fillId="1" borderId="19" xfId="7" applyNumberFormat="1" applyFont="1" applyFill="1" applyBorder="1" applyAlignment="1">
      <alignment vertical="center"/>
    </xf>
    <xf numFmtId="4" fontId="70" fillId="1" borderId="15" xfId="7" applyNumberFormat="1" applyFont="1" applyFill="1" applyBorder="1" applyAlignment="1">
      <alignment vertical="center"/>
    </xf>
    <xf numFmtId="4" fontId="70" fillId="0" borderId="42" xfId="7" applyNumberFormat="1" applyFont="1" applyFill="1" applyBorder="1" applyAlignment="1">
      <alignment vertical="center"/>
    </xf>
    <xf numFmtId="4" fontId="65" fillId="7" borderId="13" xfId="7" applyNumberFormat="1" applyFont="1" applyFill="1" applyBorder="1" applyAlignment="1">
      <alignment vertical="center"/>
    </xf>
    <xf numFmtId="4" fontId="70" fillId="7" borderId="19" xfId="7" applyNumberFormat="1" applyFont="1" applyFill="1" applyBorder="1" applyAlignment="1">
      <alignment vertical="center"/>
    </xf>
    <xf numFmtId="4" fontId="65" fillId="7" borderId="44" xfId="7" applyNumberFormat="1" applyFont="1" applyFill="1" applyBorder="1" applyAlignment="1">
      <alignment vertical="center"/>
    </xf>
    <xf numFmtId="4" fontId="33" fillId="7" borderId="0" xfId="7" applyNumberFormat="1" applyFont="1" applyFill="1" applyBorder="1" applyAlignment="1">
      <alignment vertical="center" wrapText="1"/>
    </xf>
    <xf numFmtId="4" fontId="33" fillId="7" borderId="0" xfId="7" applyNumberFormat="1" applyFont="1" applyFill="1" applyBorder="1" applyAlignment="1">
      <alignment vertical="center"/>
    </xf>
    <xf numFmtId="4" fontId="65" fillId="7" borderId="0" xfId="7" applyNumberFormat="1" applyFont="1" applyFill="1" applyAlignment="1">
      <alignment vertical="center"/>
    </xf>
    <xf numFmtId="0" fontId="71" fillId="7" borderId="0" xfId="6" applyFont="1" applyFill="1" applyBorder="1" applyAlignment="1">
      <alignment vertical="center"/>
    </xf>
    <xf numFmtId="4" fontId="71" fillId="7" borderId="0" xfId="6" applyNumberFormat="1" applyFont="1" applyFill="1" applyAlignment="1">
      <alignment vertical="center"/>
    </xf>
    <xf numFmtId="4" fontId="71" fillId="7" borderId="0" xfId="6" applyNumberFormat="1" applyFont="1" applyFill="1" applyBorder="1" applyAlignment="1">
      <alignment vertical="center"/>
    </xf>
    <xf numFmtId="4" fontId="65" fillId="0" borderId="0" xfId="7" applyNumberFormat="1" applyFont="1" applyFill="1" applyBorder="1" applyAlignment="1">
      <alignment vertical="center"/>
    </xf>
    <xf numFmtId="4" fontId="66" fillId="7" borderId="45" xfId="6" applyNumberFormat="1" applyFont="1" applyFill="1" applyBorder="1" applyAlignment="1">
      <alignment horizontal="center" vertical="center"/>
    </xf>
    <xf numFmtId="4" fontId="66" fillId="7" borderId="36" xfId="6" applyNumberFormat="1" applyFont="1" applyFill="1" applyBorder="1" applyAlignment="1">
      <alignment horizontal="center" vertical="center"/>
    </xf>
    <xf numFmtId="4" fontId="66" fillId="0" borderId="0" xfId="7" applyNumberFormat="1" applyFont="1" applyFill="1" applyBorder="1" applyAlignment="1">
      <alignment horizontal="center" vertical="center"/>
    </xf>
    <xf numFmtId="0" fontId="71" fillId="0" borderId="48" xfId="6" applyFont="1" applyFill="1" applyBorder="1" applyAlignment="1">
      <alignment horizontal="left" vertical="center"/>
    </xf>
    <xf numFmtId="4" fontId="71" fillId="0" borderId="30" xfId="6" applyNumberFormat="1" applyFont="1" applyFill="1" applyBorder="1" applyAlignment="1">
      <alignment vertical="center"/>
    </xf>
    <xf numFmtId="4" fontId="66" fillId="0" borderId="0" xfId="6" applyNumberFormat="1" applyFont="1" applyFill="1" applyBorder="1" applyAlignment="1">
      <alignment horizontal="right" vertical="center"/>
    </xf>
    <xf numFmtId="0" fontId="71" fillId="0" borderId="51" xfId="6" applyFont="1" applyFill="1" applyBorder="1" applyAlignment="1">
      <alignment vertical="center"/>
    </xf>
    <xf numFmtId="0" fontId="71" fillId="0" borderId="4" xfId="6" applyFont="1" applyFill="1" applyBorder="1" applyAlignment="1">
      <alignment horizontal="left" vertical="center"/>
    </xf>
    <xf numFmtId="4" fontId="71" fillId="0" borderId="20" xfId="7" applyNumberFormat="1" applyFont="1" applyFill="1" applyBorder="1" applyAlignment="1">
      <alignment horizontal="left" vertical="center"/>
    </xf>
    <xf numFmtId="4" fontId="71" fillId="0" borderId="41" xfId="6" applyNumberFormat="1" applyFont="1" applyFill="1" applyBorder="1" applyAlignment="1">
      <alignment vertical="center"/>
    </xf>
    <xf numFmtId="4" fontId="66" fillId="0" borderId="0" xfId="6" applyNumberFormat="1" applyFont="1" applyFill="1" applyBorder="1" applyAlignment="1">
      <alignment vertical="center"/>
    </xf>
    <xf numFmtId="0" fontId="71" fillId="0" borderId="40" xfId="6" applyFont="1" applyFill="1" applyBorder="1" applyAlignment="1">
      <alignment horizontal="left" vertical="center"/>
    </xf>
    <xf numFmtId="0" fontId="71" fillId="0" borderId="51" xfId="6" applyFont="1" applyFill="1" applyBorder="1" applyAlignment="1">
      <alignment vertical="center" wrapText="1"/>
    </xf>
    <xf numFmtId="0" fontId="71" fillId="0" borderId="52" xfId="6" applyFont="1" applyFill="1" applyBorder="1" applyAlignment="1">
      <alignment vertical="center"/>
    </xf>
    <xf numFmtId="0" fontId="71" fillId="0" borderId="53" xfId="6" applyFont="1" applyFill="1" applyBorder="1" applyAlignment="1">
      <alignment horizontal="left" vertical="center"/>
    </xf>
    <xf numFmtId="4" fontId="71" fillId="0" borderId="54" xfId="7" applyNumberFormat="1" applyFont="1" applyFill="1" applyBorder="1" applyAlignment="1">
      <alignment horizontal="left" vertical="center"/>
    </xf>
    <xf numFmtId="4" fontId="71" fillId="0" borderId="33" xfId="6" applyNumberFormat="1" applyFont="1" applyFill="1" applyBorder="1" applyAlignment="1">
      <alignment vertical="center"/>
    </xf>
    <xf numFmtId="4" fontId="66" fillId="0" borderId="36" xfId="6" applyNumberFormat="1" applyFont="1" applyFill="1" applyBorder="1" applyAlignment="1">
      <alignment vertical="center"/>
    </xf>
    <xf numFmtId="0" fontId="71" fillId="0" borderId="0" xfId="6" applyFont="1" applyFill="1" applyAlignment="1">
      <alignment vertical="center"/>
    </xf>
    <xf numFmtId="0" fontId="71" fillId="0" borderId="0" xfId="6" applyFont="1" applyFill="1" applyAlignment="1">
      <alignment vertical="center" wrapText="1"/>
    </xf>
    <xf numFmtId="4" fontId="71" fillId="0" borderId="0" xfId="6" applyNumberFormat="1" applyFont="1" applyFill="1" applyAlignment="1">
      <alignment vertical="center"/>
    </xf>
    <xf numFmtId="0" fontId="24" fillId="0" borderId="0" xfId="6" applyFont="1" applyFill="1" applyAlignment="1">
      <alignment horizontal="center" vertical="center"/>
    </xf>
    <xf numFmtId="0" fontId="26" fillId="11" borderId="34" xfId="6" applyFont="1" applyFill="1" applyBorder="1" applyAlignment="1">
      <alignment horizontal="center" vertical="center" wrapText="1"/>
    </xf>
    <xf numFmtId="0" fontId="26" fillId="11" borderId="35" xfId="6" applyFont="1" applyFill="1" applyBorder="1" applyAlignment="1">
      <alignment horizontal="center" vertical="center" wrapText="1"/>
    </xf>
    <xf numFmtId="0" fontId="26" fillId="11" borderId="36" xfId="6" applyFont="1" applyFill="1" applyBorder="1" applyAlignment="1">
      <alignment horizontal="center" vertical="center" wrapText="1"/>
    </xf>
    <xf numFmtId="0" fontId="26" fillId="0" borderId="0" xfId="6" applyFont="1" applyFill="1" applyAlignment="1">
      <alignment horizontal="center" vertical="center" wrapText="1"/>
    </xf>
    <xf numFmtId="0" fontId="24" fillId="7" borderId="39" xfId="6" applyFont="1" applyFill="1" applyBorder="1" applyAlignment="1">
      <alignment vertical="center" wrapText="1"/>
    </xf>
    <xf numFmtId="0" fontId="24" fillId="7" borderId="15" xfId="6" applyFont="1" applyFill="1" applyBorder="1" applyAlignment="1">
      <alignment vertical="center" wrapText="1"/>
    </xf>
    <xf numFmtId="4" fontId="24" fillId="7" borderId="15" xfId="6" applyNumberFormat="1" applyFont="1" applyFill="1" applyBorder="1" applyAlignment="1">
      <alignment horizontal="right" vertical="center"/>
    </xf>
    <xf numFmtId="4" fontId="24" fillId="7" borderId="42" xfId="6" applyNumberFormat="1" applyFont="1" applyFill="1" applyBorder="1" applyAlignment="1">
      <alignment horizontal="right" vertical="center"/>
    </xf>
    <xf numFmtId="4" fontId="24" fillId="7" borderId="71" xfId="6" applyNumberFormat="1" applyFont="1" applyFill="1" applyBorder="1" applyAlignment="1">
      <alignment horizontal="right" vertical="center"/>
    </xf>
    <xf numFmtId="0" fontId="24" fillId="7" borderId="0" xfId="6" applyFont="1" applyFill="1" applyAlignment="1">
      <alignment vertical="center"/>
    </xf>
    <xf numFmtId="0" fontId="24" fillId="7" borderId="40" xfId="6" applyFont="1" applyFill="1" applyBorder="1" applyAlignment="1">
      <alignment vertical="center" wrapText="1"/>
    </xf>
    <xf numFmtId="0" fontId="24" fillId="7" borderId="6" xfId="6" applyFont="1" applyFill="1" applyBorder="1" applyAlignment="1">
      <alignment vertical="center" wrapText="1"/>
    </xf>
    <xf numFmtId="4" fontId="24" fillId="7" borderId="41" xfId="6" applyNumberFormat="1" applyFont="1" applyFill="1" applyBorder="1" applyAlignment="1">
      <alignment horizontal="right" vertical="center"/>
    </xf>
    <xf numFmtId="4" fontId="24" fillId="7" borderId="72" xfId="6" applyNumberFormat="1" applyFont="1" applyFill="1" applyBorder="1" applyAlignment="1">
      <alignment horizontal="right" vertical="center"/>
    </xf>
    <xf numFmtId="0" fontId="24" fillId="0" borderId="40" xfId="6" applyFont="1" applyFill="1" applyBorder="1" applyAlignment="1">
      <alignment vertical="center" wrapText="1"/>
    </xf>
    <xf numFmtId="0" fontId="24" fillId="0" borderId="6" xfId="6" applyFont="1" applyFill="1" applyBorder="1" applyAlignment="1">
      <alignment vertical="center" wrapText="1"/>
    </xf>
    <xf numFmtId="4" fontId="24" fillId="0" borderId="15" xfId="6" applyNumberFormat="1" applyFont="1" applyFill="1" applyBorder="1" applyAlignment="1">
      <alignment horizontal="right" vertical="center"/>
    </xf>
    <xf numFmtId="4" fontId="24" fillId="0" borderId="41" xfId="6" applyNumberFormat="1" applyFont="1" applyFill="1" applyBorder="1" applyAlignment="1">
      <alignment horizontal="right" vertical="center"/>
    </xf>
    <xf numFmtId="4" fontId="24" fillId="0" borderId="72" xfId="6" applyNumberFormat="1" applyFont="1" applyFill="1" applyBorder="1" applyAlignment="1">
      <alignment horizontal="right" vertical="center"/>
    </xf>
    <xf numFmtId="4" fontId="26" fillId="11" borderId="32" xfId="6" applyNumberFormat="1" applyFont="1" applyFill="1" applyBorder="1" applyAlignment="1">
      <alignment horizontal="right" vertical="center" wrapText="1"/>
    </xf>
    <xf numFmtId="4" fontId="26" fillId="11" borderId="33" xfId="6" applyNumberFormat="1" applyFont="1" applyFill="1" applyBorder="1" applyAlignment="1">
      <alignment horizontal="right" vertical="center"/>
    </xf>
    <xf numFmtId="4" fontId="26" fillId="11" borderId="74" xfId="6" applyNumberFormat="1" applyFont="1" applyFill="1" applyBorder="1" applyAlignment="1">
      <alignment horizontal="right" vertical="center"/>
    </xf>
    <xf numFmtId="0" fontId="26" fillId="7" borderId="0" xfId="6" applyFont="1" applyFill="1" applyAlignment="1">
      <alignment vertical="center"/>
    </xf>
    <xf numFmtId="0" fontId="24" fillId="7" borderId="0" xfId="6" applyFont="1" applyFill="1" applyBorder="1" applyAlignment="1">
      <alignment vertical="center" wrapText="1"/>
    </xf>
    <xf numFmtId="4" fontId="24" fillId="7" borderId="0" xfId="6" applyNumberFormat="1" applyFont="1" applyFill="1" applyBorder="1" applyAlignment="1">
      <alignment vertical="center"/>
    </xf>
    <xf numFmtId="0" fontId="24" fillId="0" borderId="0" xfId="6" applyFont="1" applyFill="1" applyAlignment="1">
      <alignment vertical="center" wrapText="1"/>
    </xf>
    <xf numFmtId="0" fontId="16" fillId="11" borderId="55" xfId="0" quotePrefix="1" applyFont="1" applyFill="1" applyBorder="1" applyAlignment="1">
      <alignment horizontal="center" vertical="center"/>
    </xf>
    <xf numFmtId="0" fontId="16" fillId="11" borderId="45" xfId="0" applyFont="1" applyFill="1" applyBorder="1" applyAlignment="1">
      <alignment horizontal="right" vertical="center" wrapText="1"/>
    </xf>
    <xf numFmtId="4" fontId="0" fillId="0" borderId="0" xfId="0" applyNumberFormat="1" applyAlignment="1">
      <alignment vertical="center"/>
    </xf>
    <xf numFmtId="0" fontId="0" fillId="0" borderId="0" xfId="0" quotePrefix="1" applyAlignment="1">
      <alignment horizontal="center" vertical="center"/>
    </xf>
    <xf numFmtId="0" fontId="0" fillId="0" borderId="0" xfId="0" applyAlignment="1">
      <alignment vertical="center" wrapText="1"/>
    </xf>
    <xf numFmtId="4" fontId="16" fillId="11" borderId="75" xfId="0" applyNumberFormat="1" applyFont="1" applyFill="1" applyBorder="1"/>
    <xf numFmtId="0" fontId="16" fillId="11" borderId="45" xfId="0" applyFont="1" applyFill="1" applyBorder="1" applyAlignment="1">
      <alignment horizontal="right"/>
    </xf>
    <xf numFmtId="4" fontId="0" fillId="0" borderId="0" xfId="0" applyNumberFormat="1"/>
    <xf numFmtId="0" fontId="0" fillId="0" borderId="0" xfId="0" quotePrefix="1" applyAlignment="1">
      <alignment horizontal="center"/>
    </xf>
    <xf numFmtId="0" fontId="16" fillId="11" borderId="75" xfId="0" applyFont="1" applyFill="1" applyBorder="1" applyAlignment="1">
      <alignment horizontal="center"/>
    </xf>
    <xf numFmtId="0" fontId="16" fillId="11" borderId="55" xfId="0" applyFont="1" applyFill="1" applyBorder="1"/>
    <xf numFmtId="0" fontId="16" fillId="11" borderId="45" xfId="0" applyFont="1" applyFill="1" applyBorder="1"/>
    <xf numFmtId="4" fontId="16" fillId="11" borderId="75" xfId="0" applyNumberFormat="1" applyFont="1" applyFill="1" applyBorder="1" applyAlignment="1">
      <alignment horizontal="right" vertical="center"/>
    </xf>
    <xf numFmtId="0" fontId="20" fillId="0" borderId="0" xfId="0" applyFont="1" applyBorder="1" applyAlignment="1">
      <alignment wrapText="1"/>
    </xf>
    <xf numFmtId="0" fontId="20" fillId="0" borderId="0" xfId="0" applyFont="1" applyFill="1" applyBorder="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5" fillId="0" borderId="0" xfId="0" applyFont="1" applyBorder="1" applyAlignment="1">
      <alignment wrapText="1"/>
    </xf>
    <xf numFmtId="0" fontId="5" fillId="0" borderId="0" xfId="0" applyFont="1" applyBorder="1" applyAlignment="1">
      <alignment vertical="center" wrapText="1"/>
    </xf>
    <xf numFmtId="0" fontId="4" fillId="0" borderId="3" xfId="0" applyFont="1" applyFill="1" applyBorder="1" applyAlignment="1">
      <alignment wrapText="1"/>
    </xf>
    <xf numFmtId="0" fontId="3" fillId="0" borderId="3" xfId="0" applyFont="1" applyBorder="1" applyAlignment="1">
      <alignment vertical="center" wrapText="1"/>
    </xf>
    <xf numFmtId="0" fontId="3" fillId="0" borderId="16" xfId="0" applyFont="1" applyFill="1" applyBorder="1" applyAlignment="1">
      <alignment horizontal="left" vertical="center" wrapText="1"/>
    </xf>
    <xf numFmtId="0" fontId="34" fillId="0" borderId="0" xfId="0" applyFont="1" applyFill="1" applyAlignment="1">
      <alignment vertical="center" wrapText="1"/>
    </xf>
    <xf numFmtId="0" fontId="34" fillId="0" borderId="3" xfId="0" applyNumberFormat="1" applyFont="1" applyFill="1" applyBorder="1" applyAlignment="1">
      <alignment vertical="center" wrapText="1"/>
    </xf>
    <xf numFmtId="0" fontId="37" fillId="0" borderId="3" xfId="0" applyFont="1" applyFill="1" applyBorder="1" applyAlignment="1">
      <alignment horizontal="left" vertical="center" wrapText="1"/>
    </xf>
    <xf numFmtId="0" fontId="3" fillId="17" borderId="8" xfId="0" applyFont="1" applyFill="1" applyBorder="1" applyAlignment="1">
      <alignment horizontal="left" vertical="center" wrapText="1"/>
    </xf>
    <xf numFmtId="0" fontId="3" fillId="17" borderId="21" xfId="0" applyFont="1" applyFill="1" applyBorder="1" applyAlignment="1">
      <alignment horizontal="left" vertical="center" wrapText="1"/>
    </xf>
    <xf numFmtId="0" fontId="5" fillId="17" borderId="3" xfId="0" applyFont="1" applyFill="1" applyBorder="1" applyAlignment="1">
      <alignment vertical="center" wrapText="1"/>
    </xf>
    <xf numFmtId="0" fontId="3" fillId="0" borderId="11" xfId="0" applyNumberFormat="1" applyFont="1" applyFill="1" applyBorder="1" applyAlignment="1">
      <alignment vertical="center" wrapText="1"/>
    </xf>
    <xf numFmtId="0" fontId="0" fillId="0" borderId="0" xfId="0" applyBorder="1"/>
    <xf numFmtId="0" fontId="25" fillId="0" borderId="21" xfId="0" applyFont="1" applyFill="1" applyBorder="1" applyAlignment="1">
      <alignment vertical="center" wrapText="1"/>
    </xf>
    <xf numFmtId="0" fontId="0" fillId="0" borderId="0" xfId="0" applyFill="1" applyBorder="1"/>
    <xf numFmtId="0" fontId="38" fillId="2" borderId="1" xfId="0" applyFont="1" applyFill="1" applyBorder="1" applyAlignment="1">
      <alignment vertical="center"/>
    </xf>
    <xf numFmtId="0" fontId="38" fillId="2" borderId="2" xfId="0" applyFont="1" applyFill="1" applyBorder="1" applyAlignment="1">
      <alignment horizontal="center" vertical="center" wrapText="1"/>
    </xf>
    <xf numFmtId="0" fontId="0" fillId="3" borderId="3" xfId="0" applyFont="1" applyFill="1" applyBorder="1" applyAlignment="1">
      <alignment vertical="center"/>
    </xf>
    <xf numFmtId="0" fontId="0" fillId="3" borderId="0" xfId="0" applyFont="1" applyFill="1" applyBorder="1" applyAlignment="1">
      <alignment vertical="center" wrapText="1"/>
    </xf>
    <xf numFmtId="0" fontId="27" fillId="0" borderId="0" xfId="0" applyFont="1" applyBorder="1"/>
    <xf numFmtId="0" fontId="0" fillId="0" borderId="0" xfId="0" applyFont="1" applyBorder="1" applyAlignment="1">
      <alignment wrapText="1"/>
    </xf>
    <xf numFmtId="0" fontId="5" fillId="0" borderId="3" xfId="0" applyFont="1" applyFill="1" applyBorder="1" applyAlignment="1">
      <alignment vertical="center" wrapText="1"/>
    </xf>
    <xf numFmtId="0" fontId="24" fillId="0" borderId="21" xfId="0" applyFont="1" applyFill="1" applyBorder="1" applyAlignment="1">
      <alignment vertical="center" wrapText="1"/>
    </xf>
    <xf numFmtId="0" fontId="20" fillId="3" borderId="20" xfId="0" applyFont="1" applyFill="1" applyBorder="1"/>
    <xf numFmtId="0" fontId="75" fillId="0" borderId="0" xfId="0" applyFont="1" applyBorder="1" applyAlignment="1">
      <alignment vertical="center" wrapText="1"/>
    </xf>
    <xf numFmtId="0" fontId="76" fillId="0" borderId="0" xfId="0" applyFont="1" applyFill="1" applyBorder="1" applyAlignment="1">
      <alignment horizontal="center" vertical="center" wrapText="1"/>
    </xf>
    <xf numFmtId="4" fontId="65" fillId="0" borderId="9" xfId="6" applyNumberFormat="1" applyFont="1" applyFill="1" applyBorder="1" applyAlignment="1">
      <alignment vertical="center"/>
    </xf>
    <xf numFmtId="4" fontId="65" fillId="0" borderId="10" xfId="6" applyNumberFormat="1" applyFont="1" applyFill="1" applyBorder="1" applyAlignment="1">
      <alignment vertical="center"/>
    </xf>
    <xf numFmtId="4" fontId="30" fillId="0" borderId="0" xfId="6" applyNumberFormat="1" applyFont="1" applyAlignment="1">
      <alignment vertical="center" wrapText="1"/>
    </xf>
    <xf numFmtId="0" fontId="30" fillId="0" borderId="0" xfId="11" applyFont="1" applyFill="1" applyBorder="1" applyAlignment="1">
      <alignment vertical="center" wrapText="1"/>
    </xf>
    <xf numFmtId="4" fontId="33" fillId="0" borderId="29" xfId="7" applyNumberFormat="1" applyFont="1" applyFill="1" applyBorder="1" applyAlignment="1">
      <alignment horizontal="center" vertical="center" wrapText="1"/>
    </xf>
    <xf numFmtId="4" fontId="65" fillId="0" borderId="37" xfId="7" applyNumberFormat="1" applyFont="1" applyFill="1" applyBorder="1" applyAlignment="1">
      <alignment vertical="center" wrapText="1"/>
    </xf>
    <xf numFmtId="0" fontId="26" fillId="0" borderId="0" xfId="6" applyFont="1" applyFill="1" applyAlignment="1">
      <alignment horizontal="left" vertical="center"/>
    </xf>
    <xf numFmtId="0" fontId="77" fillId="0" borderId="0" xfId="0" applyFont="1" applyFill="1" applyBorder="1" applyAlignment="1">
      <alignment vertical="center" wrapText="1"/>
    </xf>
    <xf numFmtId="4" fontId="78" fillId="0" borderId="0" xfId="7" applyNumberFormat="1" applyFont="1" applyFill="1" applyAlignment="1">
      <alignment vertical="center" wrapText="1"/>
    </xf>
    <xf numFmtId="4" fontId="26" fillId="11" borderId="6" xfId="4" applyNumberFormat="1" applyFont="1" applyFill="1" applyBorder="1" applyAlignment="1">
      <alignment horizontal="center" vertical="center" wrapText="1"/>
    </xf>
    <xf numFmtId="0" fontId="2" fillId="0" borderId="0" xfId="6" applyFont="1" applyFill="1" applyBorder="1" applyAlignment="1">
      <alignment vertical="center"/>
    </xf>
    <xf numFmtId="0" fontId="27" fillId="0" borderId="0" xfId="0" applyFont="1"/>
    <xf numFmtId="0" fontId="3" fillId="0" borderId="6" xfId="0" applyFont="1" applyFill="1" applyBorder="1" applyAlignment="1">
      <alignment horizontal="left" vertical="center" wrapText="1"/>
    </xf>
    <xf numFmtId="0" fontId="24" fillId="0" borderId="17" xfId="0" applyFont="1" applyFill="1" applyBorder="1" applyAlignment="1">
      <alignment vertical="center" wrapText="1"/>
    </xf>
    <xf numFmtId="0" fontId="80" fillId="0" borderId="0" xfId="6" applyFont="1" applyFill="1" applyBorder="1" applyAlignment="1">
      <alignment horizontal="center" vertical="center"/>
    </xf>
    <xf numFmtId="0" fontId="43" fillId="0" borderId="0" xfId="8" applyFont="1" applyFill="1" applyAlignment="1">
      <alignment vertical="center" wrapText="1"/>
    </xf>
    <xf numFmtId="0" fontId="43" fillId="0" borderId="0" xfId="8" applyFont="1" applyFill="1" applyAlignment="1">
      <alignment vertical="center"/>
    </xf>
    <xf numFmtId="0" fontId="81" fillId="0" borderId="0" xfId="11" applyFont="1" applyFill="1"/>
    <xf numFmtId="4" fontId="81" fillId="0" borderId="0" xfId="11" applyNumberFormat="1" applyFont="1" applyFill="1"/>
    <xf numFmtId="0" fontId="26" fillId="3" borderId="4" xfId="0" applyFont="1" applyFill="1" applyBorder="1"/>
    <xf numFmtId="0" fontId="83" fillId="0" borderId="0" xfId="0" applyFont="1" applyAlignment="1">
      <alignment vertical="center"/>
    </xf>
    <xf numFmtId="0" fontId="83" fillId="0" borderId="0" xfId="0" applyFont="1" applyAlignment="1">
      <alignment vertical="center" wrapText="1"/>
    </xf>
    <xf numFmtId="0" fontId="2" fillId="0" borderId="0" xfId="0" applyFont="1" applyFill="1" applyAlignment="1">
      <alignment vertical="center" wrapText="1"/>
    </xf>
    <xf numFmtId="0" fontId="84" fillId="0" borderId="0" xfId="0" applyFont="1" applyAlignment="1">
      <alignment vertical="center" wrapText="1"/>
    </xf>
    <xf numFmtId="0" fontId="83" fillId="0" borderId="0" xfId="0" applyFont="1" applyAlignment="1">
      <alignment horizontal="left" vertical="center" wrapText="1"/>
    </xf>
    <xf numFmtId="0" fontId="83" fillId="0" borderId="0" xfId="0" applyFont="1" applyFill="1" applyAlignment="1">
      <alignment vertical="center" wrapText="1"/>
    </xf>
    <xf numFmtId="10" fontId="41" fillId="0" borderId="33" xfId="7" applyNumberFormat="1" applyFont="1" applyFill="1" applyBorder="1" applyAlignment="1">
      <alignment horizontal="right" vertical="center"/>
    </xf>
    <xf numFmtId="10" fontId="33" fillId="0" borderId="33" xfId="7" applyNumberFormat="1" applyFont="1" applyFill="1" applyBorder="1" applyAlignment="1">
      <alignment horizontal="right" vertical="center"/>
    </xf>
    <xf numFmtId="0" fontId="79" fillId="0" borderId="0" xfId="0" applyFont="1" applyBorder="1" applyAlignment="1">
      <alignment vertical="center" wrapText="1"/>
    </xf>
    <xf numFmtId="0" fontId="24" fillId="0" borderId="7" xfId="0" applyNumberFormat="1" applyFont="1" applyFill="1" applyBorder="1" applyAlignment="1">
      <alignment vertical="center" wrapText="1"/>
    </xf>
    <xf numFmtId="0" fontId="86" fillId="0" borderId="0" xfId="0" applyFont="1"/>
    <xf numFmtId="0" fontId="76" fillId="0" borderId="0" xfId="0" applyFont="1" applyAlignment="1">
      <alignment wrapText="1"/>
    </xf>
    <xf numFmtId="0" fontId="2" fillId="0" borderId="0" xfId="0" applyFont="1" applyAlignment="1">
      <alignment vertical="center" wrapText="1"/>
    </xf>
    <xf numFmtId="0" fontId="2" fillId="0" borderId="8" xfId="4" applyFont="1" applyFill="1" applyBorder="1" applyAlignment="1">
      <alignment horizontal="left" vertical="center" wrapText="1"/>
    </xf>
    <xf numFmtId="0" fontId="21" fillId="0" borderId="8" xfId="0" applyFont="1" applyBorder="1" applyAlignment="1">
      <alignment vertical="center" wrapText="1"/>
    </xf>
    <xf numFmtId="0" fontId="3" fillId="0" borderId="7" xfId="0" applyFont="1" applyBorder="1" applyAlignment="1">
      <alignment vertical="center" wrapText="1"/>
    </xf>
    <xf numFmtId="0" fontId="3" fillId="0" borderId="19" xfId="0" applyFont="1" applyBorder="1" applyAlignment="1">
      <alignment vertical="center" wrapText="1"/>
    </xf>
    <xf numFmtId="0" fontId="24" fillId="0" borderId="8" xfId="4"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24" fillId="0" borderId="8" xfId="0" applyNumberFormat="1" applyFont="1" applyFill="1" applyBorder="1" applyAlignment="1">
      <alignment horizontal="left" vertical="center" wrapText="1"/>
    </xf>
    <xf numFmtId="0" fontId="27" fillId="0" borderId="19" xfId="0" applyFont="1" applyBorder="1" applyAlignment="1">
      <alignment vertical="center" wrapText="1"/>
    </xf>
    <xf numFmtId="0" fontId="27" fillId="0" borderId="19" xfId="0" applyFont="1" applyBorder="1" applyAlignment="1">
      <alignment wrapText="1"/>
    </xf>
    <xf numFmtId="0" fontId="24" fillId="0" borderId="1" xfId="0" applyNumberFormat="1" applyFont="1" applyFill="1" applyBorder="1" applyAlignment="1">
      <alignment vertical="center" wrapText="1"/>
    </xf>
    <xf numFmtId="0" fontId="24" fillId="0" borderId="22" xfId="0" applyNumberFormat="1" applyFont="1" applyFill="1" applyBorder="1" applyAlignment="1">
      <alignment vertical="center" wrapText="1"/>
    </xf>
    <xf numFmtId="0" fontId="24" fillId="0" borderId="24" xfId="0" applyNumberFormat="1" applyFont="1" applyBorder="1" applyAlignment="1">
      <alignment vertical="center" wrapText="1"/>
    </xf>
    <xf numFmtId="0" fontId="57" fillId="0" borderId="6" xfId="9" applyFont="1" applyFill="1" applyBorder="1" applyAlignment="1">
      <alignment horizontal="center" vertical="center" wrapText="1"/>
    </xf>
    <xf numFmtId="0" fontId="57" fillId="0" borderId="6" xfId="9" applyFont="1" applyBorder="1" applyAlignment="1">
      <alignment horizontal="center" vertical="center" wrapText="1"/>
    </xf>
    <xf numFmtId="0" fontId="40" fillId="0" borderId="6" xfId="9" applyFont="1" applyFill="1" applyBorder="1" applyAlignment="1">
      <alignment horizontal="left" vertical="center" wrapText="1"/>
    </xf>
    <xf numFmtId="49" fontId="52" fillId="11" borderId="6" xfId="4" applyNumberFormat="1" applyFont="1" applyFill="1" applyBorder="1" applyAlignment="1">
      <alignment horizontal="left" vertical="center"/>
    </xf>
    <xf numFmtId="0" fontId="26" fillId="11" borderId="34" xfId="6" applyFont="1" applyFill="1" applyBorder="1" applyAlignment="1">
      <alignment horizontal="center" vertical="center"/>
    </xf>
    <xf numFmtId="4" fontId="65" fillId="11" borderId="6" xfId="6" applyNumberFormat="1" applyFont="1" applyFill="1" applyBorder="1" applyAlignment="1">
      <alignment horizontal="left" vertical="center" wrapText="1"/>
    </xf>
    <xf numFmtId="0" fontId="65" fillId="0" borderId="6" xfId="6" applyFont="1" applyFill="1" applyBorder="1" applyAlignment="1">
      <alignment horizontal="left" vertical="center" wrapText="1"/>
    </xf>
    <xf numFmtId="0" fontId="24" fillId="0" borderId="26" xfId="11" applyFont="1" applyFill="1" applyBorder="1" applyAlignment="1">
      <alignment horizontal="left" vertical="top" wrapText="1"/>
    </xf>
    <xf numFmtId="4" fontId="33" fillId="11" borderId="6" xfId="6" applyNumberFormat="1" applyFont="1" applyFill="1" applyBorder="1" applyAlignment="1">
      <alignment horizontal="center" vertical="center" wrapText="1"/>
    </xf>
    <xf numFmtId="0" fontId="88" fillId="0" borderId="0" xfId="0" applyFont="1" applyFill="1" applyBorder="1" applyAlignment="1">
      <alignment horizontal="center" vertical="center" wrapText="1"/>
    </xf>
    <xf numFmtId="0" fontId="82" fillId="2" borderId="14"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41" fillId="0" borderId="45" xfId="6" applyFont="1" applyFill="1" applyBorder="1" applyAlignment="1">
      <alignment horizontal="right" vertical="center"/>
    </xf>
    <xf numFmtId="0" fontId="41" fillId="0" borderId="55" xfId="6" applyFont="1" applyFill="1" applyBorder="1" applyAlignment="1">
      <alignment horizontal="right" vertical="center"/>
    </xf>
    <xf numFmtId="0" fontId="41" fillId="0" borderId="47" xfId="6" applyFont="1" applyFill="1" applyBorder="1" applyAlignment="1">
      <alignment horizontal="right" vertical="center"/>
    </xf>
    <xf numFmtId="0" fontId="43" fillId="0" borderId="0" xfId="6" applyFont="1" applyFill="1" applyBorder="1" applyAlignment="1">
      <alignment horizontal="center" vertical="center"/>
    </xf>
    <xf numFmtId="4" fontId="41" fillId="11" borderId="28" xfId="7" applyNumberFormat="1" applyFont="1" applyFill="1" applyBorder="1" applyAlignment="1">
      <alignment horizontal="center" vertical="center" wrapText="1"/>
    </xf>
    <xf numFmtId="4" fontId="41" fillId="11" borderId="31" xfId="7" applyNumberFormat="1" applyFont="1" applyFill="1" applyBorder="1" applyAlignment="1">
      <alignment horizontal="center" vertical="center" wrapText="1"/>
    </xf>
    <xf numFmtId="0" fontId="41" fillId="7" borderId="46" xfId="6" applyFont="1" applyFill="1" applyBorder="1" applyAlignment="1">
      <alignment horizontal="center" vertical="center"/>
    </xf>
    <xf numFmtId="0" fontId="41" fillId="7" borderId="47" xfId="6" applyFont="1" applyFill="1" applyBorder="1" applyAlignment="1">
      <alignment horizontal="center" vertical="center"/>
    </xf>
    <xf numFmtId="0" fontId="2" fillId="0" borderId="49" xfId="6" applyFont="1" applyFill="1" applyBorder="1" applyAlignment="1">
      <alignment horizontal="left" vertical="center"/>
    </xf>
    <xf numFmtId="0" fontId="2" fillId="0" borderId="50" xfId="6" applyFont="1" applyFill="1" applyBorder="1" applyAlignment="1">
      <alignment horizontal="left" vertical="center"/>
    </xf>
    <xf numFmtId="0" fontId="43" fillId="0" borderId="0" xfId="8" applyFont="1" applyFill="1" applyAlignment="1">
      <alignment horizontal="center" vertical="center" wrapText="1"/>
    </xf>
    <xf numFmtId="0" fontId="43" fillId="0" borderId="0" xfId="8" applyFont="1" applyFill="1" applyAlignment="1">
      <alignment horizontal="center" vertical="center"/>
    </xf>
    <xf numFmtId="0" fontId="47" fillId="11" borderId="28" xfId="8" applyFont="1" applyFill="1" applyBorder="1" applyAlignment="1">
      <alignment horizontal="center" vertical="center" wrapText="1"/>
    </xf>
    <xf numFmtId="0" fontId="47" fillId="11" borderId="31" xfId="8" applyFont="1" applyFill="1" applyBorder="1" applyAlignment="1">
      <alignment horizontal="center" vertical="center" wrapText="1"/>
    </xf>
    <xf numFmtId="0" fontId="40" fillId="0" borderId="21" xfId="9" applyFont="1" applyBorder="1" applyAlignment="1">
      <alignment horizontal="left" vertical="center" wrapText="1"/>
    </xf>
    <xf numFmtId="0" fontId="40" fillId="0" borderId="23" xfId="9" applyFont="1" applyBorder="1" applyAlignment="1">
      <alignment horizontal="left" vertical="center" wrapText="1"/>
    </xf>
    <xf numFmtId="0" fontId="40" fillId="0" borderId="17" xfId="9" applyFont="1" applyBorder="1" applyAlignment="1">
      <alignment horizontal="left" vertical="center" wrapText="1"/>
    </xf>
    <xf numFmtId="0" fontId="80" fillId="12" borderId="57" xfId="9" applyFont="1" applyFill="1" applyBorder="1" applyAlignment="1">
      <alignment horizontal="center" vertical="center" wrapText="1"/>
    </xf>
    <xf numFmtId="0" fontId="80" fillId="12" borderId="0" xfId="9" applyFont="1" applyFill="1" applyBorder="1" applyAlignment="1">
      <alignment horizontal="center" vertical="center" wrapText="1"/>
    </xf>
    <xf numFmtId="0" fontId="51" fillId="12" borderId="57" xfId="9" applyFont="1" applyFill="1" applyBorder="1" applyAlignment="1">
      <alignment horizontal="center" vertical="center"/>
    </xf>
    <xf numFmtId="0" fontId="51" fillId="12" borderId="0" xfId="9" applyFont="1" applyFill="1" applyBorder="1" applyAlignment="1">
      <alignment horizontal="center" vertical="center"/>
    </xf>
    <xf numFmtId="0" fontId="51" fillId="2" borderId="58" xfId="9" applyFont="1" applyFill="1" applyBorder="1" applyAlignment="1">
      <alignment horizontal="center"/>
    </xf>
    <xf numFmtId="0" fontId="51" fillId="2" borderId="59" xfId="9" applyFont="1" applyFill="1" applyBorder="1" applyAlignment="1">
      <alignment horizontal="center"/>
    </xf>
    <xf numFmtId="0" fontId="51" fillId="2" borderId="60" xfId="9" applyFont="1" applyFill="1" applyBorder="1" applyAlignment="1">
      <alignment horizontal="center"/>
    </xf>
    <xf numFmtId="0" fontId="57" fillId="0" borderId="4" xfId="9" applyFont="1" applyBorder="1" applyAlignment="1">
      <alignment horizontal="left" vertical="center" wrapText="1"/>
    </xf>
    <xf numFmtId="0" fontId="57" fillId="0" borderId="20" xfId="9" applyFont="1" applyBorder="1" applyAlignment="1">
      <alignment horizontal="left" vertical="center" wrapText="1"/>
    </xf>
    <xf numFmtId="0" fontId="57" fillId="0" borderId="5" xfId="9" applyFont="1" applyBorder="1" applyAlignment="1">
      <alignment horizontal="left" vertical="center" wrapText="1"/>
    </xf>
    <xf numFmtId="0" fontId="40" fillId="0" borderId="22" xfId="9" applyFont="1" applyBorder="1" applyAlignment="1">
      <alignment horizontal="left" vertical="center" wrapText="1"/>
    </xf>
    <xf numFmtId="0" fontId="40" fillId="0" borderId="61" xfId="9" applyFont="1" applyBorder="1" applyAlignment="1">
      <alignment horizontal="left" vertical="center" wrapText="1"/>
    </xf>
    <xf numFmtId="0" fontId="40" fillId="0" borderId="62" xfId="9" applyFont="1" applyBorder="1" applyAlignment="1">
      <alignment horizontal="left" vertical="center" wrapText="1"/>
    </xf>
    <xf numFmtId="0" fontId="40" fillId="0" borderId="26" xfId="9" applyFont="1" applyBorder="1" applyAlignment="1">
      <alignment horizontal="left" vertical="center" wrapText="1"/>
    </xf>
    <xf numFmtId="0" fontId="40" fillId="0" borderId="63" xfId="9" applyFont="1" applyBorder="1" applyAlignment="1">
      <alignment horizontal="left" vertical="center" wrapText="1"/>
    </xf>
    <xf numFmtId="0" fontId="40" fillId="0" borderId="18" xfId="9" applyFont="1" applyBorder="1" applyAlignment="1">
      <alignment horizontal="left" vertical="center" wrapText="1"/>
    </xf>
    <xf numFmtId="0" fontId="57" fillId="0" borderId="4" xfId="9" applyFont="1" applyBorder="1" applyAlignment="1">
      <alignment horizontal="center" vertical="center" wrapText="1"/>
    </xf>
    <xf numFmtId="0" fontId="57" fillId="0" borderId="20" xfId="9" applyFont="1" applyBorder="1" applyAlignment="1">
      <alignment horizontal="center" vertical="center" wrapText="1"/>
    </xf>
    <xf numFmtId="0" fontId="57" fillId="0" borderId="5" xfId="9" applyFont="1" applyBorder="1" applyAlignment="1">
      <alignment horizontal="center" vertical="center" wrapText="1"/>
    </xf>
    <xf numFmtId="0" fontId="40" fillId="0" borderId="6" xfId="9" applyFont="1" applyBorder="1" applyAlignment="1">
      <alignment horizontal="left" vertical="center" wrapText="1"/>
    </xf>
    <xf numFmtId="0" fontId="40" fillId="0" borderId="0" xfId="9" applyFont="1" applyAlignment="1">
      <alignment horizontal="left" vertical="center" wrapText="1"/>
    </xf>
    <xf numFmtId="0" fontId="40" fillId="0" borderId="0" xfId="9" applyFont="1" applyAlignment="1">
      <alignment horizontal="left" wrapText="1"/>
    </xf>
    <xf numFmtId="0" fontId="57" fillId="0" borderId="6" xfId="9" applyFont="1" applyBorder="1" applyAlignment="1">
      <alignment horizontal="justify" vertical="center" wrapText="1"/>
    </xf>
    <xf numFmtId="0" fontId="57" fillId="0" borderId="6" xfId="9" applyFont="1" applyBorder="1" applyAlignment="1">
      <alignment horizontal="center" vertical="center" wrapText="1"/>
    </xf>
    <xf numFmtId="0" fontId="57" fillId="0" borderId="6" xfId="9" applyFont="1" applyBorder="1" applyAlignment="1">
      <alignment horizontal="left" vertical="center" wrapText="1"/>
    </xf>
    <xf numFmtId="0" fontId="57" fillId="0" borderId="6" xfId="9" applyFont="1" applyFill="1" applyBorder="1" applyAlignment="1">
      <alignment horizontal="center" vertical="center" wrapText="1"/>
    </xf>
    <xf numFmtId="0" fontId="40" fillId="0" borderId="6" xfId="9" applyFont="1" applyFill="1" applyBorder="1" applyAlignment="1">
      <alignment horizontal="left" vertical="center" wrapText="1"/>
    </xf>
    <xf numFmtId="0" fontId="57" fillId="0" borderId="6" xfId="9" applyFont="1" applyFill="1" applyBorder="1" applyAlignment="1">
      <alignment horizontal="left" vertical="center" wrapText="1"/>
    </xf>
    <xf numFmtId="0" fontId="57" fillId="0" borderId="6" xfId="9" applyFont="1" applyBorder="1" applyAlignment="1">
      <alignment horizontal="left" vertical="center"/>
    </xf>
    <xf numFmtId="0" fontId="40" fillId="0" borderId="7" xfId="9" applyFont="1" applyFill="1" applyBorder="1" applyAlignment="1">
      <alignment horizontal="left" vertical="center" wrapText="1"/>
    </xf>
    <xf numFmtId="0" fontId="40" fillId="0" borderId="9" xfId="9" applyFont="1" applyFill="1" applyBorder="1" applyAlignment="1">
      <alignment horizontal="left" vertical="center" wrapText="1"/>
    </xf>
    <xf numFmtId="0" fontId="40" fillId="0" borderId="6" xfId="9" applyFont="1" applyFill="1" applyBorder="1" applyAlignment="1">
      <alignment horizontal="center" vertical="center" wrapText="1"/>
    </xf>
    <xf numFmtId="0" fontId="40" fillId="0" borderId="6" xfId="9" applyFont="1" applyFill="1" applyBorder="1" applyAlignment="1">
      <alignment horizontal="center" vertical="center"/>
    </xf>
    <xf numFmtId="0" fontId="57" fillId="0" borderId="6" xfId="9" applyFont="1" applyFill="1" applyBorder="1" applyAlignment="1">
      <alignment horizontal="center" vertical="center"/>
    </xf>
    <xf numFmtId="0" fontId="40" fillId="0" borderId="6" xfId="9" applyFont="1" applyFill="1" applyBorder="1" applyAlignment="1">
      <alignment horizontal="left" vertical="center"/>
    </xf>
    <xf numFmtId="0" fontId="51" fillId="12" borderId="57" xfId="9" applyFont="1" applyFill="1" applyBorder="1" applyAlignment="1">
      <alignment horizontal="center" vertical="center" wrapText="1"/>
    </xf>
    <xf numFmtId="0" fontId="51" fillId="12" borderId="0" xfId="9" applyFont="1" applyFill="1" applyBorder="1" applyAlignment="1">
      <alignment horizontal="center" vertical="center" wrapText="1"/>
    </xf>
    <xf numFmtId="0" fontId="2" fillId="0" borderId="21" xfId="9" applyFont="1" applyFill="1" applyBorder="1" applyAlignment="1">
      <alignment horizontal="left" vertical="center" wrapText="1"/>
    </xf>
    <xf numFmtId="0" fontId="2" fillId="0" borderId="23" xfId="9" applyFont="1" applyFill="1" applyBorder="1" applyAlignment="1">
      <alignment horizontal="left" vertical="center" wrapText="1"/>
    </xf>
    <xf numFmtId="0" fontId="2" fillId="0" borderId="17" xfId="9" applyFont="1" applyFill="1" applyBorder="1" applyAlignment="1">
      <alignment horizontal="left" vertical="center" wrapText="1"/>
    </xf>
    <xf numFmtId="49" fontId="52" fillId="11" borderId="4" xfId="4" applyNumberFormat="1" applyFont="1" applyFill="1" applyBorder="1" applyAlignment="1">
      <alignment horizontal="center" vertical="center" wrapText="1"/>
    </xf>
    <xf numFmtId="49" fontId="52" fillId="11" borderId="20" xfId="4" applyNumberFormat="1" applyFont="1" applyFill="1" applyBorder="1" applyAlignment="1">
      <alignment horizontal="center" vertical="center" wrapText="1"/>
    </xf>
    <xf numFmtId="49" fontId="52" fillId="11" borderId="5" xfId="4" applyNumberFormat="1" applyFont="1" applyFill="1" applyBorder="1" applyAlignment="1">
      <alignment horizontal="center" vertical="center" wrapText="1"/>
    </xf>
    <xf numFmtId="0" fontId="2" fillId="0" borderId="22" xfId="9" applyFont="1" applyFill="1" applyBorder="1" applyAlignment="1">
      <alignment horizontal="left" vertical="center" wrapText="1"/>
    </xf>
    <xf numFmtId="0" fontId="2" fillId="0" borderId="61" xfId="9" applyFont="1" applyFill="1" applyBorder="1" applyAlignment="1">
      <alignment horizontal="left" vertical="center" wrapText="1"/>
    </xf>
    <xf numFmtId="0" fontId="2" fillId="0" borderId="62" xfId="9" applyFont="1" applyFill="1" applyBorder="1" applyAlignment="1">
      <alignment horizontal="left" vertical="center" wrapText="1"/>
    </xf>
    <xf numFmtId="0" fontId="2" fillId="0" borderId="26" xfId="9" applyFont="1" applyFill="1" applyBorder="1" applyAlignment="1">
      <alignment horizontal="left" vertical="center" wrapText="1"/>
    </xf>
    <xf numFmtId="0" fontId="2" fillId="0" borderId="63" xfId="9" applyFont="1" applyFill="1" applyBorder="1" applyAlignment="1">
      <alignment horizontal="left" vertical="center" wrapText="1"/>
    </xf>
    <xf numFmtId="0" fontId="2" fillId="0" borderId="18" xfId="9" applyFont="1" applyFill="1" applyBorder="1" applyAlignment="1">
      <alignment horizontal="left" vertical="center" wrapText="1"/>
    </xf>
    <xf numFmtId="0" fontId="41" fillId="11" borderId="4" xfId="9" applyFont="1" applyFill="1" applyBorder="1" applyAlignment="1">
      <alignment horizontal="left" vertical="center" wrapText="1"/>
    </xf>
    <xf numFmtId="0" fontId="41" fillId="11" borderId="20" xfId="9" applyFont="1" applyFill="1" applyBorder="1" applyAlignment="1">
      <alignment horizontal="left" vertical="center" wrapText="1"/>
    </xf>
    <xf numFmtId="0" fontId="41" fillId="11" borderId="5" xfId="9" applyFont="1" applyFill="1" applyBorder="1" applyAlignment="1">
      <alignment horizontal="left" vertical="center" wrapText="1"/>
    </xf>
    <xf numFmtId="49" fontId="52" fillId="11" borderId="6" xfId="4" applyNumberFormat="1" applyFont="1" applyFill="1" applyBorder="1" applyAlignment="1">
      <alignment horizontal="left" vertical="center"/>
    </xf>
    <xf numFmtId="49" fontId="52" fillId="11" borderId="6" xfId="4" applyNumberFormat="1" applyFont="1" applyFill="1" applyBorder="1" applyAlignment="1">
      <alignment horizontal="center" vertical="center" wrapText="1"/>
    </xf>
    <xf numFmtId="0" fontId="2" fillId="0" borderId="6" xfId="9" applyFont="1" applyFill="1" applyBorder="1" applyAlignment="1">
      <alignment horizontal="left" vertical="center" wrapText="1"/>
    </xf>
    <xf numFmtId="0" fontId="26" fillId="11" borderId="28" xfId="8" applyFont="1" applyFill="1" applyBorder="1" applyAlignment="1">
      <alignment horizontal="center" vertical="center" wrapText="1"/>
    </xf>
    <xf numFmtId="0" fontId="26" fillId="11" borderId="31" xfId="8" applyFont="1" applyFill="1" applyBorder="1" applyAlignment="1">
      <alignment horizontal="center" vertical="center" wrapText="1"/>
    </xf>
    <xf numFmtId="0" fontId="30" fillId="0" borderId="0" xfId="8" applyFont="1" applyFill="1" applyAlignment="1">
      <alignment horizontal="left" vertical="center" wrapText="1"/>
    </xf>
    <xf numFmtId="0" fontId="51" fillId="2" borderId="58" xfId="6" applyFont="1" applyFill="1" applyBorder="1" applyAlignment="1">
      <alignment horizontal="center"/>
    </xf>
    <xf numFmtId="0" fontId="51" fillId="2" borderId="59" xfId="6" applyFont="1" applyFill="1" applyBorder="1" applyAlignment="1">
      <alignment horizontal="center"/>
    </xf>
    <xf numFmtId="0" fontId="51" fillId="2" borderId="60" xfId="6" applyFont="1" applyFill="1" applyBorder="1" applyAlignment="1">
      <alignment horizontal="center"/>
    </xf>
    <xf numFmtId="0" fontId="65" fillId="0" borderId="6" xfId="6" applyFont="1" applyFill="1" applyBorder="1" applyAlignment="1">
      <alignment horizontal="center" vertical="center"/>
    </xf>
    <xf numFmtId="0" fontId="33" fillId="0" borderId="6" xfId="6" applyFont="1" applyFill="1" applyBorder="1" applyAlignment="1">
      <alignment horizontal="center" vertical="center"/>
    </xf>
    <xf numFmtId="0" fontId="65" fillId="0" borderId="7" xfId="6" applyFont="1" applyFill="1" applyBorder="1" applyAlignment="1">
      <alignment horizontal="left" vertical="center"/>
    </xf>
    <xf numFmtId="0" fontId="80" fillId="12" borderId="57" xfId="6" applyFont="1" applyFill="1" applyBorder="1" applyAlignment="1">
      <alignment horizontal="center" vertical="center"/>
    </xf>
    <xf numFmtId="0" fontId="80" fillId="12" borderId="0" xfId="6" applyFont="1" applyFill="1" applyBorder="1" applyAlignment="1">
      <alignment horizontal="center" vertical="center"/>
    </xf>
    <xf numFmtId="0" fontId="24" fillId="0" borderId="21" xfId="6" applyFont="1" applyFill="1" applyBorder="1" applyAlignment="1">
      <alignment horizontal="left" vertical="center" wrapText="1"/>
    </xf>
    <xf numFmtId="0" fontId="24" fillId="0" borderId="23" xfId="6" applyFont="1" applyFill="1" applyBorder="1" applyAlignment="1">
      <alignment horizontal="left" vertical="center" wrapText="1"/>
    </xf>
    <xf numFmtId="0" fontId="24" fillId="0" borderId="17" xfId="6" applyFont="1" applyFill="1" applyBorder="1" applyAlignment="1">
      <alignment horizontal="left" vertical="center" wrapText="1"/>
    </xf>
    <xf numFmtId="0" fontId="24" fillId="0" borderId="21" xfId="6" applyFont="1" applyBorder="1" applyAlignment="1">
      <alignment horizontal="left" vertical="center" wrapText="1"/>
    </xf>
    <xf numFmtId="0" fontId="24" fillId="0" borderId="23" xfId="6" applyFont="1" applyBorder="1" applyAlignment="1">
      <alignment horizontal="left" vertical="center" wrapText="1"/>
    </xf>
    <xf numFmtId="0" fontId="24" fillId="0" borderId="17" xfId="6" applyFont="1" applyBorder="1" applyAlignment="1">
      <alignment horizontal="left" vertical="center" wrapText="1"/>
    </xf>
    <xf numFmtId="0" fontId="26" fillId="11" borderId="73" xfId="6" applyFont="1" applyFill="1" applyBorder="1" applyAlignment="1">
      <alignment horizontal="center" vertical="center" wrapText="1"/>
    </xf>
    <xf numFmtId="0" fontId="26" fillId="11" borderId="32" xfId="6" applyFont="1" applyFill="1" applyBorder="1" applyAlignment="1">
      <alignment horizontal="center" vertical="center" wrapText="1"/>
    </xf>
    <xf numFmtId="0" fontId="26" fillId="11" borderId="34" xfId="6" applyFont="1" applyFill="1" applyBorder="1" applyAlignment="1">
      <alignment horizontal="center" vertical="center"/>
    </xf>
    <xf numFmtId="0" fontId="26" fillId="11" borderId="35" xfId="6" applyFont="1" applyFill="1" applyBorder="1" applyAlignment="1">
      <alignment horizontal="center" vertical="center"/>
    </xf>
    <xf numFmtId="0" fontId="26" fillId="11" borderId="46" xfId="6" applyFont="1" applyFill="1" applyBorder="1" applyAlignment="1">
      <alignment horizontal="center" vertical="center"/>
    </xf>
    <xf numFmtId="0" fontId="26" fillId="11" borderId="36" xfId="6" applyFont="1" applyFill="1" applyBorder="1" applyAlignment="1">
      <alignment horizontal="center" vertical="center"/>
    </xf>
    <xf numFmtId="4" fontId="26" fillId="11" borderId="69" xfId="6" applyNumberFormat="1" applyFont="1" applyFill="1" applyBorder="1" applyAlignment="1">
      <alignment horizontal="center" vertical="center" wrapText="1"/>
    </xf>
    <xf numFmtId="4" fontId="26" fillId="11" borderId="70" xfId="6" applyNumberFormat="1" applyFont="1" applyFill="1" applyBorder="1" applyAlignment="1">
      <alignment horizontal="center" vertical="center" wrapText="1"/>
    </xf>
    <xf numFmtId="4" fontId="30" fillId="0" borderId="0" xfId="10" applyNumberFormat="1" applyFont="1" applyFill="1" applyAlignment="1">
      <alignment horizontal="center" vertical="center" wrapText="1"/>
    </xf>
    <xf numFmtId="4" fontId="24" fillId="0" borderId="68" xfId="10" applyNumberFormat="1" applyFont="1" applyFill="1" applyBorder="1" applyAlignment="1">
      <alignment horizontal="right" vertical="center" wrapText="1"/>
    </xf>
    <xf numFmtId="4" fontId="24" fillId="0" borderId="25" xfId="10" applyNumberFormat="1" applyFont="1" applyFill="1" applyBorder="1" applyAlignment="1">
      <alignment horizontal="right" vertical="center" wrapText="1"/>
    </xf>
    <xf numFmtId="0" fontId="26" fillId="11" borderId="28" xfId="10" applyFont="1" applyFill="1" applyBorder="1" applyAlignment="1">
      <alignment horizontal="center" vertical="center" wrapText="1"/>
    </xf>
    <xf numFmtId="0" fontId="26" fillId="11" borderId="37" xfId="10" applyFont="1" applyFill="1" applyBorder="1" applyAlignment="1">
      <alignment horizontal="center" vertical="center" wrapText="1"/>
    </xf>
    <xf numFmtId="0" fontId="26" fillId="11" borderId="31" xfId="10" applyFont="1" applyFill="1" applyBorder="1" applyAlignment="1">
      <alignment horizontal="center" vertical="center" wrapText="1"/>
    </xf>
    <xf numFmtId="0" fontId="26" fillId="11" borderId="29" xfId="10" applyFont="1" applyFill="1" applyBorder="1" applyAlignment="1">
      <alignment horizontal="center" vertical="center" wrapText="1"/>
    </xf>
    <xf numFmtId="0" fontId="26" fillId="11" borderId="30" xfId="10" applyFont="1" applyFill="1" applyBorder="1" applyAlignment="1">
      <alignment horizontal="center" vertical="center" wrapText="1"/>
    </xf>
    <xf numFmtId="0" fontId="26" fillId="11" borderId="41" xfId="10" applyFont="1" applyFill="1" applyBorder="1" applyAlignment="1">
      <alignment horizontal="center" vertical="center" wrapText="1"/>
    </xf>
    <xf numFmtId="0" fontId="26" fillId="11" borderId="4" xfId="10" applyFont="1" applyFill="1" applyBorder="1" applyAlignment="1">
      <alignment horizontal="center" vertical="center" wrapText="1"/>
    </xf>
    <xf numFmtId="0" fontId="26" fillId="11" borderId="5" xfId="10" applyFont="1" applyFill="1" applyBorder="1" applyAlignment="1">
      <alignment horizontal="center" vertical="center" wrapText="1"/>
    </xf>
    <xf numFmtId="49" fontId="59" fillId="11" borderId="13" xfId="10" applyNumberFormat="1" applyFont="1" applyFill="1" applyBorder="1" applyAlignment="1">
      <alignment horizontal="center" vertical="center" wrapText="1"/>
    </xf>
    <xf numFmtId="49" fontId="59" fillId="11" borderId="66" xfId="10" applyNumberFormat="1" applyFont="1" applyFill="1" applyBorder="1" applyAlignment="1">
      <alignment horizontal="center" vertical="center" wrapText="1"/>
    </xf>
    <xf numFmtId="49" fontId="59" fillId="11" borderId="1" xfId="10" applyNumberFormat="1" applyFont="1" applyFill="1" applyBorder="1" applyAlignment="1">
      <alignment horizontal="center" vertical="center" wrapText="1"/>
    </xf>
    <xf numFmtId="49" fontId="59" fillId="11" borderId="12" xfId="10" applyNumberFormat="1" applyFont="1" applyFill="1" applyBorder="1" applyAlignment="1">
      <alignment horizontal="center" vertical="center" wrapText="1"/>
    </xf>
    <xf numFmtId="49" fontId="59" fillId="11" borderId="44" xfId="10" applyNumberFormat="1" applyFont="1" applyFill="1" applyBorder="1" applyAlignment="1">
      <alignment horizontal="center" vertical="center" wrapText="1"/>
    </xf>
    <xf numFmtId="49" fontId="59" fillId="11" borderId="67" xfId="10" applyNumberFormat="1" applyFont="1" applyFill="1" applyBorder="1" applyAlignment="1">
      <alignment horizontal="center" vertical="center" wrapText="1"/>
    </xf>
    <xf numFmtId="4" fontId="26" fillId="11" borderId="46" xfId="10" applyNumberFormat="1" applyFont="1" applyFill="1" applyBorder="1" applyAlignment="1">
      <alignment horizontal="right" vertical="center" wrapText="1"/>
    </xf>
    <xf numFmtId="4" fontId="26" fillId="11" borderId="47" xfId="10" applyNumberFormat="1" applyFont="1" applyFill="1" applyBorder="1" applyAlignment="1">
      <alignment horizontal="right" vertical="center" wrapText="1"/>
    </xf>
    <xf numFmtId="0" fontId="80" fillId="15" borderId="0" xfId="6" applyFont="1" applyFill="1" applyBorder="1" applyAlignment="1">
      <alignment horizontal="center"/>
    </xf>
    <xf numFmtId="0" fontId="51" fillId="18" borderId="76" xfId="6" applyFont="1" applyFill="1" applyBorder="1" applyAlignment="1">
      <alignment horizontal="center"/>
    </xf>
    <xf numFmtId="0" fontId="51" fillId="18" borderId="0" xfId="6" applyFont="1" applyFill="1" applyBorder="1" applyAlignment="1">
      <alignment horizontal="center"/>
    </xf>
    <xf numFmtId="0" fontId="65" fillId="0" borderId="6" xfId="6" applyFont="1" applyFill="1" applyBorder="1" applyAlignment="1">
      <alignment horizontal="left" vertical="center" wrapText="1"/>
    </xf>
    <xf numFmtId="0" fontId="24" fillId="0" borderId="26" xfId="11" applyFont="1" applyFill="1" applyBorder="1" applyAlignment="1">
      <alignment horizontal="left" vertical="top" wrapText="1"/>
    </xf>
    <xf numFmtId="0" fontId="24" fillId="0" borderId="18" xfId="11" applyFont="1" applyFill="1" applyBorder="1" applyAlignment="1">
      <alignment horizontal="left" vertical="top" wrapText="1"/>
    </xf>
    <xf numFmtId="0" fontId="26" fillId="11" borderId="4" xfId="11" applyFont="1" applyFill="1" applyBorder="1" applyAlignment="1">
      <alignment horizontal="left" vertical="center" wrapText="1"/>
    </xf>
    <xf numFmtId="0" fontId="26" fillId="11" borderId="5" xfId="11" applyFont="1" applyFill="1" applyBorder="1" applyAlignment="1">
      <alignment horizontal="left" vertical="center" wrapText="1"/>
    </xf>
    <xf numFmtId="0" fontId="51" fillId="18" borderId="76" xfId="6" applyFont="1" applyFill="1" applyBorder="1" applyAlignment="1">
      <alignment horizontal="center" wrapText="1"/>
    </xf>
    <xf numFmtId="0" fontId="51" fillId="18" borderId="0" xfId="6" applyFont="1" applyFill="1" applyBorder="1" applyAlignment="1">
      <alignment horizontal="center" wrapText="1"/>
    </xf>
    <xf numFmtId="4" fontId="33" fillId="11" borderId="6" xfId="6" applyNumberFormat="1" applyFont="1" applyFill="1" applyBorder="1" applyAlignment="1">
      <alignment horizontal="center" vertical="center"/>
    </xf>
    <xf numFmtId="4" fontId="33" fillId="11" borderId="6" xfId="6" applyNumberFormat="1" applyFont="1" applyFill="1" applyBorder="1" applyAlignment="1">
      <alignment horizontal="center" vertical="center" wrapText="1"/>
    </xf>
    <xf numFmtId="4" fontId="65" fillId="11" borderId="6" xfId="6" applyNumberFormat="1" applyFont="1" applyFill="1" applyBorder="1" applyAlignment="1">
      <alignment horizontal="left" vertical="center" wrapText="1"/>
    </xf>
    <xf numFmtId="0" fontId="33" fillId="11" borderId="6" xfId="6" applyFont="1" applyFill="1" applyBorder="1" applyAlignment="1">
      <alignment horizontal="left" vertical="center" wrapText="1"/>
    </xf>
    <xf numFmtId="0" fontId="66" fillId="0" borderId="45" xfId="6" applyFont="1" applyFill="1" applyBorder="1" applyAlignment="1">
      <alignment horizontal="center" vertical="center"/>
    </xf>
    <xf numFmtId="0" fontId="66" fillId="0" borderId="55" xfId="6" applyFont="1" applyFill="1" applyBorder="1" applyAlignment="1">
      <alignment horizontal="center" vertical="center"/>
    </xf>
    <xf numFmtId="0" fontId="66" fillId="0" borderId="47" xfId="6" applyFont="1" applyFill="1" applyBorder="1" applyAlignment="1">
      <alignment horizontal="center" vertical="center"/>
    </xf>
    <xf numFmtId="4" fontId="33" fillId="11" borderId="28" xfId="7" applyNumberFormat="1" applyFont="1" applyFill="1" applyBorder="1" applyAlignment="1">
      <alignment horizontal="center" vertical="center" wrapText="1"/>
    </xf>
    <xf numFmtId="4" fontId="33" fillId="11" borderId="31" xfId="7" applyNumberFormat="1" applyFont="1" applyFill="1" applyBorder="1" applyAlignment="1">
      <alignment horizontal="center" vertical="center" wrapText="1"/>
    </xf>
    <xf numFmtId="0" fontId="66" fillId="7" borderId="46" xfId="6" applyFont="1" applyFill="1" applyBorder="1" applyAlignment="1">
      <alignment horizontal="center" vertical="center"/>
    </xf>
    <xf numFmtId="0" fontId="66" fillId="7" borderId="47" xfId="6" applyFont="1" applyFill="1" applyBorder="1" applyAlignment="1">
      <alignment horizontal="center" vertical="center"/>
    </xf>
    <xf numFmtId="0" fontId="71" fillId="0" borderId="49" xfId="6" applyFont="1" applyFill="1" applyBorder="1" applyAlignment="1">
      <alignment horizontal="left" vertical="center"/>
    </xf>
    <xf numFmtId="0" fontId="71" fillId="0" borderId="50" xfId="6" applyFont="1" applyFill="1" applyBorder="1" applyAlignment="1">
      <alignment horizontal="left" vertical="center"/>
    </xf>
    <xf numFmtId="0" fontId="33" fillId="0" borderId="0" xfId="1" applyFont="1" applyFill="1" applyBorder="1" applyAlignment="1">
      <alignment horizontal="center" wrapText="1"/>
    </xf>
    <xf numFmtId="0" fontId="43" fillId="0" borderId="0" xfId="8" applyFont="1" applyFill="1" applyBorder="1" applyAlignment="1">
      <alignment horizontal="center" vertical="center" wrapText="1"/>
    </xf>
    <xf numFmtId="0" fontId="43" fillId="0" borderId="0" xfId="8" applyFont="1" applyFill="1" applyBorder="1" applyAlignment="1">
      <alignment horizontal="center" vertical="center"/>
    </xf>
    <xf numFmtId="0" fontId="43" fillId="0" borderId="77" xfId="8" applyFont="1" applyFill="1" applyBorder="1" applyAlignment="1">
      <alignment horizontal="center" vertical="center"/>
    </xf>
  </cellXfs>
  <cellStyles count="15">
    <cellStyle name="Hipervínculo" xfId="1" builtinId="8"/>
    <cellStyle name="Moneda 2" xfId="2"/>
    <cellStyle name="Normal" xfId="0" builtinId="0"/>
    <cellStyle name="Normal 11" xfId="6"/>
    <cellStyle name="Normal 2" xfId="3"/>
    <cellStyle name="Normal 2 2" xfId="7"/>
    <cellStyle name="Normal 3" xfId="4"/>
    <cellStyle name="Normal 4" xfId="5"/>
    <cellStyle name="Normal 5" xfId="9"/>
    <cellStyle name="Normal 5 2" xfId="14"/>
    <cellStyle name="Normal_2. Taules càlcul estabilitat" xfId="8"/>
    <cellStyle name="Normal_9. Taules regla de la despesa TOTAL" xfId="10"/>
    <cellStyle name="Normal_F.1.1.B3 Estat de moviments i situació del deute Diputació i oo.aa" xfId="11"/>
    <cellStyle name="Normal_LIQUIDACIÓ 2012" xfId="13"/>
    <cellStyle name="Normal_RCR223" xfId="12"/>
  </cellStyles>
  <dxfs count="0"/>
  <tableStyles count="0" defaultTableStyle="TableStyleMedium9" defaultPivotStyle="PivotStyleLight16"/>
  <colors>
    <mruColors>
      <color rgb="FFFF3399"/>
      <color rgb="FF66FFFF"/>
      <color rgb="FF00FF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A/Desktop/SUPORT%20CONTROL/NOU%20MENTRES%20BAIXA/Ernest_control%20permanen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Z:\SuportControl\3_CONTROL%20FINANCER\3_1%20Control%20permanent%20previ%20obligatori%20no%20planificable\1_Guia%20control%20permanent%20no%20planificable\GUIA%20CATAL&#192;\ANNEX%201_FITXES%20CPNP\5.10.1_CPPO_v41_sensefaltes_totes%20les%20fulles%20c&#224;lculs_v2.xlsx?C7AFDB29" TargetMode="External"/><Relationship Id="rId1" Type="http://schemas.openxmlformats.org/officeDocument/2006/relationships/externalLinkPath" Target="file:///\\C7AFDB29\5.10.1_CPPO_v41_sensefaltes_totes%20les%20fulles%20c&#224;lcul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ortControl/3_CONTROL%20FINANCER/3_1%20Control%20permanent%20previ%20obligatori%20no%20planificable/1_Guia%20control%20permanent%20no%20planificable/GUIA%20CATAL&#192;/Correccions/Correcions%20fitxes_1.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rees"/>
      <sheetName val="CPOP"/>
      <sheetName val="1.2.1Ernest"/>
    </sheetNames>
    <sheetDataSet>
      <sheetData sheetId="0">
        <row r="13">
          <cell r="C13" t="str">
            <v>Pressupost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refreshError="1"/>
      <sheetData sheetId="1" refreshError="1">
        <row r="1">
          <cell r="A1" t="str">
            <v>1.</v>
          </cell>
          <cell r="B1" t="str">
            <v>Control permanent no planificable</v>
          </cell>
        </row>
        <row r="32">
          <cell r="B32" t="str">
            <v>1.5</v>
          </cell>
          <cell r="C32" t="str">
            <v>Patrimoni</v>
          </cell>
        </row>
        <row r="33">
          <cell r="C33" t="str">
            <v>1.5.1</v>
          </cell>
          <cell r="D33" t="str">
            <v>Cessions gratuïtes de béns</v>
          </cell>
        </row>
        <row r="34">
          <cell r="C34" t="str">
            <v>1.5.2</v>
          </cell>
          <cell r="D34" t="str">
            <v>Declaració béns no utilitzables</v>
          </cell>
        </row>
        <row r="35">
          <cell r="C35" t="str">
            <v>1.5.3</v>
          </cell>
          <cell r="D35" t="str">
            <v>Renúncia a herència, llegat o donacions</v>
          </cell>
        </row>
        <row r="36">
          <cell r="C36" t="str">
            <v>1.5.4</v>
          </cell>
          <cell r="D36" t="str">
            <v>Concessions de béns de domini públic</v>
          </cell>
        </row>
        <row r="37">
          <cell r="C37" t="str">
            <v>1.5.5</v>
          </cell>
          <cell r="D37" t="str">
            <v>Cessió per qualsevol títol d'aprofitament dels béns comunals</v>
          </cell>
        </row>
        <row r="38">
          <cell r="C38" t="str">
            <v>1.5.6</v>
          </cell>
          <cell r="D38" t="str">
            <v>Alienació de béns, quan la seva quantia excedeix del 10 % dels recursos ordinaris del seu pressupost</v>
          </cell>
        </row>
      </sheetData>
      <sheetData sheetId="2" refreshError="1">
        <row r="8">
          <cell r="C8" t="str">
            <v>Aspectes a revisar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9">
          <cell r="B39" t="str">
            <v>1.6</v>
          </cell>
          <cell r="C39" t="str">
            <v>Contractació i prestació de serveis</v>
          </cell>
        </row>
        <row r="40">
          <cell r="C40" t="str">
            <v>1.6.1</v>
          </cell>
          <cell r="D40" t="str">
            <v xml:space="preserve">Procedència de nous serveis o reforma dels existents </v>
          </cell>
        </row>
        <row r="41">
          <cell r="C41" t="str">
            <v>1.6.2</v>
          </cell>
          <cell r="D41" t="str">
            <v xml:space="preserve">Gestió de serveis públics mitjançant entitat pública empresarial o societat mercantil </v>
          </cell>
        </row>
        <row r="42">
          <cell r="C42" t="str">
            <v>1.6.3</v>
          </cell>
          <cell r="D42" t="str">
            <v>Valoració de les repercusions econòmiques de cada nou contracte, excepte contractes menors, concessions d'obres i/o concessions de serveis.</v>
          </cell>
        </row>
        <row r="43">
          <cell r="C43" t="str">
            <v>1.6.4</v>
          </cell>
          <cell r="D43" t="str">
            <v>Licitació de contractes de concessió d'obres o serveis</v>
          </cell>
        </row>
        <row r="44">
          <cell r="C44" t="str">
            <v>1.6.5</v>
          </cell>
          <cell r="D44" t="str">
            <v>Modificació de contractes de concessió d'obres o serveis</v>
          </cell>
        </row>
        <row r="45">
          <cell r="B45" t="str">
            <v>1.7</v>
          </cell>
          <cell r="C45" t="str">
            <v>Control intern</v>
          </cell>
        </row>
        <row r="46">
          <cell r="C46" t="str">
            <v>1.7.1</v>
          </cell>
          <cell r="D46" t="str">
            <v>Implantació de la fiscalització limitada prèvia de despeses</v>
          </cell>
        </row>
        <row r="47">
          <cell r="B47" t="str">
            <v>1.8</v>
          </cell>
          <cell r="C47" t="str">
            <v>Altres matèries</v>
          </cell>
        </row>
        <row r="48">
          <cell r="C48" t="str">
            <v>1.8.1</v>
          </cell>
          <cell r="D48" t="str">
            <v>Creació, modificació o dissolució de mancomunitats o altres organitzacions associatives, així com l'adhesió a les mateixes i l'aprovació i modificació dels seus estatuts</v>
          </cell>
        </row>
        <row r="49">
          <cell r="C49" t="str">
            <v>1.8.2</v>
          </cell>
          <cell r="D49" t="str">
            <v>Transferència de funcions o activitats a altres administracions públiques, així com l'acceptació de les delegacions o encàrrecs de gestió realitzades per altres administracions, excepte que per llei s'imposi obligatòriament</v>
          </cell>
        </row>
        <row r="50">
          <cell r="C50" t="str">
            <v>1.8.3</v>
          </cell>
          <cell r="D50" t="str">
            <v>Municipalització o provincialització d'activitats en règim de monopoli i aprovació de la forma concreta de gestió del servei corresponent</v>
          </cell>
        </row>
        <row r="51">
          <cell r="C51" t="str">
            <v>1.8.4</v>
          </cell>
          <cell r="D51" t="str">
            <v xml:space="preserve">Altres assumptes que tractin matèries per a les quals s'exigeixi una majoria especial </v>
          </cell>
        </row>
        <row r="52">
          <cell r="C52" t="str">
            <v>1.8.5</v>
          </cell>
          <cell r="D52" t="str">
            <v>Iniciatives veïnals que afectin a drets i obligacions de contingut econòmic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21.bin"/><Relationship Id="rId3" Type="http://schemas.openxmlformats.org/officeDocument/2006/relationships/printerSettings" Target="../printerSettings/printerSettings116.bin"/><Relationship Id="rId7" Type="http://schemas.openxmlformats.org/officeDocument/2006/relationships/printerSettings" Target="../printerSettings/printerSettings120.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10" Type="http://schemas.openxmlformats.org/officeDocument/2006/relationships/printerSettings" Target="../printerSettings/printerSettings123.bin"/><Relationship Id="rId4" Type="http://schemas.openxmlformats.org/officeDocument/2006/relationships/printerSettings" Target="../printerSettings/printerSettings117.bin"/><Relationship Id="rId9" Type="http://schemas.openxmlformats.org/officeDocument/2006/relationships/printerSettings" Target="../printerSettings/printerSettings122.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131.bin"/><Relationship Id="rId3" Type="http://schemas.openxmlformats.org/officeDocument/2006/relationships/printerSettings" Target="../printerSettings/printerSettings126.bin"/><Relationship Id="rId7" Type="http://schemas.openxmlformats.org/officeDocument/2006/relationships/printerSettings" Target="../printerSettings/printerSettings130.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6" Type="http://schemas.openxmlformats.org/officeDocument/2006/relationships/printerSettings" Target="../printerSettings/printerSettings129.bin"/><Relationship Id="rId5" Type="http://schemas.openxmlformats.org/officeDocument/2006/relationships/printerSettings" Target="../printerSettings/printerSettings128.bin"/><Relationship Id="rId10" Type="http://schemas.openxmlformats.org/officeDocument/2006/relationships/printerSettings" Target="../printerSettings/printerSettings133.bin"/><Relationship Id="rId4" Type="http://schemas.openxmlformats.org/officeDocument/2006/relationships/printerSettings" Target="../printerSettings/printerSettings127.bin"/><Relationship Id="rId9" Type="http://schemas.openxmlformats.org/officeDocument/2006/relationships/printerSettings" Target="../printerSettings/printerSettings13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141.bin"/><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10" Type="http://schemas.openxmlformats.org/officeDocument/2006/relationships/printerSettings" Target="../printerSettings/printerSettings143.bin"/><Relationship Id="rId4" Type="http://schemas.openxmlformats.org/officeDocument/2006/relationships/printerSettings" Target="../printerSettings/printerSettings137.bin"/><Relationship Id="rId9" Type="http://schemas.openxmlformats.org/officeDocument/2006/relationships/printerSettings" Target="../printerSettings/printerSettings14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16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176.bin"/><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18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07.bin"/><Relationship Id="rId2" Type="http://schemas.openxmlformats.org/officeDocument/2006/relationships/printerSettings" Target="../printerSettings/printerSettings206.bin"/><Relationship Id="rId1" Type="http://schemas.openxmlformats.org/officeDocument/2006/relationships/printerSettings" Target="../printerSettings/printerSettings205.bin"/><Relationship Id="rId6" Type="http://schemas.openxmlformats.org/officeDocument/2006/relationships/printerSettings" Target="../printerSettings/printerSettings210.bin"/><Relationship Id="rId5" Type="http://schemas.openxmlformats.org/officeDocument/2006/relationships/printerSettings" Target="../printerSettings/printerSettings209.bin"/><Relationship Id="rId4" Type="http://schemas.openxmlformats.org/officeDocument/2006/relationships/printerSettings" Target="../printerSettings/printerSettings208.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24.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view="pageBreakPreview" zoomScale="82" zoomScaleNormal="100" zoomScaleSheetLayoutView="82" workbookViewId="0">
      <selection activeCell="B6" sqref="B6"/>
    </sheetView>
  </sheetViews>
  <sheetFormatPr baseColWidth="10" defaultColWidth="11.42578125" defaultRowHeight="41.25" customHeight="1" x14ac:dyDescent="0.25"/>
  <cols>
    <col min="1" max="1" width="26.28515625" style="980" customWidth="1"/>
    <col min="2" max="2" width="115.85546875" style="980" customWidth="1"/>
    <col min="3" max="16384" width="11.42578125" style="979"/>
  </cols>
  <sheetData>
    <row r="1" spans="1:2" ht="27.75" customHeight="1" x14ac:dyDescent="0.25">
      <c r="A1" s="1014" t="s">
        <v>0</v>
      </c>
      <c r="B1" s="1014"/>
    </row>
    <row r="2" spans="1:2" ht="41.25" customHeight="1" x14ac:dyDescent="0.25">
      <c r="A2" s="980" t="s">
        <v>1</v>
      </c>
      <c r="B2" s="980" t="s">
        <v>2</v>
      </c>
    </row>
    <row r="3" spans="1:2" ht="41.25" customHeight="1" x14ac:dyDescent="0.25">
      <c r="A3" s="991" t="s">
        <v>3</v>
      </c>
      <c r="B3" s="991" t="s">
        <v>4</v>
      </c>
    </row>
    <row r="4" spans="1:2" ht="41.25" customHeight="1" x14ac:dyDescent="0.25">
      <c r="A4" s="991" t="s">
        <v>5</v>
      </c>
      <c r="B4" s="991" t="s">
        <v>6</v>
      </c>
    </row>
    <row r="5" spans="1:2" ht="41.25" customHeight="1" x14ac:dyDescent="0.25">
      <c r="A5" s="981" t="s">
        <v>7</v>
      </c>
      <c r="B5" s="981" t="s">
        <v>8</v>
      </c>
    </row>
    <row r="6" spans="1:2" ht="41.25" customHeight="1" x14ac:dyDescent="0.25">
      <c r="A6" s="991" t="s">
        <v>9</v>
      </c>
      <c r="B6" s="991" t="s">
        <v>10</v>
      </c>
    </row>
    <row r="7" spans="1:2" ht="41.25" customHeight="1" x14ac:dyDescent="0.25">
      <c r="A7" s="991" t="s">
        <v>11</v>
      </c>
      <c r="B7" s="991" t="s">
        <v>12</v>
      </c>
    </row>
    <row r="8" spans="1:2" ht="41.25" customHeight="1" x14ac:dyDescent="0.25">
      <c r="A8" s="991" t="s">
        <v>13</v>
      </c>
      <c r="B8" s="991" t="s">
        <v>14</v>
      </c>
    </row>
    <row r="9" spans="1:2" ht="41.25" customHeight="1" x14ac:dyDescent="0.25">
      <c r="A9" s="991" t="s">
        <v>15</v>
      </c>
      <c r="B9" s="991" t="s">
        <v>16</v>
      </c>
    </row>
    <row r="10" spans="1:2" ht="41.25" customHeight="1" x14ac:dyDescent="0.25">
      <c r="A10" s="991" t="s">
        <v>17</v>
      </c>
      <c r="B10" s="991" t="s">
        <v>18</v>
      </c>
    </row>
    <row r="11" spans="1:2" ht="41.25" customHeight="1" x14ac:dyDescent="0.25">
      <c r="A11" s="991" t="s">
        <v>19</v>
      </c>
      <c r="B11" s="991" t="s">
        <v>20</v>
      </c>
    </row>
    <row r="12" spans="1:2" ht="41.25" customHeight="1" x14ac:dyDescent="0.25">
      <c r="A12" s="980" t="s">
        <v>21</v>
      </c>
      <c r="B12" s="980" t="s">
        <v>22</v>
      </c>
    </row>
    <row r="13" spans="1:2" ht="41.25" customHeight="1" x14ac:dyDescent="0.25">
      <c r="A13" s="980" t="s">
        <v>23</v>
      </c>
      <c r="B13" s="982" t="s">
        <v>24</v>
      </c>
    </row>
    <row r="14" spans="1:2" ht="41.25" customHeight="1" x14ac:dyDescent="0.25">
      <c r="A14" s="980" t="s">
        <v>25</v>
      </c>
      <c r="B14" s="980" t="s">
        <v>26</v>
      </c>
    </row>
    <row r="15" spans="1:2" ht="41.25" customHeight="1" x14ac:dyDescent="0.25">
      <c r="A15" s="980" t="s">
        <v>27</v>
      </c>
      <c r="B15" s="983" t="s">
        <v>28</v>
      </c>
    </row>
    <row r="16" spans="1:2" ht="41.25" customHeight="1" x14ac:dyDescent="0.25">
      <c r="A16" s="980" t="s">
        <v>29</v>
      </c>
      <c r="B16" s="980" t="s">
        <v>30</v>
      </c>
    </row>
    <row r="17" spans="1:2" ht="41.25" customHeight="1" x14ac:dyDescent="0.25">
      <c r="A17" s="981" t="s">
        <v>31</v>
      </c>
      <c r="B17" s="980" t="s">
        <v>32</v>
      </c>
    </row>
    <row r="18" spans="1:2" ht="41.25" customHeight="1" x14ac:dyDescent="0.25">
      <c r="A18" s="980" t="s">
        <v>33</v>
      </c>
      <c r="B18" s="980" t="s">
        <v>34</v>
      </c>
    </row>
    <row r="19" spans="1:2" ht="41.25" customHeight="1" x14ac:dyDescent="0.25">
      <c r="A19" s="984" t="s">
        <v>35</v>
      </c>
      <c r="B19" s="984" t="s">
        <v>36</v>
      </c>
    </row>
    <row r="20" spans="1:2" ht="41.25" customHeight="1" x14ac:dyDescent="0.25">
      <c r="A20" s="980" t="s">
        <v>37</v>
      </c>
      <c r="B20" s="980" t="s">
        <v>38</v>
      </c>
    </row>
    <row r="21" spans="1:2" ht="41.25" customHeight="1" x14ac:dyDescent="0.25">
      <c r="A21" s="980" t="s">
        <v>39</v>
      </c>
      <c r="B21" s="980" t="s">
        <v>40</v>
      </c>
    </row>
    <row r="22" spans="1:2" ht="41.25" customHeight="1" x14ac:dyDescent="0.25">
      <c r="A22" s="980" t="s">
        <v>41</v>
      </c>
      <c r="B22" s="980" t="s">
        <v>42</v>
      </c>
    </row>
    <row r="23" spans="1:2" ht="41.25" customHeight="1" x14ac:dyDescent="0.25">
      <c r="A23" s="984" t="s">
        <v>43</v>
      </c>
      <c r="B23" s="984" t="s">
        <v>44</v>
      </c>
    </row>
    <row r="24" spans="1:2" ht="41.25" customHeight="1" x14ac:dyDescent="0.25">
      <c r="A24" s="984" t="s">
        <v>45</v>
      </c>
      <c r="B24" s="984" t="s">
        <v>46</v>
      </c>
    </row>
    <row r="25" spans="1:2" ht="41.25" customHeight="1" x14ac:dyDescent="0.25">
      <c r="A25" s="980" t="s">
        <v>47</v>
      </c>
      <c r="B25" s="980" t="s">
        <v>48</v>
      </c>
    </row>
    <row r="26" spans="1:2" ht="41.25" customHeight="1" x14ac:dyDescent="0.25">
      <c r="A26" s="980" t="s">
        <v>49</v>
      </c>
      <c r="B26" s="980" t="s">
        <v>50</v>
      </c>
    </row>
    <row r="27" spans="1:2" ht="41.25" customHeight="1" x14ac:dyDescent="0.25">
      <c r="A27" s="980" t="s">
        <v>51</v>
      </c>
      <c r="B27" s="980" t="s">
        <v>52</v>
      </c>
    </row>
    <row r="28" spans="1:2" ht="41.25" customHeight="1" x14ac:dyDescent="0.25">
      <c r="A28" s="984" t="s">
        <v>53</v>
      </c>
      <c r="B28" s="984" t="s">
        <v>54</v>
      </c>
    </row>
    <row r="29" spans="1:2" ht="41.25" customHeight="1" x14ac:dyDescent="0.25">
      <c r="A29" s="980" t="s">
        <v>55</v>
      </c>
      <c r="B29" s="980" t="s">
        <v>56</v>
      </c>
    </row>
    <row r="30" spans="1:2" ht="41.25" customHeight="1" x14ac:dyDescent="0.25">
      <c r="A30" s="980" t="s">
        <v>57</v>
      </c>
      <c r="B30" s="980" t="s">
        <v>58</v>
      </c>
    </row>
    <row r="31" spans="1:2" ht="41.25" customHeight="1" x14ac:dyDescent="0.25">
      <c r="A31" s="980" t="s">
        <v>59</v>
      </c>
      <c r="B31" s="980" t="s">
        <v>60</v>
      </c>
    </row>
    <row r="32" spans="1:2" ht="41.25" customHeight="1" x14ac:dyDescent="0.25">
      <c r="A32" s="980" t="s">
        <v>61</v>
      </c>
      <c r="B32" s="980" t="s">
        <v>62</v>
      </c>
    </row>
    <row r="33" spans="1:2" ht="41.25" customHeight="1" x14ac:dyDescent="0.25">
      <c r="A33" s="980" t="s">
        <v>63</v>
      </c>
      <c r="B33" s="980" t="s">
        <v>64</v>
      </c>
    </row>
    <row r="34" spans="1:2" ht="41.25" customHeight="1" x14ac:dyDescent="0.25">
      <c r="A34" s="980" t="s">
        <v>65</v>
      </c>
      <c r="B34" s="980" t="s">
        <v>66</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03"/>
  <sheetViews>
    <sheetView showGridLines="0" view="pageBreakPreview" zoomScale="80" zoomScaleNormal="100" zoomScaleSheetLayoutView="80" zoomScalePageLayoutView="70" workbookViewId="0">
      <selection activeCell="B38" sqref="B38"/>
    </sheetView>
  </sheetViews>
  <sheetFormatPr baseColWidth="10" defaultColWidth="11.42578125" defaultRowHeight="12.75" x14ac:dyDescent="0.25"/>
  <cols>
    <col min="1" max="1" width="3.140625" style="434" customWidth="1"/>
    <col min="2" max="2" width="65.7109375" style="434" customWidth="1"/>
    <col min="3" max="8" width="16.7109375" style="434" customWidth="1"/>
    <col min="9" max="9" width="18.42578125" style="434" customWidth="1"/>
    <col min="10" max="16384" width="11.42578125" style="434"/>
  </cols>
  <sheetData>
    <row r="2" spans="2:8" ht="20.25" x14ac:dyDescent="0.25">
      <c r="B2" s="1033" t="s">
        <v>436</v>
      </c>
      <c r="C2" s="1034"/>
      <c r="D2" s="1034"/>
      <c r="E2" s="1034"/>
      <c r="F2" s="1034"/>
      <c r="G2" s="1034"/>
      <c r="H2" s="1034"/>
    </row>
    <row r="4" spans="2:8" ht="19.5" x14ac:dyDescent="0.25">
      <c r="B4" s="1035" t="s">
        <v>449</v>
      </c>
      <c r="C4" s="1036"/>
      <c r="D4" s="1036"/>
      <c r="E4" s="1036"/>
      <c r="F4" s="1036"/>
      <c r="G4" s="1036"/>
      <c r="H4" s="1036"/>
    </row>
    <row r="5" spans="2:8" x14ac:dyDescent="0.25">
      <c r="B5" s="435"/>
    </row>
    <row r="6" spans="2:8" ht="38.25" x14ac:dyDescent="0.25">
      <c r="B6" s="436" t="s">
        <v>450</v>
      </c>
      <c r="C6" s="437" t="s">
        <v>451</v>
      </c>
    </row>
    <row r="7" spans="2:8" x14ac:dyDescent="0.25">
      <c r="B7" s="438" t="s">
        <v>452</v>
      </c>
      <c r="C7" s="439"/>
    </row>
    <row r="8" spans="2:8" x14ac:dyDescent="0.25">
      <c r="B8" s="440" t="s">
        <v>453</v>
      </c>
      <c r="C8" s="441"/>
    </row>
    <row r="9" spans="2:8" x14ac:dyDescent="0.25">
      <c r="B9" s="440" t="s">
        <v>454</v>
      </c>
      <c r="C9" s="441"/>
    </row>
    <row r="10" spans="2:8" x14ac:dyDescent="0.25">
      <c r="B10" s="440" t="s">
        <v>455</v>
      </c>
      <c r="C10" s="441"/>
    </row>
    <row r="11" spans="2:8" x14ac:dyDescent="0.25">
      <c r="B11" s="440" t="s">
        <v>456</v>
      </c>
      <c r="C11" s="441"/>
    </row>
    <row r="12" spans="2:8" x14ac:dyDescent="0.25">
      <c r="B12" s="440" t="s">
        <v>457</v>
      </c>
      <c r="C12" s="441"/>
    </row>
    <row r="13" spans="2:8" x14ac:dyDescent="0.25">
      <c r="B13" s="442" t="s">
        <v>458</v>
      </c>
      <c r="C13" s="443"/>
    </row>
    <row r="14" spans="2:8" ht="21" customHeight="1" x14ac:dyDescent="0.25">
      <c r="B14" s="436" t="s">
        <v>459</v>
      </c>
      <c r="C14" s="444">
        <f>SUM(C7:C13)</f>
        <v>0</v>
      </c>
      <c r="D14" s="445"/>
    </row>
    <row r="15" spans="2:8" x14ac:dyDescent="0.25">
      <c r="B15" s="446"/>
      <c r="C15" s="447"/>
    </row>
    <row r="16" spans="2:8" ht="25.5" x14ac:dyDescent="0.25">
      <c r="B16" s="436" t="s">
        <v>460</v>
      </c>
      <c r="C16" s="437" t="s">
        <v>461</v>
      </c>
    </row>
    <row r="17" spans="2:4" x14ac:dyDescent="0.25">
      <c r="B17" s="438" t="s">
        <v>462</v>
      </c>
      <c r="C17" s="439"/>
    </row>
    <row r="18" spans="2:4" x14ac:dyDescent="0.25">
      <c r="B18" s="440" t="s">
        <v>463</v>
      </c>
      <c r="C18" s="441"/>
    </row>
    <row r="19" spans="2:4" x14ac:dyDescent="0.25">
      <c r="B19" s="440" t="s">
        <v>464</v>
      </c>
      <c r="C19" s="441"/>
    </row>
    <row r="20" spans="2:4" x14ac:dyDescent="0.25">
      <c r="B20" s="440" t="s">
        <v>455</v>
      </c>
      <c r="C20" s="441"/>
    </row>
    <row r="21" spans="2:4" x14ac:dyDescent="0.25">
      <c r="B21" s="440" t="s">
        <v>465</v>
      </c>
      <c r="C21" s="441"/>
    </row>
    <row r="22" spans="2:4" x14ac:dyDescent="0.25">
      <c r="B22" s="440" t="s">
        <v>466</v>
      </c>
      <c r="C22" s="441"/>
    </row>
    <row r="23" spans="2:4" x14ac:dyDescent="0.25">
      <c r="B23" s="442" t="s">
        <v>458</v>
      </c>
      <c r="C23" s="443"/>
    </row>
    <row r="24" spans="2:4" ht="21" customHeight="1" x14ac:dyDescent="0.25">
      <c r="B24" s="436" t="s">
        <v>467</v>
      </c>
      <c r="C24" s="444">
        <f>SUM(C17:C23)</f>
        <v>0</v>
      </c>
      <c r="D24" s="445"/>
    </row>
    <row r="25" spans="2:4" x14ac:dyDescent="0.25">
      <c r="B25" s="446"/>
      <c r="C25" s="447"/>
    </row>
    <row r="26" spans="2:4" ht="21" customHeight="1" x14ac:dyDescent="0.25">
      <c r="B26" s="448" t="s">
        <v>468</v>
      </c>
      <c r="C26" s="449">
        <f>+C14-C24</f>
        <v>0</v>
      </c>
    </row>
    <row r="28" spans="2:4" ht="24.75" customHeight="1" x14ac:dyDescent="0.25">
      <c r="B28" s="450" t="s">
        <v>469</v>
      </c>
      <c r="C28" s="451" t="s">
        <v>386</v>
      </c>
    </row>
    <row r="29" spans="2:4" x14ac:dyDescent="0.25">
      <c r="B29" s="452" t="s">
        <v>470</v>
      </c>
      <c r="C29" s="453">
        <f>+H76</f>
        <v>0</v>
      </c>
    </row>
    <row r="30" spans="2:4" x14ac:dyDescent="0.25">
      <c r="B30" s="454" t="s">
        <v>471</v>
      </c>
      <c r="C30" s="455">
        <f>+H83</f>
        <v>0</v>
      </c>
    </row>
    <row r="31" spans="2:4" x14ac:dyDescent="0.25">
      <c r="B31" s="454" t="s">
        <v>472</v>
      </c>
      <c r="C31" s="455">
        <f>+H95</f>
        <v>0</v>
      </c>
    </row>
    <row r="32" spans="2:4" x14ac:dyDescent="0.25">
      <c r="B32" s="454" t="s">
        <v>473</v>
      </c>
      <c r="C32" s="455">
        <f>+H108</f>
        <v>0</v>
      </c>
    </row>
    <row r="33" spans="2:3" x14ac:dyDescent="0.25">
      <c r="B33" s="992" t="s">
        <v>474</v>
      </c>
      <c r="C33" s="455">
        <f>+H113</f>
        <v>0</v>
      </c>
    </row>
    <row r="34" spans="2:3" x14ac:dyDescent="0.25">
      <c r="B34" s="454" t="s">
        <v>475</v>
      </c>
      <c r="C34" s="455">
        <f>+H118</f>
        <v>0</v>
      </c>
    </row>
    <row r="35" spans="2:3" x14ac:dyDescent="0.25">
      <c r="B35" s="454" t="s">
        <v>476</v>
      </c>
      <c r="C35" s="455">
        <f>+H123</f>
        <v>0</v>
      </c>
    </row>
    <row r="36" spans="2:3" x14ac:dyDescent="0.25">
      <c r="B36" s="454" t="s">
        <v>477</v>
      </c>
      <c r="C36" s="455">
        <f>+H128</f>
        <v>0</v>
      </c>
    </row>
    <row r="37" spans="2:3" x14ac:dyDescent="0.25">
      <c r="B37" s="454" t="s">
        <v>478</v>
      </c>
      <c r="C37" s="455">
        <f>+H133</f>
        <v>0</v>
      </c>
    </row>
    <row r="38" spans="2:3" x14ac:dyDescent="0.25">
      <c r="B38" s="456" t="s">
        <v>479</v>
      </c>
      <c r="C38" s="455">
        <f>+H144</f>
        <v>0</v>
      </c>
    </row>
    <row r="39" spans="2:3" x14ac:dyDescent="0.25">
      <c r="B39" s="456" t="s">
        <v>480</v>
      </c>
      <c r="C39" s="455">
        <f>+H149</f>
        <v>0</v>
      </c>
    </row>
    <row r="40" spans="2:3" x14ac:dyDescent="0.25">
      <c r="B40" s="457" t="s">
        <v>481</v>
      </c>
      <c r="C40" s="455">
        <f>+H154</f>
        <v>0</v>
      </c>
    </row>
    <row r="41" spans="2:3" x14ac:dyDescent="0.25">
      <c r="B41" s="458" t="s">
        <v>482</v>
      </c>
      <c r="C41" s="455">
        <f>+H160</f>
        <v>0</v>
      </c>
    </row>
    <row r="42" spans="2:3" x14ac:dyDescent="0.25">
      <c r="B42" s="456" t="s">
        <v>483</v>
      </c>
      <c r="C42" s="455">
        <f>+H165</f>
        <v>0</v>
      </c>
    </row>
    <row r="43" spans="2:3" x14ac:dyDescent="0.25">
      <c r="B43" s="459" t="s">
        <v>484</v>
      </c>
      <c r="C43" s="455">
        <f>+H170</f>
        <v>0</v>
      </c>
    </row>
    <row r="44" spans="2:3" x14ac:dyDescent="0.25">
      <c r="B44" s="459" t="s">
        <v>485</v>
      </c>
      <c r="C44" s="455">
        <f>+H175</f>
        <v>0</v>
      </c>
    </row>
    <row r="45" spans="2:3" x14ac:dyDescent="0.25">
      <c r="B45" s="454" t="s">
        <v>486</v>
      </c>
      <c r="C45" s="455">
        <f>+H180</f>
        <v>0</v>
      </c>
    </row>
    <row r="46" spans="2:3" x14ac:dyDescent="0.25">
      <c r="B46" s="456" t="s">
        <v>487</v>
      </c>
      <c r="C46" s="455">
        <f>+H185</f>
        <v>0</v>
      </c>
    </row>
    <row r="47" spans="2:3" x14ac:dyDescent="0.25">
      <c r="B47" s="460" t="s">
        <v>488</v>
      </c>
      <c r="C47" s="461">
        <f>+H191</f>
        <v>0</v>
      </c>
    </row>
    <row r="48" spans="2:3" x14ac:dyDescent="0.25">
      <c r="B48" s="462" t="s">
        <v>489</v>
      </c>
      <c r="C48" s="461">
        <f>+H196</f>
        <v>0</v>
      </c>
    </row>
    <row r="49" spans="2:8" ht="24.75" customHeight="1" x14ac:dyDescent="0.25">
      <c r="B49" s="1007" t="s">
        <v>490</v>
      </c>
      <c r="C49" s="463">
        <f>SUM(C29:C48)</f>
        <v>0</v>
      </c>
    </row>
    <row r="51" spans="2:8" ht="23.25" customHeight="1" x14ac:dyDescent="0.25">
      <c r="B51" s="450" t="s">
        <v>491</v>
      </c>
      <c r="C51" s="451" t="s">
        <v>386</v>
      </c>
    </row>
    <row r="52" spans="2:8" x14ac:dyDescent="0.25">
      <c r="B52" s="452" t="s">
        <v>492</v>
      </c>
      <c r="C52" s="455">
        <f>+H203</f>
        <v>0</v>
      </c>
    </row>
    <row r="53" spans="2:8" ht="23.25" customHeight="1" x14ac:dyDescent="0.25">
      <c r="B53" s="1007" t="s">
        <v>493</v>
      </c>
      <c r="C53" s="463">
        <f>SUM(C52:C52)</f>
        <v>0</v>
      </c>
    </row>
    <row r="55" spans="2:8" ht="24.75" customHeight="1" x14ac:dyDescent="0.25">
      <c r="B55" s="1007" t="s">
        <v>494</v>
      </c>
      <c r="C55" s="463">
        <f>+C26+C49+C53</f>
        <v>0</v>
      </c>
    </row>
    <row r="57" spans="2:8" ht="13.5" thickBot="1" x14ac:dyDescent="0.3"/>
    <row r="58" spans="2:8" s="464" customFormat="1" ht="20.25" thickBot="1" x14ac:dyDescent="0.45">
      <c r="B58" s="1037" t="s">
        <v>495</v>
      </c>
      <c r="C58" s="1038"/>
      <c r="D58" s="1038"/>
      <c r="E58" s="1038"/>
      <c r="F58" s="1038"/>
      <c r="G58" s="1038"/>
      <c r="H58" s="1039"/>
    </row>
    <row r="60" spans="2:8" s="467" customFormat="1" ht="15" x14ac:dyDescent="0.25">
      <c r="B60" s="465" t="s">
        <v>496</v>
      </c>
      <c r="C60" s="466"/>
      <c r="D60" s="466"/>
      <c r="E60" s="466"/>
      <c r="F60" s="466"/>
      <c r="G60" s="466"/>
    </row>
    <row r="61" spans="2:8" s="467" customFormat="1" ht="60" x14ac:dyDescent="0.25">
      <c r="B61" s="1005" t="s">
        <v>497</v>
      </c>
      <c r="C61" s="1005" t="s">
        <v>498</v>
      </c>
      <c r="D61" s="1005" t="s">
        <v>499</v>
      </c>
      <c r="E61" s="1005" t="s">
        <v>500</v>
      </c>
      <c r="F61" s="1005" t="s">
        <v>501</v>
      </c>
      <c r="G61" s="1005" t="s">
        <v>502</v>
      </c>
      <c r="H61" s="468" t="s">
        <v>503</v>
      </c>
    </row>
    <row r="62" spans="2:8" s="467" customFormat="1" ht="12" x14ac:dyDescent="0.25">
      <c r="B62" s="469" t="s">
        <v>504</v>
      </c>
      <c r="C62" s="470"/>
      <c r="D62" s="470"/>
      <c r="E62" s="470">
        <f>IF(C62=0,0,D62/C62*100)</f>
        <v>0</v>
      </c>
      <c r="F62" s="470">
        <f>+E62-100</f>
        <v>-100</v>
      </c>
      <c r="G62" s="470"/>
      <c r="H62" s="471">
        <f>+G62*F62/100</f>
        <v>0</v>
      </c>
    </row>
    <row r="63" spans="2:8" s="467" customFormat="1" ht="12" x14ac:dyDescent="0.25">
      <c r="B63" s="472" t="s">
        <v>505</v>
      </c>
      <c r="C63" s="473">
        <f>SUM(C62:C62)</f>
        <v>0</v>
      </c>
      <c r="D63" s="473">
        <f>SUM(D62:D62)</f>
        <v>0</v>
      </c>
      <c r="E63" s="473"/>
      <c r="F63" s="473"/>
      <c r="G63" s="473">
        <f>SUM(G62:G62)</f>
        <v>0</v>
      </c>
      <c r="H63" s="474">
        <f>SUM(H62:H62)</f>
        <v>0</v>
      </c>
    </row>
    <row r="64" spans="2:8" s="467" customFormat="1" ht="12" x14ac:dyDescent="0.25">
      <c r="B64" s="475" t="s">
        <v>506</v>
      </c>
      <c r="C64" s="476"/>
      <c r="D64" s="476"/>
      <c r="E64" s="476">
        <f>IF(C64=0,0,D64/C64*100)</f>
        <v>0</v>
      </c>
      <c r="F64" s="476">
        <f>+E64-100</f>
        <v>-100</v>
      </c>
      <c r="G64" s="476"/>
      <c r="H64" s="471">
        <f>+G64*F64/100</f>
        <v>0</v>
      </c>
    </row>
    <row r="65" spans="2:8" s="467" customFormat="1" ht="12" x14ac:dyDescent="0.25">
      <c r="B65" s="472" t="s">
        <v>507</v>
      </c>
      <c r="C65" s="473">
        <f>SUM(C64)</f>
        <v>0</v>
      </c>
      <c r="D65" s="473">
        <f>SUM(D64)</f>
        <v>0</v>
      </c>
      <c r="E65" s="473"/>
      <c r="F65" s="473"/>
      <c r="G65" s="473">
        <f>SUM(G64)</f>
        <v>0</v>
      </c>
      <c r="H65" s="474">
        <f>SUM(H64)</f>
        <v>0</v>
      </c>
    </row>
    <row r="66" spans="2:8" s="467" customFormat="1" ht="12" x14ac:dyDescent="0.25">
      <c r="B66" s="477" t="s">
        <v>508</v>
      </c>
      <c r="C66" s="478"/>
      <c r="D66" s="478"/>
      <c r="E66" s="478">
        <f t="shared" ref="E66:E74" si="0">IF(C66=0,0,D66/C66*100)</f>
        <v>0</v>
      </c>
      <c r="F66" s="478">
        <f t="shared" ref="F66:F74" si="1">+E66-100</f>
        <v>-100</v>
      </c>
      <c r="G66" s="478"/>
      <c r="H66" s="479">
        <f t="shared" ref="H66:H74" si="2">+G66*F66/100</f>
        <v>0</v>
      </c>
    </row>
    <row r="67" spans="2:8" s="467" customFormat="1" ht="12" x14ac:dyDescent="0.25">
      <c r="B67" s="480" t="s">
        <v>509</v>
      </c>
      <c r="C67" s="481"/>
      <c r="D67" s="481"/>
      <c r="E67" s="481">
        <f t="shared" si="0"/>
        <v>0</v>
      </c>
      <c r="F67" s="481">
        <f t="shared" si="1"/>
        <v>-100</v>
      </c>
      <c r="G67" s="481"/>
      <c r="H67" s="482">
        <f t="shared" si="2"/>
        <v>0</v>
      </c>
    </row>
    <row r="68" spans="2:8" s="467" customFormat="1" ht="12" x14ac:dyDescent="0.25">
      <c r="B68" s="480" t="s">
        <v>510</v>
      </c>
      <c r="C68" s="481"/>
      <c r="D68" s="481"/>
      <c r="E68" s="481">
        <f t="shared" si="0"/>
        <v>0</v>
      </c>
      <c r="F68" s="481">
        <f t="shared" si="1"/>
        <v>-100</v>
      </c>
      <c r="G68" s="481"/>
      <c r="H68" s="482">
        <f t="shared" si="2"/>
        <v>0</v>
      </c>
    </row>
    <row r="69" spans="2:8" s="467" customFormat="1" ht="12" x14ac:dyDescent="0.25">
      <c r="B69" s="480" t="s">
        <v>511</v>
      </c>
      <c r="C69" s="481"/>
      <c r="D69" s="481"/>
      <c r="E69" s="481">
        <f t="shared" si="0"/>
        <v>0</v>
      </c>
      <c r="F69" s="481">
        <f t="shared" si="1"/>
        <v>-100</v>
      </c>
      <c r="G69" s="481"/>
      <c r="H69" s="482">
        <f t="shared" si="2"/>
        <v>0</v>
      </c>
    </row>
    <row r="70" spans="2:8" s="467" customFormat="1" ht="12" x14ac:dyDescent="0.25">
      <c r="B70" s="480" t="s">
        <v>512</v>
      </c>
      <c r="C70" s="481"/>
      <c r="D70" s="481"/>
      <c r="E70" s="481">
        <f t="shared" si="0"/>
        <v>0</v>
      </c>
      <c r="F70" s="481">
        <f t="shared" si="1"/>
        <v>-100</v>
      </c>
      <c r="G70" s="481"/>
      <c r="H70" s="482">
        <f t="shared" si="2"/>
        <v>0</v>
      </c>
    </row>
    <row r="71" spans="2:8" s="467" customFormat="1" ht="12" x14ac:dyDescent="0.25">
      <c r="B71" s="480" t="s">
        <v>513</v>
      </c>
      <c r="C71" s="481"/>
      <c r="D71" s="481"/>
      <c r="E71" s="481">
        <f t="shared" si="0"/>
        <v>0</v>
      </c>
      <c r="F71" s="481">
        <f t="shared" si="1"/>
        <v>-100</v>
      </c>
      <c r="G71" s="481"/>
      <c r="H71" s="482">
        <f t="shared" si="2"/>
        <v>0</v>
      </c>
    </row>
    <row r="72" spans="2:8" s="467" customFormat="1" ht="12" x14ac:dyDescent="0.25">
      <c r="B72" s="483" t="s">
        <v>514</v>
      </c>
      <c r="C72" s="484"/>
      <c r="D72" s="484"/>
      <c r="E72" s="484">
        <f t="shared" si="0"/>
        <v>0</v>
      </c>
      <c r="F72" s="484">
        <f t="shared" si="1"/>
        <v>-100</v>
      </c>
      <c r="G72" s="481"/>
      <c r="H72" s="482">
        <f t="shared" si="2"/>
        <v>0</v>
      </c>
    </row>
    <row r="73" spans="2:8" s="467" customFormat="1" ht="12" x14ac:dyDescent="0.25">
      <c r="B73" s="483" t="s">
        <v>515</v>
      </c>
      <c r="C73" s="484"/>
      <c r="D73" s="484"/>
      <c r="E73" s="484">
        <f t="shared" si="0"/>
        <v>0</v>
      </c>
      <c r="F73" s="484">
        <f t="shared" si="1"/>
        <v>-100</v>
      </c>
      <c r="G73" s="481"/>
      <c r="H73" s="482">
        <f t="shared" si="2"/>
        <v>0</v>
      </c>
    </row>
    <row r="74" spans="2:8" s="467" customFormat="1" ht="12" x14ac:dyDescent="0.25">
      <c r="B74" s="469" t="s">
        <v>516</v>
      </c>
      <c r="C74" s="470"/>
      <c r="D74" s="470"/>
      <c r="E74" s="470">
        <f t="shared" si="0"/>
        <v>0</v>
      </c>
      <c r="F74" s="470">
        <f t="shared" si="1"/>
        <v>-100</v>
      </c>
      <c r="G74" s="481"/>
      <c r="H74" s="471">
        <f t="shared" si="2"/>
        <v>0</v>
      </c>
    </row>
    <row r="75" spans="2:8" s="467" customFormat="1" ht="12" x14ac:dyDescent="0.25">
      <c r="B75" s="472" t="s">
        <v>517</v>
      </c>
      <c r="C75" s="473">
        <f>SUM(C66:C74)</f>
        <v>0</v>
      </c>
      <c r="D75" s="473">
        <f>SUM(D66:D74)</f>
        <v>0</v>
      </c>
      <c r="E75" s="473"/>
      <c r="F75" s="473"/>
      <c r="G75" s="473">
        <f>SUM(G66:G74)</f>
        <v>0</v>
      </c>
      <c r="H75" s="474">
        <f>SUM(H66:H74)</f>
        <v>0</v>
      </c>
    </row>
    <row r="76" spans="2:8" s="467" customFormat="1" ht="12" x14ac:dyDescent="0.25">
      <c r="B76" s="472" t="s">
        <v>364</v>
      </c>
      <c r="C76" s="473">
        <f>+C63+C65+C75</f>
        <v>0</v>
      </c>
      <c r="D76" s="473">
        <f>+D63+D65+D75</f>
        <v>0</v>
      </c>
      <c r="E76" s="473"/>
      <c r="F76" s="473"/>
      <c r="G76" s="473">
        <f>+G63+G65+G75</f>
        <v>0</v>
      </c>
      <c r="H76" s="474">
        <f>+H63+H65+H75</f>
        <v>0</v>
      </c>
    </row>
    <row r="77" spans="2:8" s="467" customFormat="1" ht="12" x14ac:dyDescent="0.25"/>
    <row r="78" spans="2:8" s="467" customFormat="1" ht="15" x14ac:dyDescent="0.25">
      <c r="B78" s="465" t="s">
        <v>518</v>
      </c>
      <c r="C78" s="466"/>
      <c r="D78" s="466"/>
      <c r="E78" s="466"/>
    </row>
    <row r="79" spans="2:8" s="467" customFormat="1" ht="24" x14ac:dyDescent="0.25">
      <c r="B79" s="1040" t="s">
        <v>357</v>
      </c>
      <c r="C79" s="1041"/>
      <c r="D79" s="1041"/>
      <c r="E79" s="1041"/>
      <c r="F79" s="1042"/>
      <c r="G79" s="1005" t="s">
        <v>502</v>
      </c>
      <c r="H79" s="468" t="s">
        <v>519</v>
      </c>
    </row>
    <row r="80" spans="2:8" s="467" customFormat="1" ht="12" x14ac:dyDescent="0.25">
      <c r="B80" s="1043" t="s">
        <v>520</v>
      </c>
      <c r="C80" s="1044"/>
      <c r="D80" s="1044"/>
      <c r="E80" s="1044"/>
      <c r="F80" s="1045"/>
      <c r="G80" s="485"/>
      <c r="H80" s="486">
        <f>+G80</f>
        <v>0</v>
      </c>
    </row>
    <row r="81" spans="2:8" s="467" customFormat="1" ht="12" x14ac:dyDescent="0.25">
      <c r="B81" s="1030" t="s">
        <v>521</v>
      </c>
      <c r="C81" s="1031"/>
      <c r="D81" s="1031"/>
      <c r="E81" s="1031"/>
      <c r="F81" s="1032"/>
      <c r="G81" s="485"/>
      <c r="H81" s="486">
        <f>+G81</f>
        <v>0</v>
      </c>
    </row>
    <row r="82" spans="2:8" s="467" customFormat="1" ht="12" x14ac:dyDescent="0.25">
      <c r="B82" s="1046" t="s">
        <v>522</v>
      </c>
      <c r="C82" s="1047"/>
      <c r="D82" s="1047"/>
      <c r="E82" s="1047"/>
      <c r="F82" s="1048"/>
      <c r="G82" s="485"/>
      <c r="H82" s="486">
        <f>+G82</f>
        <v>0</v>
      </c>
    </row>
    <row r="83" spans="2:8" s="467" customFormat="1" ht="12" x14ac:dyDescent="0.25">
      <c r="B83" s="1040" t="s">
        <v>523</v>
      </c>
      <c r="C83" s="1041"/>
      <c r="D83" s="1041"/>
      <c r="E83" s="1041"/>
      <c r="F83" s="1042"/>
      <c r="G83" s="473">
        <f>SUM(G80:G82)</f>
        <v>0</v>
      </c>
      <c r="H83" s="474">
        <f>SUM(H80:H82)</f>
        <v>0</v>
      </c>
    </row>
    <row r="84" spans="2:8" s="467" customFormat="1" ht="12" x14ac:dyDescent="0.25"/>
    <row r="85" spans="2:8" s="467" customFormat="1" ht="15" x14ac:dyDescent="0.25">
      <c r="B85" s="465" t="s">
        <v>524</v>
      </c>
      <c r="C85" s="466"/>
      <c r="D85" s="466"/>
      <c r="E85" s="466"/>
    </row>
    <row r="86" spans="2:8" s="467" customFormat="1" ht="36" x14ac:dyDescent="0.25">
      <c r="B86" s="1049" t="s">
        <v>357</v>
      </c>
      <c r="C86" s="1050"/>
      <c r="D86" s="1050"/>
      <c r="E86" s="1051"/>
      <c r="F86" s="1005" t="s">
        <v>525</v>
      </c>
      <c r="G86" s="1005" t="s">
        <v>526</v>
      </c>
      <c r="H86" s="468" t="s">
        <v>519</v>
      </c>
    </row>
    <row r="87" spans="2:8" s="467" customFormat="1" ht="12" x14ac:dyDescent="0.25">
      <c r="B87" s="1043" t="s">
        <v>527</v>
      </c>
      <c r="C87" s="1044"/>
      <c r="D87" s="1044"/>
      <c r="E87" s="1045"/>
      <c r="F87" s="478"/>
      <c r="G87" s="478"/>
      <c r="H87" s="482">
        <f>+F87-G87</f>
        <v>0</v>
      </c>
    </row>
    <row r="88" spans="2:8" s="467" customFormat="1" ht="12" x14ac:dyDescent="0.25">
      <c r="B88" s="1030" t="s">
        <v>528</v>
      </c>
      <c r="C88" s="1031"/>
      <c r="D88" s="1031"/>
      <c r="E88" s="1032"/>
      <c r="F88" s="481"/>
      <c r="G88" s="487"/>
      <c r="H88" s="482">
        <f>+F88-G88</f>
        <v>0</v>
      </c>
    </row>
    <row r="89" spans="2:8" s="467" customFormat="1" ht="12" x14ac:dyDescent="0.25">
      <c r="B89" s="1030" t="s">
        <v>529</v>
      </c>
      <c r="C89" s="1031"/>
      <c r="D89" s="1031"/>
      <c r="E89" s="1032"/>
      <c r="F89" s="481"/>
      <c r="G89" s="487"/>
      <c r="H89" s="482">
        <f t="shared" ref="H89:H94" si="3">+F89-G89</f>
        <v>0</v>
      </c>
    </row>
    <row r="90" spans="2:8" s="467" customFormat="1" ht="12" x14ac:dyDescent="0.25">
      <c r="B90" s="1030" t="s">
        <v>530</v>
      </c>
      <c r="C90" s="1031"/>
      <c r="D90" s="1031"/>
      <c r="E90" s="1032"/>
      <c r="F90" s="481"/>
      <c r="G90" s="487"/>
      <c r="H90" s="482">
        <f t="shared" si="3"/>
        <v>0</v>
      </c>
    </row>
    <row r="91" spans="2:8" s="467" customFormat="1" ht="12" x14ac:dyDescent="0.25">
      <c r="B91" s="1030" t="s">
        <v>531</v>
      </c>
      <c r="C91" s="1031"/>
      <c r="D91" s="1031"/>
      <c r="E91" s="1032"/>
      <c r="F91" s="481"/>
      <c r="G91" s="487"/>
      <c r="H91" s="482">
        <f t="shared" si="3"/>
        <v>0</v>
      </c>
    </row>
    <row r="92" spans="2:8" s="467" customFormat="1" ht="24" customHeight="1" x14ac:dyDescent="0.25">
      <c r="B92" s="1030" t="s">
        <v>532</v>
      </c>
      <c r="C92" s="1031"/>
      <c r="D92" s="1031"/>
      <c r="E92" s="1032"/>
      <c r="F92" s="481"/>
      <c r="G92" s="487"/>
      <c r="H92" s="482">
        <f t="shared" si="3"/>
        <v>0</v>
      </c>
    </row>
    <row r="93" spans="2:8" s="467" customFormat="1" ht="12" x14ac:dyDescent="0.25">
      <c r="B93" s="1030" t="s">
        <v>533</v>
      </c>
      <c r="C93" s="1031"/>
      <c r="D93" s="1031"/>
      <c r="E93" s="1032"/>
      <c r="F93" s="481"/>
      <c r="G93" s="487"/>
      <c r="H93" s="482">
        <f t="shared" si="3"/>
        <v>0</v>
      </c>
    </row>
    <row r="94" spans="2:8" s="467" customFormat="1" ht="12" x14ac:dyDescent="0.25">
      <c r="B94" s="1046" t="s">
        <v>534</v>
      </c>
      <c r="C94" s="1047"/>
      <c r="D94" s="1047"/>
      <c r="E94" s="1048"/>
      <c r="F94" s="470"/>
      <c r="G94" s="487"/>
      <c r="H94" s="482">
        <f t="shared" si="3"/>
        <v>0</v>
      </c>
    </row>
    <row r="95" spans="2:8" s="467" customFormat="1" ht="12" x14ac:dyDescent="0.25">
      <c r="B95" s="1040" t="s">
        <v>523</v>
      </c>
      <c r="C95" s="1041"/>
      <c r="D95" s="1041"/>
      <c r="E95" s="1042"/>
      <c r="F95" s="473">
        <f>SUM(F87:F94)</f>
        <v>0</v>
      </c>
      <c r="G95" s="473">
        <f>SUM(G87:G94)</f>
        <v>0</v>
      </c>
      <c r="H95" s="474">
        <f>SUM(H87:H94)</f>
        <v>0</v>
      </c>
    </row>
    <row r="96" spans="2:8" s="467" customFormat="1" ht="12" x14ac:dyDescent="0.25"/>
    <row r="97" spans="2:8" s="467" customFormat="1" ht="15" x14ac:dyDescent="0.25">
      <c r="B97" s="465" t="s">
        <v>535</v>
      </c>
      <c r="C97" s="488"/>
      <c r="D97" s="488"/>
      <c r="E97" s="488"/>
      <c r="F97" s="488"/>
      <c r="G97" s="488"/>
      <c r="H97" s="488"/>
    </row>
    <row r="98" spans="2:8" s="467" customFormat="1" ht="27" customHeight="1" x14ac:dyDescent="0.25">
      <c r="B98" s="1053" t="s">
        <v>536</v>
      </c>
      <c r="C98" s="1053"/>
      <c r="D98" s="1053"/>
      <c r="E98" s="1053"/>
      <c r="F98" s="1053"/>
      <c r="G98" s="1053"/>
      <c r="H98" s="1053"/>
    </row>
    <row r="99" spans="2:8" s="467" customFormat="1" ht="27.75" customHeight="1" x14ac:dyDescent="0.2">
      <c r="B99" s="1054" t="s">
        <v>537</v>
      </c>
      <c r="C99" s="1054"/>
      <c r="D99" s="1054"/>
      <c r="E99" s="1054"/>
      <c r="F99" s="1054"/>
      <c r="G99" s="1054"/>
      <c r="H99" s="1054"/>
    </row>
    <row r="100" spans="2:8" s="467" customFormat="1" ht="24" x14ac:dyDescent="0.25">
      <c r="B100" s="1055" t="s">
        <v>538</v>
      </c>
      <c r="C100" s="489" t="s">
        <v>539</v>
      </c>
      <c r="D100" s="489" t="s">
        <v>540</v>
      </c>
      <c r="E100" s="489" t="s">
        <v>541</v>
      </c>
      <c r="F100" s="489" t="s">
        <v>542</v>
      </c>
      <c r="G100" s="489" t="s">
        <v>525</v>
      </c>
      <c r="H100" s="468" t="s">
        <v>503</v>
      </c>
    </row>
    <row r="101" spans="2:8" s="467" customFormat="1" ht="12" x14ac:dyDescent="0.25">
      <c r="B101" s="1055"/>
      <c r="C101" s="490" t="s">
        <v>543</v>
      </c>
      <c r="D101" s="490" t="s">
        <v>544</v>
      </c>
      <c r="E101" s="490" t="s">
        <v>545</v>
      </c>
      <c r="F101" s="490" t="s">
        <v>546</v>
      </c>
      <c r="G101" s="490" t="s">
        <v>547</v>
      </c>
      <c r="H101" s="491" t="s">
        <v>548</v>
      </c>
    </row>
    <row r="102" spans="2:8" s="467" customFormat="1" ht="12" x14ac:dyDescent="0.25">
      <c r="B102" s="492" t="s">
        <v>549</v>
      </c>
      <c r="C102" s="493"/>
      <c r="D102" s="493"/>
      <c r="E102" s="493"/>
      <c r="F102" s="493">
        <f t="shared" ref="F102:F107" si="4">+(C102+D102+E102)/3</f>
        <v>0</v>
      </c>
      <c r="G102" s="494">
        <f>+C17</f>
        <v>0</v>
      </c>
      <c r="H102" s="482">
        <f t="shared" ref="H102:H107" si="5">(+G102*(100-F102)/100)</f>
        <v>0</v>
      </c>
    </row>
    <row r="103" spans="2:8" s="467" customFormat="1" ht="12" x14ac:dyDescent="0.25">
      <c r="B103" s="495" t="s">
        <v>550</v>
      </c>
      <c r="C103" s="494"/>
      <c r="D103" s="494"/>
      <c r="E103" s="494"/>
      <c r="F103" s="494">
        <f t="shared" si="4"/>
        <v>0</v>
      </c>
      <c r="G103" s="494">
        <f>+C18</f>
        <v>0</v>
      </c>
      <c r="H103" s="482">
        <f t="shared" si="5"/>
        <v>0</v>
      </c>
    </row>
    <row r="104" spans="2:8" s="467" customFormat="1" ht="12" x14ac:dyDescent="0.25">
      <c r="B104" s="495" t="s">
        <v>551</v>
      </c>
      <c r="C104" s="494"/>
      <c r="D104" s="494"/>
      <c r="E104" s="494"/>
      <c r="F104" s="494">
        <f t="shared" si="4"/>
        <v>0</v>
      </c>
      <c r="G104" s="494">
        <f>+C19</f>
        <v>0</v>
      </c>
      <c r="H104" s="482">
        <f t="shared" si="5"/>
        <v>0</v>
      </c>
    </row>
    <row r="105" spans="2:8" s="467" customFormat="1" ht="12" x14ac:dyDescent="0.25">
      <c r="B105" s="495" t="s">
        <v>552</v>
      </c>
      <c r="C105" s="494"/>
      <c r="D105" s="494"/>
      <c r="E105" s="494"/>
      <c r="F105" s="494">
        <f t="shared" si="4"/>
        <v>0</v>
      </c>
      <c r="G105" s="494">
        <f>+C20</f>
        <v>0</v>
      </c>
      <c r="H105" s="482">
        <f t="shared" si="5"/>
        <v>0</v>
      </c>
    </row>
    <row r="106" spans="2:8" s="467" customFormat="1" ht="12" x14ac:dyDescent="0.25">
      <c r="B106" s="495" t="s">
        <v>553</v>
      </c>
      <c r="C106" s="494"/>
      <c r="D106" s="494"/>
      <c r="E106" s="494"/>
      <c r="F106" s="494">
        <f t="shared" si="4"/>
        <v>0</v>
      </c>
      <c r="G106" s="494">
        <f>+C22</f>
        <v>0</v>
      </c>
      <c r="H106" s="482">
        <f t="shared" si="5"/>
        <v>0</v>
      </c>
    </row>
    <row r="107" spans="2:8" s="467" customFormat="1" ht="12" x14ac:dyDescent="0.25">
      <c r="B107" s="496" t="s">
        <v>554</v>
      </c>
      <c r="C107" s="494"/>
      <c r="D107" s="497"/>
      <c r="E107" s="497"/>
      <c r="F107" s="497">
        <f t="shared" si="4"/>
        <v>0</v>
      </c>
      <c r="G107" s="497">
        <f>+C23</f>
        <v>0</v>
      </c>
      <c r="H107" s="482">
        <f t="shared" si="5"/>
        <v>0</v>
      </c>
    </row>
    <row r="108" spans="2:8" s="467" customFormat="1" ht="12" x14ac:dyDescent="0.25">
      <c r="B108" s="498" t="s">
        <v>364</v>
      </c>
      <c r="C108" s="499"/>
      <c r="D108" s="499"/>
      <c r="E108" s="499"/>
      <c r="F108" s="499"/>
      <c r="G108" s="499">
        <f>SUM(G102:G107)</f>
        <v>0</v>
      </c>
      <c r="H108" s="474">
        <f>SUM(H102:H107)</f>
        <v>0</v>
      </c>
    </row>
    <row r="109" spans="2:8" s="467" customFormat="1" ht="12" x14ac:dyDescent="0.25">
      <c r="B109" s="500"/>
      <c r="C109" s="500"/>
      <c r="D109" s="500"/>
      <c r="E109" s="500"/>
      <c r="F109" s="500"/>
      <c r="G109" s="500"/>
      <c r="H109" s="500"/>
    </row>
    <row r="110" spans="2:8" s="467" customFormat="1" ht="15" x14ac:dyDescent="0.25">
      <c r="B110" s="465" t="s">
        <v>555</v>
      </c>
      <c r="C110" s="488"/>
      <c r="D110" s="488"/>
      <c r="E110" s="488"/>
    </row>
    <row r="111" spans="2:8" s="467" customFormat="1" ht="24" x14ac:dyDescent="0.25">
      <c r="B111" s="1056" t="s">
        <v>357</v>
      </c>
      <c r="C111" s="1056"/>
      <c r="D111" s="1056"/>
      <c r="E111" s="1056"/>
      <c r="F111" s="1005" t="s">
        <v>525</v>
      </c>
      <c r="G111" s="1005" t="s">
        <v>556</v>
      </c>
      <c r="H111" s="468" t="s">
        <v>519</v>
      </c>
    </row>
    <row r="112" spans="2:8" s="467" customFormat="1" ht="12" x14ac:dyDescent="0.25">
      <c r="B112" s="1052"/>
      <c r="C112" s="1052"/>
      <c r="D112" s="1052"/>
      <c r="E112" s="1052"/>
      <c r="F112" s="478"/>
      <c r="G112" s="478"/>
      <c r="H112" s="482">
        <f>+F112-G112</f>
        <v>0</v>
      </c>
    </row>
    <row r="113" spans="2:8" s="467" customFormat="1" ht="12" x14ac:dyDescent="0.25">
      <c r="B113" s="1057" t="s">
        <v>523</v>
      </c>
      <c r="C113" s="1057"/>
      <c r="D113" s="1057"/>
      <c r="E113" s="1057"/>
      <c r="F113" s="473">
        <f>SUM(F112:F112)</f>
        <v>0</v>
      </c>
      <c r="G113" s="473">
        <f>SUM(G112:G112)</f>
        <v>0</v>
      </c>
      <c r="H113" s="474">
        <f>SUM(H112:H112)</f>
        <v>0</v>
      </c>
    </row>
    <row r="114" spans="2:8" s="467" customFormat="1" ht="12" x14ac:dyDescent="0.25">
      <c r="B114" s="500"/>
      <c r="C114" s="500"/>
      <c r="D114" s="500"/>
      <c r="E114" s="500"/>
    </row>
    <row r="115" spans="2:8" s="467" customFormat="1" ht="15" x14ac:dyDescent="0.25">
      <c r="B115" s="465" t="s">
        <v>557</v>
      </c>
    </row>
    <row r="116" spans="2:8" s="467" customFormat="1" ht="36" x14ac:dyDescent="0.25">
      <c r="B116" s="1058" t="s">
        <v>357</v>
      </c>
      <c r="C116" s="1058"/>
      <c r="D116" s="1058"/>
      <c r="E116" s="1058"/>
      <c r="F116" s="1058"/>
      <c r="G116" s="1004" t="s">
        <v>558</v>
      </c>
      <c r="H116" s="468" t="s">
        <v>519</v>
      </c>
    </row>
    <row r="117" spans="2:8" s="467" customFormat="1" ht="12" x14ac:dyDescent="0.25">
      <c r="B117" s="1059"/>
      <c r="C117" s="1059"/>
      <c r="D117" s="1059"/>
      <c r="E117" s="1059"/>
      <c r="F117" s="1059"/>
      <c r="G117" s="501"/>
      <c r="H117" s="479">
        <v>0</v>
      </c>
    </row>
    <row r="118" spans="2:8" s="467" customFormat="1" ht="12" x14ac:dyDescent="0.25">
      <c r="B118" s="1060" t="s">
        <v>523</v>
      </c>
      <c r="C118" s="1060"/>
      <c r="D118" s="1060"/>
      <c r="E118" s="1060"/>
      <c r="F118" s="1060"/>
      <c r="G118" s="502"/>
      <c r="H118" s="474">
        <f>SUM(H117:H117)</f>
        <v>0</v>
      </c>
    </row>
    <row r="119" spans="2:8" s="467" customFormat="1" ht="12" x14ac:dyDescent="0.25"/>
    <row r="120" spans="2:8" s="467" customFormat="1" ht="15" x14ac:dyDescent="0.25">
      <c r="B120" s="465" t="s">
        <v>559</v>
      </c>
      <c r="C120" s="466"/>
      <c r="D120" s="466"/>
      <c r="E120" s="466"/>
    </row>
    <row r="121" spans="2:8" s="467" customFormat="1" ht="72" x14ac:dyDescent="0.25">
      <c r="B121" s="1056" t="s">
        <v>357</v>
      </c>
      <c r="C121" s="1056"/>
      <c r="D121" s="1056"/>
      <c r="E121" s="1056"/>
      <c r="F121" s="1005" t="s">
        <v>560</v>
      </c>
      <c r="G121" s="1005" t="s">
        <v>561</v>
      </c>
      <c r="H121" s="468" t="s">
        <v>519</v>
      </c>
    </row>
    <row r="122" spans="2:8" s="467" customFormat="1" ht="12" x14ac:dyDescent="0.25">
      <c r="B122" s="1052"/>
      <c r="C122" s="1052"/>
      <c r="D122" s="1052"/>
      <c r="E122" s="1052"/>
      <c r="F122" s="478"/>
      <c r="G122" s="478"/>
      <c r="H122" s="479">
        <f>-G122</f>
        <v>0</v>
      </c>
    </row>
    <row r="123" spans="2:8" s="467" customFormat="1" ht="12" x14ac:dyDescent="0.25">
      <c r="B123" s="1057" t="s">
        <v>523</v>
      </c>
      <c r="C123" s="1057"/>
      <c r="D123" s="1057"/>
      <c r="E123" s="1057"/>
      <c r="F123" s="473">
        <f>SUM(F122:F122)</f>
        <v>0</v>
      </c>
      <c r="G123" s="473">
        <f>SUM(G122:G122)</f>
        <v>0</v>
      </c>
      <c r="H123" s="474">
        <f>SUM(H122:H122)</f>
        <v>0</v>
      </c>
    </row>
    <row r="124" spans="2:8" s="467" customFormat="1" ht="12" x14ac:dyDescent="0.25"/>
    <row r="125" spans="2:8" s="467" customFormat="1" ht="15" x14ac:dyDescent="0.25">
      <c r="B125" s="465" t="s">
        <v>562</v>
      </c>
      <c r="C125" s="466"/>
      <c r="D125" s="466"/>
      <c r="E125" s="466"/>
    </row>
    <row r="126" spans="2:8" s="467" customFormat="1" ht="90" customHeight="1" x14ac:dyDescent="0.25">
      <c r="B126" s="1056" t="s">
        <v>357</v>
      </c>
      <c r="C126" s="1056"/>
      <c r="D126" s="1005" t="s">
        <v>563</v>
      </c>
      <c r="E126" s="1005" t="s">
        <v>564</v>
      </c>
      <c r="F126" s="1005" t="s">
        <v>565</v>
      </c>
      <c r="G126" s="1005" t="s">
        <v>566</v>
      </c>
      <c r="H126" s="468" t="s">
        <v>519</v>
      </c>
    </row>
    <row r="127" spans="2:8" s="467" customFormat="1" ht="12" x14ac:dyDescent="0.25">
      <c r="B127" s="1059"/>
      <c r="C127" s="1059"/>
      <c r="D127" s="478"/>
      <c r="E127" s="478"/>
      <c r="F127" s="478">
        <f>+D127*E127/100</f>
        <v>0</v>
      </c>
      <c r="G127" s="478"/>
      <c r="H127" s="479">
        <f>+F127-G127</f>
        <v>0</v>
      </c>
    </row>
    <row r="128" spans="2:8" s="467" customFormat="1" ht="12" x14ac:dyDescent="0.25">
      <c r="B128" s="1057" t="s">
        <v>523</v>
      </c>
      <c r="C128" s="1057"/>
      <c r="D128" s="473">
        <f>SUM(D127:D127)</f>
        <v>0</v>
      </c>
      <c r="E128" s="473"/>
      <c r="F128" s="473">
        <f>SUM(F127:F127)</f>
        <v>0</v>
      </c>
      <c r="G128" s="473">
        <f>SUM(G127:G127)</f>
        <v>0</v>
      </c>
      <c r="H128" s="474">
        <f>SUM(H127:H127)</f>
        <v>0</v>
      </c>
    </row>
    <row r="129" spans="2:8" s="467" customFormat="1" ht="12" x14ac:dyDescent="0.25"/>
    <row r="130" spans="2:8" s="467" customFormat="1" ht="15" x14ac:dyDescent="0.25">
      <c r="B130" s="465" t="s">
        <v>567</v>
      </c>
      <c r="C130" s="465"/>
      <c r="D130" s="465"/>
      <c r="E130" s="465"/>
    </row>
    <row r="131" spans="2:8" s="467" customFormat="1" ht="36" x14ac:dyDescent="0.25">
      <c r="B131" s="1056" t="s">
        <v>357</v>
      </c>
      <c r="C131" s="1056"/>
      <c r="D131" s="1056"/>
      <c r="E131" s="1056"/>
      <c r="F131" s="1005" t="s">
        <v>568</v>
      </c>
      <c r="G131" s="1005" t="s">
        <v>569</v>
      </c>
      <c r="H131" s="468" t="s">
        <v>519</v>
      </c>
    </row>
    <row r="132" spans="2:8" s="467" customFormat="1" ht="12" x14ac:dyDescent="0.25">
      <c r="B132" s="1052"/>
      <c r="C132" s="1052"/>
      <c r="D132" s="1052"/>
      <c r="E132" s="1052"/>
      <c r="F132" s="478"/>
      <c r="G132" s="478"/>
      <c r="H132" s="503">
        <f>+F132-G132</f>
        <v>0</v>
      </c>
    </row>
    <row r="133" spans="2:8" s="467" customFormat="1" ht="12" x14ac:dyDescent="0.25">
      <c r="B133" s="1057" t="s">
        <v>523</v>
      </c>
      <c r="C133" s="1057"/>
      <c r="D133" s="1057"/>
      <c r="E133" s="1057"/>
      <c r="F133" s="473">
        <f>SUM(F132:F132)</f>
        <v>0</v>
      </c>
      <c r="G133" s="473">
        <f>SUM(G132:G132)</f>
        <v>0</v>
      </c>
      <c r="H133" s="474">
        <f>SUM(H132:H132)</f>
        <v>0</v>
      </c>
    </row>
    <row r="134" spans="2:8" s="467" customFormat="1" ht="12" x14ac:dyDescent="0.25"/>
    <row r="135" spans="2:8" s="467" customFormat="1" ht="15" x14ac:dyDescent="0.25">
      <c r="B135" s="465" t="s">
        <v>570</v>
      </c>
      <c r="C135" s="466"/>
      <c r="D135" s="466"/>
      <c r="E135" s="466"/>
    </row>
    <row r="136" spans="2:8" s="467" customFormat="1" ht="48" x14ac:dyDescent="0.25">
      <c r="B136" s="1056" t="s">
        <v>357</v>
      </c>
      <c r="C136" s="1056"/>
      <c r="D136" s="1056"/>
      <c r="E136" s="1056"/>
      <c r="F136" s="1056"/>
      <c r="G136" s="1005" t="s">
        <v>571</v>
      </c>
      <c r="H136" s="468" t="s">
        <v>519</v>
      </c>
    </row>
    <row r="137" spans="2:8" s="467" customFormat="1" ht="12" x14ac:dyDescent="0.25">
      <c r="B137" s="1052"/>
      <c r="C137" s="1052"/>
      <c r="D137" s="1052"/>
      <c r="E137" s="1052"/>
      <c r="F137" s="1052"/>
      <c r="G137" s="476"/>
      <c r="H137" s="504">
        <f>-G137</f>
        <v>0</v>
      </c>
    </row>
    <row r="138" spans="2:8" s="467" customFormat="1" ht="12" x14ac:dyDescent="0.25">
      <c r="B138" s="1057" t="s">
        <v>523</v>
      </c>
      <c r="C138" s="1057"/>
      <c r="D138" s="1057"/>
      <c r="E138" s="1057"/>
      <c r="F138" s="1057"/>
      <c r="G138" s="473">
        <f>SUM(G137:G137)</f>
        <v>0</v>
      </c>
      <c r="H138" s="474">
        <f>SUM(H137:H137)</f>
        <v>0</v>
      </c>
    </row>
    <row r="139" spans="2:8" s="467" customFormat="1" ht="12" x14ac:dyDescent="0.25">
      <c r="B139" s="500"/>
      <c r="C139" s="500"/>
      <c r="D139" s="500"/>
      <c r="E139" s="505"/>
    </row>
    <row r="140" spans="2:8" s="467" customFormat="1" ht="60" x14ac:dyDescent="0.25">
      <c r="B140" s="1056" t="s">
        <v>357</v>
      </c>
      <c r="C140" s="1056"/>
      <c r="D140" s="1056"/>
      <c r="E140" s="1056"/>
      <c r="F140" s="1056"/>
      <c r="G140" s="1005" t="s">
        <v>572</v>
      </c>
      <c r="H140" s="468" t="s">
        <v>519</v>
      </c>
    </row>
    <row r="141" spans="2:8" s="467" customFormat="1" ht="12" x14ac:dyDescent="0.25">
      <c r="B141" s="1052"/>
      <c r="C141" s="1052"/>
      <c r="D141" s="1052"/>
      <c r="E141" s="1052"/>
      <c r="F141" s="1052"/>
      <c r="G141" s="476"/>
      <c r="H141" s="504">
        <f>+G141</f>
        <v>0</v>
      </c>
    </row>
    <row r="142" spans="2:8" s="467" customFormat="1" ht="12" x14ac:dyDescent="0.25">
      <c r="B142" s="1057" t="s">
        <v>523</v>
      </c>
      <c r="C142" s="1057"/>
      <c r="D142" s="1057"/>
      <c r="E142" s="1057"/>
      <c r="F142" s="1057"/>
      <c r="G142" s="473">
        <f>SUM(G141:G141)</f>
        <v>0</v>
      </c>
      <c r="H142" s="474">
        <f>SUM(H141:H141)</f>
        <v>0</v>
      </c>
    </row>
    <row r="143" spans="2:8" s="467" customFormat="1" ht="12" x14ac:dyDescent="0.25">
      <c r="B143" s="500"/>
      <c r="E143" s="500"/>
      <c r="G143" s="500"/>
      <c r="H143" s="500"/>
    </row>
    <row r="144" spans="2:8" s="467" customFormat="1" ht="12" x14ac:dyDescent="0.25">
      <c r="B144" s="1061" t="s">
        <v>573</v>
      </c>
      <c r="C144" s="1061"/>
      <c r="D144" s="1061"/>
      <c r="E144" s="1061"/>
      <c r="F144" s="1061"/>
      <c r="G144" s="506"/>
      <c r="H144" s="474">
        <f>+H138+H142</f>
        <v>0</v>
      </c>
    </row>
    <row r="145" spans="2:8" s="467" customFormat="1" ht="12" x14ac:dyDescent="0.25"/>
    <row r="146" spans="2:8" s="467" customFormat="1" ht="15" x14ac:dyDescent="0.25">
      <c r="B146" s="465" t="s">
        <v>574</v>
      </c>
      <c r="C146" s="466"/>
      <c r="D146" s="466"/>
    </row>
    <row r="147" spans="2:8" s="467" customFormat="1" ht="24" x14ac:dyDescent="0.25">
      <c r="B147" s="1056" t="s">
        <v>357</v>
      </c>
      <c r="C147" s="1056"/>
      <c r="D147" s="1056"/>
      <c r="E147" s="1056"/>
      <c r="F147" s="1056"/>
      <c r="G147" s="1005" t="s">
        <v>575</v>
      </c>
      <c r="H147" s="468" t="s">
        <v>519</v>
      </c>
    </row>
    <row r="148" spans="2:8" s="467" customFormat="1" ht="12" x14ac:dyDescent="0.25">
      <c r="B148" s="1052"/>
      <c r="C148" s="1052"/>
      <c r="D148" s="1052"/>
      <c r="E148" s="1052"/>
      <c r="F148" s="1052"/>
      <c r="G148" s="478"/>
      <c r="H148" s="503">
        <f>-G148</f>
        <v>0</v>
      </c>
    </row>
    <row r="149" spans="2:8" s="467" customFormat="1" ht="12" x14ac:dyDescent="0.25">
      <c r="B149" s="1057" t="s">
        <v>523</v>
      </c>
      <c r="C149" s="1057"/>
      <c r="D149" s="1057"/>
      <c r="E149" s="1057"/>
      <c r="F149" s="1057"/>
      <c r="G149" s="473">
        <f>SUM(G148:G148)</f>
        <v>0</v>
      </c>
      <c r="H149" s="474">
        <f>SUM(H148:H148)</f>
        <v>0</v>
      </c>
    </row>
    <row r="150" spans="2:8" s="467" customFormat="1" ht="12" x14ac:dyDescent="0.25"/>
    <row r="151" spans="2:8" s="467" customFormat="1" ht="15" x14ac:dyDescent="0.25">
      <c r="B151" s="465" t="s">
        <v>576</v>
      </c>
      <c r="C151" s="466"/>
      <c r="D151" s="466"/>
      <c r="E151" s="466"/>
    </row>
    <row r="152" spans="2:8" s="467" customFormat="1" ht="36" x14ac:dyDescent="0.25">
      <c r="B152" s="1056" t="s">
        <v>357</v>
      </c>
      <c r="C152" s="1056"/>
      <c r="D152" s="1056"/>
      <c r="E152" s="1056"/>
      <c r="F152" s="1056"/>
      <c r="G152" s="1005" t="s">
        <v>577</v>
      </c>
      <c r="H152" s="468" t="s">
        <v>519</v>
      </c>
    </row>
    <row r="153" spans="2:8" s="467" customFormat="1" ht="12" x14ac:dyDescent="0.25">
      <c r="B153" s="1052"/>
      <c r="C153" s="1052"/>
      <c r="D153" s="1052"/>
      <c r="E153" s="1052"/>
      <c r="F153" s="1052"/>
      <c r="G153" s="476"/>
      <c r="H153" s="504">
        <f>-G153</f>
        <v>0</v>
      </c>
    </row>
    <row r="154" spans="2:8" s="467" customFormat="1" ht="12" x14ac:dyDescent="0.25">
      <c r="B154" s="1057" t="s">
        <v>523</v>
      </c>
      <c r="C154" s="1057"/>
      <c r="D154" s="1057"/>
      <c r="E154" s="1057"/>
      <c r="F154" s="1057"/>
      <c r="G154" s="473">
        <f>SUM(G153:G153)</f>
        <v>0</v>
      </c>
      <c r="H154" s="474">
        <f>SUM(H153:H153)</f>
        <v>0</v>
      </c>
    </row>
    <row r="155" spans="2:8" s="467" customFormat="1" ht="12" x14ac:dyDescent="0.25"/>
    <row r="156" spans="2:8" s="467" customFormat="1" ht="15" x14ac:dyDescent="0.25">
      <c r="B156" s="465" t="s">
        <v>578</v>
      </c>
      <c r="C156" s="466"/>
    </row>
    <row r="157" spans="2:8" s="467" customFormat="1" ht="12" x14ac:dyDescent="0.25">
      <c r="B157" s="1056" t="s">
        <v>357</v>
      </c>
      <c r="C157" s="1056"/>
      <c r="D157" s="1056"/>
      <c r="E157" s="1056"/>
      <c r="F157" s="1056"/>
      <c r="G157" s="1056"/>
      <c r="H157" s="468" t="s">
        <v>519</v>
      </c>
    </row>
    <row r="158" spans="2:8" s="467" customFormat="1" ht="12" x14ac:dyDescent="0.25">
      <c r="B158" s="1062" t="s">
        <v>579</v>
      </c>
      <c r="C158" s="1062"/>
      <c r="D158" s="1062"/>
      <c r="E158" s="1062"/>
      <c r="F158" s="1062"/>
      <c r="G158" s="1062"/>
      <c r="H158" s="479"/>
    </row>
    <row r="159" spans="2:8" s="467" customFormat="1" ht="12" x14ac:dyDescent="0.25">
      <c r="B159" s="1063" t="s">
        <v>580</v>
      </c>
      <c r="C159" s="1063"/>
      <c r="D159" s="1063"/>
      <c r="E159" s="1063"/>
      <c r="F159" s="1063"/>
      <c r="G159" s="1063"/>
      <c r="H159" s="471"/>
    </row>
    <row r="160" spans="2:8" s="467" customFormat="1" ht="12" x14ac:dyDescent="0.25">
      <c r="B160" s="1057" t="s">
        <v>523</v>
      </c>
      <c r="C160" s="1057"/>
      <c r="D160" s="1057"/>
      <c r="E160" s="1057"/>
      <c r="F160" s="1057"/>
      <c r="G160" s="1057"/>
      <c r="H160" s="474">
        <f>+H158-H159</f>
        <v>0</v>
      </c>
    </row>
    <row r="161" spans="2:8" s="467" customFormat="1" ht="12" x14ac:dyDescent="0.25"/>
    <row r="162" spans="2:8" s="467" customFormat="1" ht="15" x14ac:dyDescent="0.25">
      <c r="B162" s="465" t="s">
        <v>581</v>
      </c>
      <c r="C162" s="466"/>
      <c r="D162" s="466"/>
      <c r="E162" s="466"/>
    </row>
    <row r="163" spans="2:8" s="467" customFormat="1" ht="49.5" customHeight="1" x14ac:dyDescent="0.25">
      <c r="B163" s="1056" t="s">
        <v>357</v>
      </c>
      <c r="C163" s="1056"/>
      <c r="D163" s="1056"/>
      <c r="E163" s="1056"/>
      <c r="F163" s="1005" t="s">
        <v>582</v>
      </c>
      <c r="G163" s="1005" t="s">
        <v>583</v>
      </c>
      <c r="H163" s="468" t="s">
        <v>519</v>
      </c>
    </row>
    <row r="164" spans="2:8" s="467" customFormat="1" ht="12" x14ac:dyDescent="0.25">
      <c r="B164" s="1052"/>
      <c r="C164" s="1052"/>
      <c r="D164" s="1052"/>
      <c r="E164" s="1052"/>
      <c r="F164" s="478"/>
      <c r="G164" s="478"/>
      <c r="H164" s="482">
        <f>+F164-G164</f>
        <v>0</v>
      </c>
    </row>
    <row r="165" spans="2:8" s="467" customFormat="1" ht="12" x14ac:dyDescent="0.25">
      <c r="B165" s="1057" t="s">
        <v>523</v>
      </c>
      <c r="C165" s="1057"/>
      <c r="D165" s="1057"/>
      <c r="E165" s="1057"/>
      <c r="F165" s="473">
        <f>SUM(F164:F164)</f>
        <v>0</v>
      </c>
      <c r="G165" s="473">
        <f>SUM(G164:G164)</f>
        <v>0</v>
      </c>
      <c r="H165" s="474">
        <f>SUM(H164:H164)</f>
        <v>0</v>
      </c>
    </row>
    <row r="166" spans="2:8" s="467" customFormat="1" ht="12" x14ac:dyDescent="0.25"/>
    <row r="167" spans="2:8" s="467" customFormat="1" ht="15" x14ac:dyDescent="0.25">
      <c r="B167" s="465" t="s">
        <v>584</v>
      </c>
      <c r="C167" s="466"/>
      <c r="D167" s="466"/>
      <c r="E167" s="466"/>
    </row>
    <row r="168" spans="2:8" s="467" customFormat="1" ht="48" x14ac:dyDescent="0.25">
      <c r="B168" s="1056" t="s">
        <v>357</v>
      </c>
      <c r="C168" s="1056"/>
      <c r="D168" s="1056"/>
      <c r="E168" s="1056"/>
      <c r="F168" s="1005" t="s">
        <v>585</v>
      </c>
      <c r="G168" s="1005" t="s">
        <v>586</v>
      </c>
      <c r="H168" s="468" t="s">
        <v>519</v>
      </c>
    </row>
    <row r="169" spans="2:8" s="467" customFormat="1" ht="12" x14ac:dyDescent="0.25">
      <c r="B169" s="1052"/>
      <c r="C169" s="1052"/>
      <c r="D169" s="1052"/>
      <c r="E169" s="1052"/>
      <c r="F169" s="478"/>
      <c r="G169" s="478"/>
      <c r="H169" s="482">
        <f>+F169-G169</f>
        <v>0</v>
      </c>
    </row>
    <row r="170" spans="2:8" s="467" customFormat="1" ht="12" x14ac:dyDescent="0.25">
      <c r="B170" s="1057" t="s">
        <v>523</v>
      </c>
      <c r="C170" s="1057"/>
      <c r="D170" s="1057"/>
      <c r="E170" s="1057"/>
      <c r="F170" s="473">
        <f>SUM(F169:F169)</f>
        <v>0</v>
      </c>
      <c r="G170" s="473">
        <f>SUM(G169:G169)</f>
        <v>0</v>
      </c>
      <c r="H170" s="474">
        <f>SUM(H169:H169)</f>
        <v>0</v>
      </c>
    </row>
    <row r="171" spans="2:8" s="467" customFormat="1" ht="12" x14ac:dyDescent="0.25"/>
    <row r="172" spans="2:8" s="467" customFormat="1" ht="15" x14ac:dyDescent="0.25">
      <c r="B172" s="465" t="s">
        <v>587</v>
      </c>
      <c r="C172" s="466"/>
      <c r="D172" s="466"/>
      <c r="E172" s="466"/>
    </row>
    <row r="173" spans="2:8" s="467" customFormat="1" ht="48" x14ac:dyDescent="0.25">
      <c r="B173" s="1056" t="s">
        <v>357</v>
      </c>
      <c r="C173" s="1056"/>
      <c r="D173" s="1056"/>
      <c r="E173" s="1056"/>
      <c r="F173" s="1005" t="s">
        <v>588</v>
      </c>
      <c r="G173" s="1005" t="s">
        <v>589</v>
      </c>
      <c r="H173" s="468" t="s">
        <v>519</v>
      </c>
    </row>
    <row r="174" spans="2:8" s="467" customFormat="1" ht="12" x14ac:dyDescent="0.25">
      <c r="B174" s="1052"/>
      <c r="C174" s="1052"/>
      <c r="D174" s="1052"/>
      <c r="E174" s="1052"/>
      <c r="F174" s="478"/>
      <c r="G174" s="478"/>
      <c r="H174" s="482">
        <f>+F174-G174</f>
        <v>0</v>
      </c>
    </row>
    <row r="175" spans="2:8" s="467" customFormat="1" ht="12" x14ac:dyDescent="0.25">
      <c r="B175" s="1057" t="s">
        <v>523</v>
      </c>
      <c r="C175" s="1057"/>
      <c r="D175" s="1057"/>
      <c r="E175" s="1057"/>
      <c r="F175" s="473">
        <f>SUM(F174:F174)</f>
        <v>0</v>
      </c>
      <c r="G175" s="473">
        <f>SUM(G174:G174)</f>
        <v>0</v>
      </c>
      <c r="H175" s="474">
        <f>SUM(H174:H174)</f>
        <v>0</v>
      </c>
    </row>
    <row r="176" spans="2:8" s="467" customFormat="1" ht="12" x14ac:dyDescent="0.25"/>
    <row r="177" spans="2:8" s="467" customFormat="1" ht="15" x14ac:dyDescent="0.25">
      <c r="B177" s="465" t="s">
        <v>590</v>
      </c>
      <c r="C177" s="466"/>
      <c r="D177" s="466"/>
      <c r="E177" s="466"/>
    </row>
    <row r="178" spans="2:8" s="467" customFormat="1" ht="72" x14ac:dyDescent="0.25">
      <c r="B178" s="1056" t="s">
        <v>357</v>
      </c>
      <c r="C178" s="1056"/>
      <c r="D178" s="1056"/>
      <c r="E178" s="1056"/>
      <c r="F178" s="1005" t="s">
        <v>591</v>
      </c>
      <c r="G178" s="1005" t="s">
        <v>592</v>
      </c>
      <c r="H178" s="468" t="s">
        <v>519</v>
      </c>
    </row>
    <row r="179" spans="2:8" s="467" customFormat="1" ht="12" x14ac:dyDescent="0.25">
      <c r="B179" s="1052"/>
      <c r="C179" s="1052"/>
      <c r="D179" s="1052"/>
      <c r="E179" s="1052"/>
      <c r="F179" s="478"/>
      <c r="G179" s="478"/>
      <c r="H179" s="482">
        <f>+F179-G179</f>
        <v>0</v>
      </c>
    </row>
    <row r="180" spans="2:8" s="467" customFormat="1" ht="12" x14ac:dyDescent="0.25">
      <c r="B180" s="1057" t="s">
        <v>523</v>
      </c>
      <c r="C180" s="1057"/>
      <c r="D180" s="1057"/>
      <c r="E180" s="1057"/>
      <c r="F180" s="473">
        <f>SUM(F179:F179)</f>
        <v>0</v>
      </c>
      <c r="G180" s="473">
        <f>SUM(G179:G179)</f>
        <v>0</v>
      </c>
      <c r="H180" s="474">
        <f>SUM(H179:H179)</f>
        <v>0</v>
      </c>
    </row>
    <row r="181" spans="2:8" s="467" customFormat="1" ht="12" x14ac:dyDescent="0.25">
      <c r="B181" s="500"/>
      <c r="C181" s="500"/>
      <c r="D181" s="500"/>
      <c r="E181" s="500"/>
    </row>
    <row r="182" spans="2:8" s="467" customFormat="1" ht="15" x14ac:dyDescent="0.25">
      <c r="B182" s="465" t="s">
        <v>593</v>
      </c>
      <c r="C182" s="466"/>
      <c r="D182" s="466"/>
      <c r="E182" s="466"/>
    </row>
    <row r="183" spans="2:8" s="467" customFormat="1" ht="48" x14ac:dyDescent="0.25">
      <c r="B183" s="1056" t="s">
        <v>357</v>
      </c>
      <c r="C183" s="1056"/>
      <c r="D183" s="1056"/>
      <c r="E183" s="1056"/>
      <c r="F183" s="1005" t="s">
        <v>594</v>
      </c>
      <c r="G183" s="1005" t="s">
        <v>595</v>
      </c>
      <c r="H183" s="468" t="s">
        <v>519</v>
      </c>
    </row>
    <row r="184" spans="2:8" s="467" customFormat="1" ht="12" x14ac:dyDescent="0.25">
      <c r="B184" s="1052"/>
      <c r="C184" s="1052"/>
      <c r="D184" s="1052"/>
      <c r="E184" s="1052"/>
      <c r="F184" s="478"/>
      <c r="G184" s="478"/>
      <c r="H184" s="482">
        <f>-G184+F184</f>
        <v>0</v>
      </c>
    </row>
    <row r="185" spans="2:8" s="467" customFormat="1" ht="12" x14ac:dyDescent="0.25">
      <c r="B185" s="1057" t="s">
        <v>523</v>
      </c>
      <c r="C185" s="1057"/>
      <c r="D185" s="1057"/>
      <c r="E185" s="1057"/>
      <c r="F185" s="473">
        <f>SUM(F184:F184)</f>
        <v>0</v>
      </c>
      <c r="G185" s="473">
        <f>SUM(G184:G184)</f>
        <v>0</v>
      </c>
      <c r="H185" s="474">
        <f>SUM(H184:H184)</f>
        <v>0</v>
      </c>
    </row>
    <row r="186" spans="2:8" s="467" customFormat="1" ht="12" x14ac:dyDescent="0.25">
      <c r="B186" s="500"/>
      <c r="C186" s="500"/>
      <c r="D186" s="500"/>
      <c r="E186" s="500"/>
    </row>
    <row r="187" spans="2:8" s="467" customFormat="1" ht="15" x14ac:dyDescent="0.25">
      <c r="B187" s="465" t="s">
        <v>596</v>
      </c>
      <c r="C187" s="466"/>
    </row>
    <row r="188" spans="2:8" s="467" customFormat="1" ht="12" x14ac:dyDescent="0.25">
      <c r="B188" s="1056" t="s">
        <v>357</v>
      </c>
      <c r="C188" s="1056"/>
      <c r="D188" s="1056"/>
      <c r="E188" s="1056"/>
      <c r="F188" s="1056"/>
      <c r="G188" s="1056"/>
      <c r="H188" s="468" t="s">
        <v>519</v>
      </c>
    </row>
    <row r="189" spans="2:8" s="467" customFormat="1" ht="12" x14ac:dyDescent="0.25">
      <c r="B189" s="1062" t="s">
        <v>597</v>
      </c>
      <c r="C189" s="1062"/>
      <c r="D189" s="1062"/>
      <c r="E189" s="1062"/>
      <c r="F189" s="1062"/>
      <c r="G189" s="1062"/>
      <c r="H189" s="479"/>
    </row>
    <row r="190" spans="2:8" s="467" customFormat="1" ht="12" x14ac:dyDescent="0.25">
      <c r="B190" s="1063" t="s">
        <v>598</v>
      </c>
      <c r="C190" s="1063"/>
      <c r="D190" s="1063"/>
      <c r="E190" s="1063"/>
      <c r="F190" s="1063"/>
      <c r="G190" s="1063"/>
      <c r="H190" s="471"/>
    </row>
    <row r="191" spans="2:8" s="467" customFormat="1" ht="12" x14ac:dyDescent="0.25">
      <c r="B191" s="1057" t="s">
        <v>523</v>
      </c>
      <c r="C191" s="1057"/>
      <c r="D191" s="1057"/>
      <c r="E191" s="1057"/>
      <c r="F191" s="1057"/>
      <c r="G191" s="1057"/>
      <c r="H191" s="474">
        <f>+H189-H190</f>
        <v>0</v>
      </c>
    </row>
    <row r="192" spans="2:8" s="467" customFormat="1" ht="12" x14ac:dyDescent="0.25"/>
    <row r="193" spans="2:8" s="467" customFormat="1" ht="15" x14ac:dyDescent="0.25">
      <c r="B193" s="465" t="s">
        <v>599</v>
      </c>
      <c r="C193" s="466"/>
      <c r="D193" s="466"/>
      <c r="E193" s="466"/>
    </row>
    <row r="194" spans="2:8" s="467" customFormat="1" ht="24" x14ac:dyDescent="0.25">
      <c r="B194" s="1005" t="s">
        <v>357</v>
      </c>
      <c r="C194" s="1066" t="s">
        <v>385</v>
      </c>
      <c r="D194" s="1066"/>
      <c r="E194" s="1066"/>
      <c r="F194" s="1005" t="s">
        <v>600</v>
      </c>
      <c r="G194" s="1005" t="s">
        <v>601</v>
      </c>
      <c r="H194" s="468" t="s">
        <v>519</v>
      </c>
    </row>
    <row r="195" spans="2:8" s="467" customFormat="1" ht="23.25" customHeight="1" x14ac:dyDescent="0.25">
      <c r="B195" s="507"/>
      <c r="C195" s="1067"/>
      <c r="D195" s="1067"/>
      <c r="E195" s="1067"/>
      <c r="F195" s="501"/>
      <c r="G195" s="501"/>
      <c r="H195" s="479">
        <f>+F195-G195</f>
        <v>0</v>
      </c>
    </row>
    <row r="196" spans="2:8" s="467" customFormat="1" ht="12" x14ac:dyDescent="0.25">
      <c r="B196" s="472" t="s">
        <v>523</v>
      </c>
      <c r="C196" s="1067"/>
      <c r="D196" s="1067"/>
      <c r="E196" s="1067"/>
      <c r="F196" s="473">
        <f>SUM(F195:F195)</f>
        <v>0</v>
      </c>
      <c r="G196" s="473">
        <f>SUM(G195:G195)</f>
        <v>0</v>
      </c>
      <c r="H196" s="474">
        <f>SUM(H195:H195)</f>
        <v>0</v>
      </c>
    </row>
    <row r="197" spans="2:8" s="467" customFormat="1" ht="12" x14ac:dyDescent="0.25">
      <c r="B197" s="537"/>
      <c r="C197" s="538"/>
      <c r="D197" s="538"/>
      <c r="E197" s="538"/>
      <c r="F197" s="505"/>
      <c r="G197" s="505"/>
      <c r="H197" s="539"/>
    </row>
    <row r="198" spans="2:8" ht="13.5" thickBot="1" x14ac:dyDescent="0.3">
      <c r="G198" s="464"/>
      <c r="H198" s="464"/>
    </row>
    <row r="199" spans="2:8" ht="20.25" thickBot="1" x14ac:dyDescent="0.45">
      <c r="B199" s="1037" t="s">
        <v>441</v>
      </c>
      <c r="C199" s="1038"/>
      <c r="D199" s="1038"/>
      <c r="E199" s="1038"/>
      <c r="F199" s="1038"/>
      <c r="G199" s="1038"/>
      <c r="H199" s="1039"/>
    </row>
    <row r="200" spans="2:8" x14ac:dyDescent="0.25">
      <c r="G200" s="464"/>
      <c r="H200" s="464"/>
    </row>
    <row r="201" spans="2:8" s="467" customFormat="1" ht="36" x14ac:dyDescent="0.25">
      <c r="B201" s="1004" t="s">
        <v>357</v>
      </c>
      <c r="C201" s="1058" t="s">
        <v>385</v>
      </c>
      <c r="D201" s="1058"/>
      <c r="E201" s="1058"/>
      <c r="F201" s="508" t="s">
        <v>602</v>
      </c>
      <c r="G201" s="508" t="s">
        <v>603</v>
      </c>
      <c r="H201" s="468" t="s">
        <v>604</v>
      </c>
    </row>
    <row r="202" spans="2:8" s="467" customFormat="1" ht="12" x14ac:dyDescent="0.25">
      <c r="B202" s="1006"/>
      <c r="C202" s="1064"/>
      <c r="D202" s="1064"/>
      <c r="E202" s="1064"/>
      <c r="F202" s="509"/>
      <c r="G202" s="509"/>
      <c r="H202" s="510">
        <f>+F202-G202</f>
        <v>0</v>
      </c>
    </row>
    <row r="203" spans="2:8" s="467" customFormat="1" ht="12" x14ac:dyDescent="0.25">
      <c r="B203" s="511" t="s">
        <v>364</v>
      </c>
      <c r="C203" s="1065"/>
      <c r="D203" s="1065"/>
      <c r="E203" s="1065"/>
      <c r="F203" s="512">
        <f>SUM(F202:F202)</f>
        <v>0</v>
      </c>
      <c r="G203" s="512">
        <f>SUM(G202:G202)</f>
        <v>0</v>
      </c>
      <c r="H203" s="513">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5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zoomScale="80" zoomScaleNormal="100" zoomScaleSheetLayoutView="80" zoomScalePageLayoutView="70" workbookViewId="0">
      <selection activeCell="B33" sqref="B33"/>
    </sheetView>
  </sheetViews>
  <sheetFormatPr baseColWidth="10" defaultColWidth="11.42578125" defaultRowHeight="12.75" x14ac:dyDescent="0.25"/>
  <cols>
    <col min="1" max="1" width="3.140625" style="434" customWidth="1"/>
    <col min="2" max="2" width="65.7109375" style="434" customWidth="1"/>
    <col min="3" max="8" width="16.7109375" style="434" customWidth="1"/>
    <col min="9" max="9" width="5.7109375" style="434" customWidth="1"/>
    <col min="10" max="16384" width="11.42578125" style="434"/>
  </cols>
  <sheetData>
    <row r="2" spans="2:8" ht="19.5" customHeight="1" x14ac:dyDescent="0.25">
      <c r="B2" s="1033" t="s">
        <v>436</v>
      </c>
      <c r="C2" s="1034"/>
      <c r="D2" s="1034"/>
      <c r="E2" s="1034"/>
      <c r="F2" s="1034"/>
      <c r="G2" s="1034"/>
      <c r="H2" s="1034"/>
    </row>
    <row r="4" spans="2:8" ht="19.5" x14ac:dyDescent="0.25">
      <c r="B4" s="1068" t="s">
        <v>605</v>
      </c>
      <c r="C4" s="1069"/>
      <c r="D4" s="1069"/>
      <c r="E4" s="1069"/>
      <c r="F4" s="1069"/>
      <c r="G4" s="1069"/>
      <c r="H4" s="1069"/>
    </row>
    <row r="5" spans="2:8" x14ac:dyDescent="0.25">
      <c r="B5" s="435"/>
    </row>
    <row r="6" spans="2:8" ht="38.25" x14ac:dyDescent="0.25">
      <c r="B6" s="436" t="s">
        <v>450</v>
      </c>
      <c r="C6" s="437" t="s">
        <v>451</v>
      </c>
    </row>
    <row r="7" spans="2:8" x14ac:dyDescent="0.25">
      <c r="B7" s="438" t="s">
        <v>452</v>
      </c>
      <c r="C7" s="439"/>
    </row>
    <row r="8" spans="2:8" x14ac:dyDescent="0.25">
      <c r="B8" s="440" t="s">
        <v>453</v>
      </c>
      <c r="C8" s="441"/>
    </row>
    <row r="9" spans="2:8" x14ac:dyDescent="0.25">
      <c r="B9" s="440" t="s">
        <v>454</v>
      </c>
      <c r="C9" s="441"/>
    </row>
    <row r="10" spans="2:8" x14ac:dyDescent="0.25">
      <c r="B10" s="440" t="s">
        <v>455</v>
      </c>
      <c r="C10" s="441"/>
    </row>
    <row r="11" spans="2:8" x14ac:dyDescent="0.25">
      <c r="B11" s="440" t="s">
        <v>456</v>
      </c>
      <c r="C11" s="441"/>
    </row>
    <row r="12" spans="2:8" x14ac:dyDescent="0.25">
      <c r="B12" s="440" t="s">
        <v>457</v>
      </c>
      <c r="C12" s="441"/>
    </row>
    <row r="13" spans="2:8" x14ac:dyDescent="0.25">
      <c r="B13" s="442" t="s">
        <v>458</v>
      </c>
      <c r="C13" s="443"/>
    </row>
    <row r="14" spans="2:8" ht="21" customHeight="1" x14ac:dyDescent="0.25">
      <c r="B14" s="436" t="s">
        <v>459</v>
      </c>
      <c r="C14" s="444">
        <f>SUM(C7:C13)</f>
        <v>0</v>
      </c>
      <c r="D14" s="445"/>
    </row>
    <row r="15" spans="2:8" x14ac:dyDescent="0.25">
      <c r="B15" s="446"/>
      <c r="C15" s="447"/>
    </row>
    <row r="16" spans="2:8" ht="25.5" x14ac:dyDescent="0.25">
      <c r="B16" s="436" t="s">
        <v>460</v>
      </c>
      <c r="C16" s="437" t="s">
        <v>461</v>
      </c>
    </row>
    <row r="17" spans="2:4" x14ac:dyDescent="0.25">
      <c r="B17" s="438" t="s">
        <v>462</v>
      </c>
      <c r="C17" s="439"/>
    </row>
    <row r="18" spans="2:4" x14ac:dyDescent="0.25">
      <c r="B18" s="440" t="s">
        <v>463</v>
      </c>
      <c r="C18" s="441"/>
    </row>
    <row r="19" spans="2:4" x14ac:dyDescent="0.25">
      <c r="B19" s="440" t="s">
        <v>464</v>
      </c>
      <c r="C19" s="441"/>
    </row>
    <row r="20" spans="2:4" x14ac:dyDescent="0.25">
      <c r="B20" s="440" t="s">
        <v>455</v>
      </c>
      <c r="C20" s="441"/>
    </row>
    <row r="21" spans="2:4" x14ac:dyDescent="0.25">
      <c r="B21" s="440" t="s">
        <v>465</v>
      </c>
      <c r="C21" s="441"/>
    </row>
    <row r="22" spans="2:4" x14ac:dyDescent="0.25">
      <c r="B22" s="440" t="s">
        <v>466</v>
      </c>
      <c r="C22" s="441"/>
    </row>
    <row r="23" spans="2:4" x14ac:dyDescent="0.25">
      <c r="B23" s="442" t="s">
        <v>458</v>
      </c>
      <c r="C23" s="443"/>
    </row>
    <row r="24" spans="2:4" ht="21" customHeight="1" x14ac:dyDescent="0.25">
      <c r="B24" s="436" t="s">
        <v>467</v>
      </c>
      <c r="C24" s="444">
        <f>SUM(C17:C23)</f>
        <v>0</v>
      </c>
      <c r="D24" s="445"/>
    </row>
    <row r="25" spans="2:4" x14ac:dyDescent="0.25">
      <c r="B25" s="446"/>
      <c r="C25" s="447"/>
    </row>
    <row r="26" spans="2:4" ht="21" customHeight="1" x14ac:dyDescent="0.25">
      <c r="B26" s="448" t="s">
        <v>468</v>
      </c>
      <c r="C26" s="449">
        <f>+C14-C24</f>
        <v>0</v>
      </c>
    </row>
    <row r="28" spans="2:4" ht="24.75" customHeight="1" x14ac:dyDescent="0.25">
      <c r="B28" s="450" t="s">
        <v>469</v>
      </c>
      <c r="C28" s="451" t="s">
        <v>386</v>
      </c>
    </row>
    <row r="29" spans="2:4" x14ac:dyDescent="0.25">
      <c r="B29" s="452" t="s">
        <v>470</v>
      </c>
      <c r="C29" s="453">
        <f>+H76</f>
        <v>0</v>
      </c>
    </row>
    <row r="30" spans="2:4" x14ac:dyDescent="0.25">
      <c r="B30" s="454" t="s">
        <v>471</v>
      </c>
      <c r="C30" s="455">
        <f>+H83</f>
        <v>0</v>
      </c>
    </row>
    <row r="31" spans="2:4" x14ac:dyDescent="0.25">
      <c r="B31" s="454" t="s">
        <v>472</v>
      </c>
      <c r="C31" s="455">
        <f>+H95</f>
        <v>0</v>
      </c>
    </row>
    <row r="32" spans="2:4" x14ac:dyDescent="0.25">
      <c r="B32" s="454" t="s">
        <v>473</v>
      </c>
      <c r="C32" s="455">
        <f>+H108</f>
        <v>0</v>
      </c>
    </row>
    <row r="33" spans="2:3" x14ac:dyDescent="0.25">
      <c r="B33" s="992" t="s">
        <v>474</v>
      </c>
      <c r="C33" s="455">
        <f>+H113</f>
        <v>0</v>
      </c>
    </row>
    <row r="34" spans="2:3" x14ac:dyDescent="0.25">
      <c r="B34" s="454" t="s">
        <v>475</v>
      </c>
      <c r="C34" s="455">
        <f>+H118</f>
        <v>0</v>
      </c>
    </row>
    <row r="35" spans="2:3" x14ac:dyDescent="0.25">
      <c r="B35" s="454" t="s">
        <v>476</v>
      </c>
      <c r="C35" s="455">
        <f>+H123</f>
        <v>0</v>
      </c>
    </row>
    <row r="36" spans="2:3" x14ac:dyDescent="0.25">
      <c r="B36" s="454" t="s">
        <v>477</v>
      </c>
      <c r="C36" s="455">
        <f>+H128</f>
        <v>0</v>
      </c>
    </row>
    <row r="37" spans="2:3" x14ac:dyDescent="0.25">
      <c r="B37" s="454" t="s">
        <v>478</v>
      </c>
      <c r="C37" s="455">
        <f>+H133</f>
        <v>0</v>
      </c>
    </row>
    <row r="38" spans="2:3" x14ac:dyDescent="0.25">
      <c r="B38" s="456" t="s">
        <v>479</v>
      </c>
      <c r="C38" s="455">
        <f>+H144</f>
        <v>0</v>
      </c>
    </row>
    <row r="39" spans="2:3" x14ac:dyDescent="0.25">
      <c r="B39" s="456" t="s">
        <v>480</v>
      </c>
      <c r="C39" s="455">
        <f>+H149</f>
        <v>0</v>
      </c>
    </row>
    <row r="40" spans="2:3" x14ac:dyDescent="0.25">
      <c r="B40" s="457" t="s">
        <v>481</v>
      </c>
      <c r="C40" s="455">
        <f>+H154</f>
        <v>0</v>
      </c>
    </row>
    <row r="41" spans="2:3" x14ac:dyDescent="0.25">
      <c r="B41" s="458" t="s">
        <v>482</v>
      </c>
      <c r="C41" s="455">
        <f>+H160</f>
        <v>0</v>
      </c>
    </row>
    <row r="42" spans="2:3" x14ac:dyDescent="0.25">
      <c r="B42" s="456" t="s">
        <v>483</v>
      </c>
      <c r="C42" s="455">
        <f>+H165</f>
        <v>0</v>
      </c>
    </row>
    <row r="43" spans="2:3" x14ac:dyDescent="0.25">
      <c r="B43" s="459" t="s">
        <v>484</v>
      </c>
      <c r="C43" s="455">
        <f>+H170</f>
        <v>0</v>
      </c>
    </row>
    <row r="44" spans="2:3" x14ac:dyDescent="0.25">
      <c r="B44" s="459" t="s">
        <v>485</v>
      </c>
      <c r="C44" s="455">
        <f>+H175</f>
        <v>0</v>
      </c>
    </row>
    <row r="45" spans="2:3" x14ac:dyDescent="0.25">
      <c r="B45" s="454" t="s">
        <v>486</v>
      </c>
      <c r="C45" s="455">
        <f>+H180</f>
        <v>0</v>
      </c>
    </row>
    <row r="46" spans="2:3" x14ac:dyDescent="0.25">
      <c r="B46" s="456" t="s">
        <v>487</v>
      </c>
      <c r="C46" s="455">
        <f>+H185</f>
        <v>0</v>
      </c>
    </row>
    <row r="47" spans="2:3" x14ac:dyDescent="0.25">
      <c r="B47" s="460" t="s">
        <v>488</v>
      </c>
      <c r="C47" s="461">
        <f>+H191</f>
        <v>0</v>
      </c>
    </row>
    <row r="48" spans="2:3" x14ac:dyDescent="0.25">
      <c r="B48" s="462" t="s">
        <v>489</v>
      </c>
      <c r="C48" s="461">
        <f>+H196</f>
        <v>0</v>
      </c>
    </row>
    <row r="49" spans="2:8" ht="24.75" customHeight="1" x14ac:dyDescent="0.25">
      <c r="B49" s="1007" t="s">
        <v>490</v>
      </c>
      <c r="C49" s="463">
        <f>SUM(C29:C48)</f>
        <v>0</v>
      </c>
    </row>
    <row r="51" spans="2:8" ht="23.25" customHeight="1" x14ac:dyDescent="0.25">
      <c r="B51" s="450" t="s">
        <v>491</v>
      </c>
      <c r="C51" s="451" t="s">
        <v>386</v>
      </c>
    </row>
    <row r="52" spans="2:8" x14ac:dyDescent="0.25">
      <c r="B52" s="452" t="s">
        <v>492</v>
      </c>
      <c r="C52" s="455">
        <f>+H203</f>
        <v>0</v>
      </c>
    </row>
    <row r="53" spans="2:8" ht="23.25" customHeight="1" x14ac:dyDescent="0.25">
      <c r="B53" s="1007" t="s">
        <v>493</v>
      </c>
      <c r="C53" s="463">
        <f>SUM(C52:C52)</f>
        <v>0</v>
      </c>
    </row>
    <row r="55" spans="2:8" ht="24.75" customHeight="1" x14ac:dyDescent="0.25">
      <c r="B55" s="1007" t="s">
        <v>494</v>
      </c>
      <c r="C55" s="463">
        <f>+C26+C49+C53</f>
        <v>0</v>
      </c>
    </row>
    <row r="57" spans="2:8" ht="13.5" thickBot="1" x14ac:dyDescent="0.3"/>
    <row r="58" spans="2:8" s="464" customFormat="1" ht="20.25" thickBot="1" x14ac:dyDescent="0.45">
      <c r="B58" s="1037" t="s">
        <v>495</v>
      </c>
      <c r="C58" s="1038"/>
      <c r="D58" s="1038"/>
      <c r="E58" s="1038"/>
      <c r="F58" s="1038"/>
      <c r="G58" s="1038"/>
      <c r="H58" s="1039"/>
    </row>
    <row r="60" spans="2:8" s="467" customFormat="1" ht="15" x14ac:dyDescent="0.25">
      <c r="B60" s="465" t="s">
        <v>496</v>
      </c>
      <c r="C60" s="466"/>
      <c r="D60" s="466"/>
      <c r="E60" s="466"/>
      <c r="F60" s="466"/>
      <c r="G60" s="466"/>
    </row>
    <row r="61" spans="2:8" s="467" customFormat="1" ht="60" x14ac:dyDescent="0.25">
      <c r="B61" s="1005" t="s">
        <v>497</v>
      </c>
      <c r="C61" s="1005" t="s">
        <v>498</v>
      </c>
      <c r="D61" s="1005" t="s">
        <v>499</v>
      </c>
      <c r="E61" s="1005" t="s">
        <v>500</v>
      </c>
      <c r="F61" s="1005" t="s">
        <v>501</v>
      </c>
      <c r="G61" s="1005" t="s">
        <v>502</v>
      </c>
      <c r="H61" s="468" t="s">
        <v>503</v>
      </c>
    </row>
    <row r="62" spans="2:8" s="467" customFormat="1" ht="12" x14ac:dyDescent="0.25">
      <c r="B62" s="469" t="s">
        <v>504</v>
      </c>
      <c r="C62" s="470"/>
      <c r="D62" s="470"/>
      <c r="E62" s="470">
        <f>IF(C62=0,0,D62/C62*100)</f>
        <v>0</v>
      </c>
      <c r="F62" s="470">
        <f>+E62-100</f>
        <v>-100</v>
      </c>
      <c r="G62" s="470"/>
      <c r="H62" s="471">
        <f>+G62*F62/100</f>
        <v>0</v>
      </c>
    </row>
    <row r="63" spans="2:8" s="467" customFormat="1" ht="12" x14ac:dyDescent="0.25">
      <c r="B63" s="472" t="s">
        <v>505</v>
      </c>
      <c r="C63" s="473">
        <f>SUM(C62:C62)</f>
        <v>0</v>
      </c>
      <c r="D63" s="473">
        <f>SUM(D62:D62)</f>
        <v>0</v>
      </c>
      <c r="E63" s="473"/>
      <c r="F63" s="473"/>
      <c r="G63" s="473">
        <f>SUM(G62:G62)</f>
        <v>0</v>
      </c>
      <c r="H63" s="474">
        <f>SUM(H62:H62)</f>
        <v>0</v>
      </c>
    </row>
    <row r="64" spans="2:8" s="467" customFormat="1" ht="12" x14ac:dyDescent="0.25">
      <c r="B64" s="475" t="s">
        <v>506</v>
      </c>
      <c r="C64" s="476"/>
      <c r="D64" s="476"/>
      <c r="E64" s="476">
        <f>IF(C64=0,0,D64/C64*100)</f>
        <v>0</v>
      </c>
      <c r="F64" s="476">
        <f>+E64-100</f>
        <v>-100</v>
      </c>
      <c r="G64" s="476"/>
      <c r="H64" s="471">
        <f>+G64*F64/100</f>
        <v>0</v>
      </c>
    </row>
    <row r="65" spans="2:8" s="467" customFormat="1" ht="12" x14ac:dyDescent="0.25">
      <c r="B65" s="472" t="s">
        <v>507</v>
      </c>
      <c r="C65" s="473">
        <f>SUM(C64)</f>
        <v>0</v>
      </c>
      <c r="D65" s="473">
        <f>SUM(D64)</f>
        <v>0</v>
      </c>
      <c r="E65" s="473"/>
      <c r="F65" s="473"/>
      <c r="G65" s="473">
        <f>SUM(G64)</f>
        <v>0</v>
      </c>
      <c r="H65" s="474">
        <f>SUM(H64)</f>
        <v>0</v>
      </c>
    </row>
    <row r="66" spans="2:8" s="467" customFormat="1" ht="12" x14ac:dyDescent="0.25">
      <c r="B66" s="477" t="s">
        <v>508</v>
      </c>
      <c r="C66" s="478"/>
      <c r="D66" s="478"/>
      <c r="E66" s="478">
        <f t="shared" ref="E66:E74" si="0">IF(C66=0,0,D66/C66*100)</f>
        <v>0</v>
      </c>
      <c r="F66" s="478">
        <f t="shared" ref="F66:F74" si="1">+E66-100</f>
        <v>-100</v>
      </c>
      <c r="G66" s="478"/>
      <c r="H66" s="479">
        <f t="shared" ref="H66:H74" si="2">+G66*F66/100</f>
        <v>0</v>
      </c>
    </row>
    <row r="67" spans="2:8" s="467" customFormat="1" ht="12" x14ac:dyDescent="0.25">
      <c r="B67" s="480" t="s">
        <v>509</v>
      </c>
      <c r="C67" s="481"/>
      <c r="D67" s="481"/>
      <c r="E67" s="481">
        <f t="shared" si="0"/>
        <v>0</v>
      </c>
      <c r="F67" s="481">
        <f t="shared" si="1"/>
        <v>-100</v>
      </c>
      <c r="G67" s="481"/>
      <c r="H67" s="482">
        <f t="shared" si="2"/>
        <v>0</v>
      </c>
    </row>
    <row r="68" spans="2:8" s="467" customFormat="1" ht="12" x14ac:dyDescent="0.25">
      <c r="B68" s="480" t="s">
        <v>510</v>
      </c>
      <c r="C68" s="481"/>
      <c r="D68" s="481"/>
      <c r="E68" s="481">
        <f t="shared" si="0"/>
        <v>0</v>
      </c>
      <c r="F68" s="481">
        <f t="shared" si="1"/>
        <v>-100</v>
      </c>
      <c r="G68" s="481"/>
      <c r="H68" s="482">
        <f t="shared" si="2"/>
        <v>0</v>
      </c>
    </row>
    <row r="69" spans="2:8" s="467" customFormat="1" ht="12" x14ac:dyDescent="0.25">
      <c r="B69" s="480" t="s">
        <v>511</v>
      </c>
      <c r="C69" s="481"/>
      <c r="D69" s="481"/>
      <c r="E69" s="481">
        <f t="shared" si="0"/>
        <v>0</v>
      </c>
      <c r="F69" s="481">
        <f t="shared" si="1"/>
        <v>-100</v>
      </c>
      <c r="G69" s="481"/>
      <c r="H69" s="482">
        <f t="shared" si="2"/>
        <v>0</v>
      </c>
    </row>
    <row r="70" spans="2:8" s="467" customFormat="1" ht="12" x14ac:dyDescent="0.25">
      <c r="B70" s="480" t="s">
        <v>512</v>
      </c>
      <c r="C70" s="481"/>
      <c r="D70" s="481"/>
      <c r="E70" s="481">
        <f t="shared" si="0"/>
        <v>0</v>
      </c>
      <c r="F70" s="481">
        <f t="shared" si="1"/>
        <v>-100</v>
      </c>
      <c r="G70" s="481"/>
      <c r="H70" s="482">
        <f t="shared" si="2"/>
        <v>0</v>
      </c>
    </row>
    <row r="71" spans="2:8" s="467" customFormat="1" ht="12" x14ac:dyDescent="0.25">
      <c r="B71" s="480" t="s">
        <v>513</v>
      </c>
      <c r="C71" s="481"/>
      <c r="D71" s="481"/>
      <c r="E71" s="481">
        <f t="shared" si="0"/>
        <v>0</v>
      </c>
      <c r="F71" s="481">
        <f t="shared" si="1"/>
        <v>-100</v>
      </c>
      <c r="G71" s="481"/>
      <c r="H71" s="482">
        <f t="shared" si="2"/>
        <v>0</v>
      </c>
    </row>
    <row r="72" spans="2:8" s="467" customFormat="1" ht="12" x14ac:dyDescent="0.25">
      <c r="B72" s="483" t="s">
        <v>514</v>
      </c>
      <c r="C72" s="484"/>
      <c r="D72" s="484"/>
      <c r="E72" s="484">
        <f t="shared" si="0"/>
        <v>0</v>
      </c>
      <c r="F72" s="484">
        <f t="shared" si="1"/>
        <v>-100</v>
      </c>
      <c r="G72" s="481"/>
      <c r="H72" s="482">
        <f t="shared" si="2"/>
        <v>0</v>
      </c>
    </row>
    <row r="73" spans="2:8" s="467" customFormat="1" ht="12" x14ac:dyDescent="0.25">
      <c r="B73" s="483" t="s">
        <v>515</v>
      </c>
      <c r="C73" s="484"/>
      <c r="D73" s="484"/>
      <c r="E73" s="484">
        <f t="shared" si="0"/>
        <v>0</v>
      </c>
      <c r="F73" s="484">
        <f t="shared" si="1"/>
        <v>-100</v>
      </c>
      <c r="G73" s="481"/>
      <c r="H73" s="482">
        <f t="shared" si="2"/>
        <v>0</v>
      </c>
    </row>
    <row r="74" spans="2:8" s="467" customFormat="1" ht="12" x14ac:dyDescent="0.25">
      <c r="B74" s="469" t="s">
        <v>516</v>
      </c>
      <c r="C74" s="470"/>
      <c r="D74" s="470"/>
      <c r="E74" s="470">
        <f t="shared" si="0"/>
        <v>0</v>
      </c>
      <c r="F74" s="470">
        <f t="shared" si="1"/>
        <v>-100</v>
      </c>
      <c r="G74" s="481"/>
      <c r="H74" s="471">
        <f t="shared" si="2"/>
        <v>0</v>
      </c>
    </row>
    <row r="75" spans="2:8" s="467" customFormat="1" ht="12" x14ac:dyDescent="0.25">
      <c r="B75" s="472" t="s">
        <v>517</v>
      </c>
      <c r="C75" s="473">
        <f>SUM(C66:C74)</f>
        <v>0</v>
      </c>
      <c r="D75" s="473">
        <f>SUM(D66:D74)</f>
        <v>0</v>
      </c>
      <c r="E75" s="473"/>
      <c r="F75" s="473"/>
      <c r="G75" s="473">
        <f>SUM(G66:G74)</f>
        <v>0</v>
      </c>
      <c r="H75" s="474">
        <f>SUM(H66:H74)</f>
        <v>0</v>
      </c>
    </row>
    <row r="76" spans="2:8" s="467" customFormat="1" ht="12" x14ac:dyDescent="0.25">
      <c r="B76" s="472" t="s">
        <v>364</v>
      </c>
      <c r="C76" s="473">
        <f>+C63+C65+C75</f>
        <v>0</v>
      </c>
      <c r="D76" s="473">
        <f>+D63+D65+D75</f>
        <v>0</v>
      </c>
      <c r="E76" s="473"/>
      <c r="F76" s="473"/>
      <c r="G76" s="473">
        <f>+G63+G65+G75</f>
        <v>0</v>
      </c>
      <c r="H76" s="474">
        <f>+H63+H65+H75</f>
        <v>0</v>
      </c>
    </row>
    <row r="77" spans="2:8" s="467" customFormat="1" ht="12" x14ac:dyDescent="0.25"/>
    <row r="78" spans="2:8" s="467" customFormat="1" ht="15" x14ac:dyDescent="0.25">
      <c r="B78" s="465" t="s">
        <v>518</v>
      </c>
      <c r="C78" s="466"/>
      <c r="D78" s="466"/>
      <c r="E78" s="466"/>
    </row>
    <row r="79" spans="2:8" s="467" customFormat="1" ht="24" x14ac:dyDescent="0.25">
      <c r="B79" s="1040" t="s">
        <v>357</v>
      </c>
      <c r="C79" s="1041"/>
      <c r="D79" s="1041"/>
      <c r="E79" s="1041"/>
      <c r="F79" s="1042"/>
      <c r="G79" s="1005" t="s">
        <v>502</v>
      </c>
      <c r="H79" s="468" t="s">
        <v>519</v>
      </c>
    </row>
    <row r="80" spans="2:8" s="467" customFormat="1" ht="12" x14ac:dyDescent="0.25">
      <c r="B80" s="1043" t="s">
        <v>520</v>
      </c>
      <c r="C80" s="1044"/>
      <c r="D80" s="1044"/>
      <c r="E80" s="1044"/>
      <c r="F80" s="1045"/>
      <c r="G80" s="485"/>
      <c r="H80" s="486">
        <f>+G80</f>
        <v>0</v>
      </c>
    </row>
    <row r="81" spans="2:8" s="467" customFormat="1" ht="12" x14ac:dyDescent="0.25">
      <c r="B81" s="1030" t="s">
        <v>521</v>
      </c>
      <c r="C81" s="1031"/>
      <c r="D81" s="1031"/>
      <c r="E81" s="1031"/>
      <c r="F81" s="1032"/>
      <c r="G81" s="485"/>
      <c r="H81" s="486">
        <f>+G81</f>
        <v>0</v>
      </c>
    </row>
    <row r="82" spans="2:8" s="467" customFormat="1" ht="12" x14ac:dyDescent="0.25">
      <c r="B82" s="1046" t="s">
        <v>522</v>
      </c>
      <c r="C82" s="1047"/>
      <c r="D82" s="1047"/>
      <c r="E82" s="1047"/>
      <c r="F82" s="1048"/>
      <c r="G82" s="485"/>
      <c r="H82" s="486">
        <f>+G82</f>
        <v>0</v>
      </c>
    </row>
    <row r="83" spans="2:8" s="467" customFormat="1" ht="12" x14ac:dyDescent="0.25">
      <c r="B83" s="1040" t="s">
        <v>523</v>
      </c>
      <c r="C83" s="1041"/>
      <c r="D83" s="1041"/>
      <c r="E83" s="1041"/>
      <c r="F83" s="1042"/>
      <c r="G83" s="473">
        <f>SUM(G80:G82)</f>
        <v>0</v>
      </c>
      <c r="H83" s="474">
        <f>SUM(H80:H82)</f>
        <v>0</v>
      </c>
    </row>
    <row r="84" spans="2:8" s="467" customFormat="1" ht="12" x14ac:dyDescent="0.25"/>
    <row r="85" spans="2:8" s="467" customFormat="1" ht="15" x14ac:dyDescent="0.25">
      <c r="B85" s="465" t="s">
        <v>524</v>
      </c>
      <c r="C85" s="466"/>
      <c r="D85" s="466"/>
      <c r="E85" s="466"/>
    </row>
    <row r="86" spans="2:8" s="467" customFormat="1" ht="36" x14ac:dyDescent="0.25">
      <c r="B86" s="1049" t="s">
        <v>357</v>
      </c>
      <c r="C86" s="1050"/>
      <c r="D86" s="1050"/>
      <c r="E86" s="1051"/>
      <c r="F86" s="1005" t="s">
        <v>525</v>
      </c>
      <c r="G86" s="1005" t="s">
        <v>526</v>
      </c>
      <c r="H86" s="468" t="s">
        <v>519</v>
      </c>
    </row>
    <row r="87" spans="2:8" s="467" customFormat="1" ht="12" x14ac:dyDescent="0.25">
      <c r="B87" s="1043" t="s">
        <v>527</v>
      </c>
      <c r="C87" s="1044"/>
      <c r="D87" s="1044"/>
      <c r="E87" s="1045"/>
      <c r="F87" s="478"/>
      <c r="G87" s="478"/>
      <c r="H87" s="482">
        <f>+F87-G87</f>
        <v>0</v>
      </c>
    </row>
    <row r="88" spans="2:8" s="467" customFormat="1" ht="12" x14ac:dyDescent="0.25">
      <c r="B88" s="1030" t="s">
        <v>528</v>
      </c>
      <c r="C88" s="1031"/>
      <c r="D88" s="1031"/>
      <c r="E88" s="1032"/>
      <c r="F88" s="481"/>
      <c r="G88" s="487"/>
      <c r="H88" s="482">
        <f>+F88-G88</f>
        <v>0</v>
      </c>
    </row>
    <row r="89" spans="2:8" s="467" customFormat="1" ht="12" x14ac:dyDescent="0.25">
      <c r="B89" s="1030" t="s">
        <v>529</v>
      </c>
      <c r="C89" s="1031"/>
      <c r="D89" s="1031"/>
      <c r="E89" s="1032"/>
      <c r="F89" s="481"/>
      <c r="G89" s="487"/>
      <c r="H89" s="482">
        <f t="shared" ref="H89:H94" si="3">+F89-G89</f>
        <v>0</v>
      </c>
    </row>
    <row r="90" spans="2:8" s="467" customFormat="1" ht="12" x14ac:dyDescent="0.25">
      <c r="B90" s="1030" t="s">
        <v>530</v>
      </c>
      <c r="C90" s="1031"/>
      <c r="D90" s="1031"/>
      <c r="E90" s="1032"/>
      <c r="F90" s="481"/>
      <c r="G90" s="487"/>
      <c r="H90" s="482">
        <f t="shared" si="3"/>
        <v>0</v>
      </c>
    </row>
    <row r="91" spans="2:8" s="467" customFormat="1" ht="12" x14ac:dyDescent="0.25">
      <c r="B91" s="1030" t="s">
        <v>531</v>
      </c>
      <c r="C91" s="1031"/>
      <c r="D91" s="1031"/>
      <c r="E91" s="1032"/>
      <c r="F91" s="481"/>
      <c r="G91" s="487"/>
      <c r="H91" s="482">
        <f t="shared" si="3"/>
        <v>0</v>
      </c>
    </row>
    <row r="92" spans="2:8" s="467" customFormat="1" ht="24" customHeight="1" x14ac:dyDescent="0.25">
      <c r="B92" s="1030" t="s">
        <v>532</v>
      </c>
      <c r="C92" s="1031"/>
      <c r="D92" s="1031"/>
      <c r="E92" s="1032"/>
      <c r="F92" s="481"/>
      <c r="G92" s="487"/>
      <c r="H92" s="482">
        <f t="shared" si="3"/>
        <v>0</v>
      </c>
    </row>
    <row r="93" spans="2:8" s="467" customFormat="1" ht="12" x14ac:dyDescent="0.25">
      <c r="B93" s="1030" t="s">
        <v>533</v>
      </c>
      <c r="C93" s="1031"/>
      <c r="D93" s="1031"/>
      <c r="E93" s="1032"/>
      <c r="F93" s="481"/>
      <c r="G93" s="487"/>
      <c r="H93" s="482">
        <f t="shared" si="3"/>
        <v>0</v>
      </c>
    </row>
    <row r="94" spans="2:8" s="467" customFormat="1" ht="12" x14ac:dyDescent="0.25">
      <c r="B94" s="1046" t="s">
        <v>534</v>
      </c>
      <c r="C94" s="1047"/>
      <c r="D94" s="1047"/>
      <c r="E94" s="1048"/>
      <c r="F94" s="470"/>
      <c r="G94" s="487"/>
      <c r="H94" s="482">
        <f t="shared" si="3"/>
        <v>0</v>
      </c>
    </row>
    <row r="95" spans="2:8" s="467" customFormat="1" ht="12" x14ac:dyDescent="0.25">
      <c r="B95" s="1040" t="s">
        <v>523</v>
      </c>
      <c r="C95" s="1041"/>
      <c r="D95" s="1041"/>
      <c r="E95" s="1042"/>
      <c r="F95" s="473">
        <f>SUM(F87:F94)</f>
        <v>0</v>
      </c>
      <c r="G95" s="473">
        <f>SUM(G87:G94)</f>
        <v>0</v>
      </c>
      <c r="H95" s="474">
        <f>SUM(H87:H94)</f>
        <v>0</v>
      </c>
    </row>
    <row r="96" spans="2:8" s="467" customFormat="1" ht="12" x14ac:dyDescent="0.25"/>
    <row r="97" spans="2:8" s="467" customFormat="1" ht="15" x14ac:dyDescent="0.25">
      <c r="B97" s="465" t="s">
        <v>535</v>
      </c>
      <c r="C97" s="488"/>
      <c r="D97" s="488"/>
      <c r="E97" s="488"/>
      <c r="F97" s="488"/>
      <c r="G97" s="488"/>
      <c r="H97" s="488"/>
    </row>
    <row r="98" spans="2:8" s="467" customFormat="1" ht="25.5" customHeight="1" x14ac:dyDescent="0.25">
      <c r="B98" s="1053" t="s">
        <v>536</v>
      </c>
      <c r="C98" s="1053"/>
      <c r="D98" s="1053"/>
      <c r="E98" s="1053"/>
      <c r="F98" s="1053"/>
      <c r="G98" s="1053"/>
      <c r="H98" s="1053"/>
    </row>
    <row r="99" spans="2:8" s="467" customFormat="1" ht="27.75" customHeight="1" x14ac:dyDescent="0.2">
      <c r="B99" s="1054" t="s">
        <v>537</v>
      </c>
      <c r="C99" s="1054"/>
      <c r="D99" s="1054"/>
      <c r="E99" s="1054"/>
      <c r="F99" s="1054"/>
      <c r="G99" s="1054"/>
      <c r="H99" s="1054"/>
    </row>
    <row r="100" spans="2:8" s="467" customFormat="1" ht="24" x14ac:dyDescent="0.25">
      <c r="B100" s="1055" t="s">
        <v>538</v>
      </c>
      <c r="C100" s="489" t="s">
        <v>539</v>
      </c>
      <c r="D100" s="489" t="s">
        <v>540</v>
      </c>
      <c r="E100" s="489" t="s">
        <v>541</v>
      </c>
      <c r="F100" s="489" t="s">
        <v>542</v>
      </c>
      <c r="G100" s="489" t="s">
        <v>525</v>
      </c>
      <c r="H100" s="468" t="s">
        <v>503</v>
      </c>
    </row>
    <row r="101" spans="2:8" s="467" customFormat="1" ht="12" x14ac:dyDescent="0.25">
      <c r="B101" s="1055"/>
      <c r="C101" s="490" t="s">
        <v>543</v>
      </c>
      <c r="D101" s="490" t="s">
        <v>544</v>
      </c>
      <c r="E101" s="490" t="s">
        <v>545</v>
      </c>
      <c r="F101" s="490" t="s">
        <v>546</v>
      </c>
      <c r="G101" s="490" t="s">
        <v>547</v>
      </c>
      <c r="H101" s="491" t="s">
        <v>548</v>
      </c>
    </row>
    <row r="102" spans="2:8" s="467" customFormat="1" ht="12" x14ac:dyDescent="0.25">
      <c r="B102" s="492" t="s">
        <v>549</v>
      </c>
      <c r="C102" s="493"/>
      <c r="D102" s="493"/>
      <c r="E102" s="493"/>
      <c r="F102" s="493">
        <f t="shared" ref="F102:F107" si="4">+(C102+D102+E102)/3</f>
        <v>0</v>
      </c>
      <c r="G102" s="494">
        <f>+C17</f>
        <v>0</v>
      </c>
      <c r="H102" s="482">
        <f t="shared" ref="H102:H107" si="5">-(+G102*F102/100)</f>
        <v>0</v>
      </c>
    </row>
    <row r="103" spans="2:8" s="467" customFormat="1" ht="12" x14ac:dyDescent="0.25">
      <c r="B103" s="495" t="s">
        <v>550</v>
      </c>
      <c r="C103" s="494"/>
      <c r="D103" s="494"/>
      <c r="E103" s="494"/>
      <c r="F103" s="494">
        <f t="shared" si="4"/>
        <v>0</v>
      </c>
      <c r="G103" s="494">
        <f>+C18</f>
        <v>0</v>
      </c>
      <c r="H103" s="482">
        <f t="shared" si="5"/>
        <v>0</v>
      </c>
    </row>
    <row r="104" spans="2:8" s="467" customFormat="1" ht="12" x14ac:dyDescent="0.25">
      <c r="B104" s="495" t="s">
        <v>551</v>
      </c>
      <c r="C104" s="494"/>
      <c r="D104" s="494"/>
      <c r="E104" s="494"/>
      <c r="F104" s="494">
        <f t="shared" si="4"/>
        <v>0</v>
      </c>
      <c r="G104" s="494">
        <f>+C19</f>
        <v>0</v>
      </c>
      <c r="H104" s="482">
        <f t="shared" si="5"/>
        <v>0</v>
      </c>
    </row>
    <row r="105" spans="2:8" s="467" customFormat="1" ht="12" x14ac:dyDescent="0.25">
      <c r="B105" s="495" t="s">
        <v>552</v>
      </c>
      <c r="C105" s="494"/>
      <c r="D105" s="494"/>
      <c r="E105" s="494"/>
      <c r="F105" s="494">
        <f t="shared" si="4"/>
        <v>0</v>
      </c>
      <c r="G105" s="494">
        <f>+C20</f>
        <v>0</v>
      </c>
      <c r="H105" s="482">
        <f t="shared" si="5"/>
        <v>0</v>
      </c>
    </row>
    <row r="106" spans="2:8" s="467" customFormat="1" ht="12" x14ac:dyDescent="0.25">
      <c r="B106" s="495" t="s">
        <v>553</v>
      </c>
      <c r="C106" s="494"/>
      <c r="D106" s="494"/>
      <c r="E106" s="494"/>
      <c r="F106" s="494">
        <f t="shared" si="4"/>
        <v>0</v>
      </c>
      <c r="G106" s="494">
        <f>+C22</f>
        <v>0</v>
      </c>
      <c r="H106" s="482">
        <f t="shared" si="5"/>
        <v>0</v>
      </c>
    </row>
    <row r="107" spans="2:8" s="467" customFormat="1" ht="12" x14ac:dyDescent="0.25">
      <c r="B107" s="496" t="s">
        <v>554</v>
      </c>
      <c r="C107" s="494"/>
      <c r="D107" s="497"/>
      <c r="E107" s="497"/>
      <c r="F107" s="497">
        <f t="shared" si="4"/>
        <v>0</v>
      </c>
      <c r="G107" s="497">
        <f>+C23</f>
        <v>0</v>
      </c>
      <c r="H107" s="482">
        <f t="shared" si="5"/>
        <v>0</v>
      </c>
    </row>
    <row r="108" spans="2:8" s="467" customFormat="1" ht="12" x14ac:dyDescent="0.25">
      <c r="B108" s="498" t="s">
        <v>364</v>
      </c>
      <c r="C108" s="499"/>
      <c r="D108" s="499"/>
      <c r="E108" s="499"/>
      <c r="F108" s="499"/>
      <c r="G108" s="499">
        <f>SUM(G102:G107)</f>
        <v>0</v>
      </c>
      <c r="H108" s="474">
        <f>SUM(H102:H107)</f>
        <v>0</v>
      </c>
    </row>
    <row r="109" spans="2:8" s="467" customFormat="1" ht="12" x14ac:dyDescent="0.25">
      <c r="B109" s="500"/>
      <c r="C109" s="500"/>
      <c r="D109" s="500"/>
      <c r="E109" s="500"/>
      <c r="F109" s="500"/>
      <c r="G109" s="500"/>
      <c r="H109" s="500"/>
    </row>
    <row r="110" spans="2:8" s="467" customFormat="1" ht="15" x14ac:dyDescent="0.25">
      <c r="B110" s="465" t="s">
        <v>606</v>
      </c>
      <c r="C110" s="488"/>
      <c r="D110" s="488"/>
      <c r="E110" s="488"/>
    </row>
    <row r="111" spans="2:8" s="467" customFormat="1" ht="24" x14ac:dyDescent="0.25">
      <c r="B111" s="1056" t="s">
        <v>357</v>
      </c>
      <c r="C111" s="1056"/>
      <c r="D111" s="1056"/>
      <c r="E111" s="1056"/>
      <c r="F111" s="1005" t="s">
        <v>525</v>
      </c>
      <c r="G111" s="1005" t="s">
        <v>556</v>
      </c>
      <c r="H111" s="468" t="s">
        <v>519</v>
      </c>
    </row>
    <row r="112" spans="2:8" s="467" customFormat="1" ht="12" x14ac:dyDescent="0.25">
      <c r="B112" s="1052"/>
      <c r="C112" s="1052"/>
      <c r="D112" s="1052"/>
      <c r="E112" s="1052"/>
      <c r="F112" s="478"/>
      <c r="G112" s="478"/>
      <c r="H112" s="482">
        <f>+F112-G112</f>
        <v>0</v>
      </c>
    </row>
    <row r="113" spans="2:8" s="467" customFormat="1" ht="12" x14ac:dyDescent="0.25">
      <c r="B113" s="1057" t="s">
        <v>523</v>
      </c>
      <c r="C113" s="1057"/>
      <c r="D113" s="1057"/>
      <c r="E113" s="1057"/>
      <c r="F113" s="473">
        <f>SUM(F112:F112)</f>
        <v>0</v>
      </c>
      <c r="G113" s="473">
        <f>SUM(G112:G112)</f>
        <v>0</v>
      </c>
      <c r="H113" s="474">
        <f>SUM(H112:H112)</f>
        <v>0</v>
      </c>
    </row>
    <row r="114" spans="2:8" s="467" customFormat="1" ht="12" x14ac:dyDescent="0.25">
      <c r="B114" s="500"/>
      <c r="C114" s="500"/>
      <c r="D114" s="500"/>
      <c r="E114" s="500"/>
    </row>
    <row r="115" spans="2:8" s="467" customFormat="1" ht="15" x14ac:dyDescent="0.25">
      <c r="B115" s="465" t="s">
        <v>557</v>
      </c>
    </row>
    <row r="116" spans="2:8" s="467" customFormat="1" ht="36" x14ac:dyDescent="0.25">
      <c r="B116" s="1058" t="s">
        <v>357</v>
      </c>
      <c r="C116" s="1058"/>
      <c r="D116" s="1058"/>
      <c r="E116" s="1058"/>
      <c r="F116" s="1058"/>
      <c r="G116" s="1004" t="s">
        <v>558</v>
      </c>
      <c r="H116" s="468" t="s">
        <v>519</v>
      </c>
    </row>
    <row r="117" spans="2:8" s="467" customFormat="1" ht="12" x14ac:dyDescent="0.25">
      <c r="B117" s="1059"/>
      <c r="C117" s="1059"/>
      <c r="D117" s="1059"/>
      <c r="E117" s="1059"/>
      <c r="F117" s="1059"/>
      <c r="G117" s="501"/>
      <c r="H117" s="479">
        <v>0</v>
      </c>
    </row>
    <row r="118" spans="2:8" s="467" customFormat="1" ht="12" x14ac:dyDescent="0.25">
      <c r="B118" s="1060" t="s">
        <v>523</v>
      </c>
      <c r="C118" s="1060"/>
      <c r="D118" s="1060"/>
      <c r="E118" s="1060"/>
      <c r="F118" s="1060"/>
      <c r="G118" s="502"/>
      <c r="H118" s="474">
        <f>SUM(H117:H117)</f>
        <v>0</v>
      </c>
    </row>
    <row r="119" spans="2:8" s="467" customFormat="1" ht="12" x14ac:dyDescent="0.25"/>
    <row r="120" spans="2:8" s="467" customFormat="1" ht="15" x14ac:dyDescent="0.25">
      <c r="B120" s="465" t="s">
        <v>559</v>
      </c>
      <c r="C120" s="466"/>
      <c r="D120" s="466"/>
      <c r="E120" s="466"/>
    </row>
    <row r="121" spans="2:8" s="467" customFormat="1" ht="72" x14ac:dyDescent="0.25">
      <c r="B121" s="1056" t="s">
        <v>357</v>
      </c>
      <c r="C121" s="1056"/>
      <c r="D121" s="1056"/>
      <c r="E121" s="1056"/>
      <c r="F121" s="1005" t="s">
        <v>560</v>
      </c>
      <c r="G121" s="1005" t="s">
        <v>561</v>
      </c>
      <c r="H121" s="468" t="s">
        <v>519</v>
      </c>
    </row>
    <row r="122" spans="2:8" s="467" customFormat="1" ht="12" x14ac:dyDescent="0.25">
      <c r="B122" s="1052"/>
      <c r="C122" s="1052"/>
      <c r="D122" s="1052"/>
      <c r="E122" s="1052"/>
      <c r="F122" s="478"/>
      <c r="G122" s="478"/>
      <c r="H122" s="479">
        <f>-G122</f>
        <v>0</v>
      </c>
    </row>
    <row r="123" spans="2:8" s="467" customFormat="1" ht="12" x14ac:dyDescent="0.25">
      <c r="B123" s="1057" t="s">
        <v>523</v>
      </c>
      <c r="C123" s="1057"/>
      <c r="D123" s="1057"/>
      <c r="E123" s="1057"/>
      <c r="F123" s="473">
        <f>SUM(F122:F122)</f>
        <v>0</v>
      </c>
      <c r="G123" s="473">
        <f>SUM(G122:G122)</f>
        <v>0</v>
      </c>
      <c r="H123" s="474">
        <f>SUM(H122:H122)</f>
        <v>0</v>
      </c>
    </row>
    <row r="124" spans="2:8" s="467" customFormat="1" ht="12" x14ac:dyDescent="0.25"/>
    <row r="125" spans="2:8" s="467" customFormat="1" ht="15" x14ac:dyDescent="0.25">
      <c r="B125" s="465" t="s">
        <v>562</v>
      </c>
      <c r="C125" s="466"/>
      <c r="D125" s="466"/>
      <c r="E125" s="466"/>
    </row>
    <row r="126" spans="2:8" s="467" customFormat="1" ht="74.25" customHeight="1" x14ac:dyDescent="0.25">
      <c r="B126" s="1056" t="s">
        <v>357</v>
      </c>
      <c r="C126" s="1056"/>
      <c r="D126" s="1005" t="s">
        <v>563</v>
      </c>
      <c r="E126" s="1005" t="s">
        <v>564</v>
      </c>
      <c r="F126" s="1005" t="s">
        <v>565</v>
      </c>
      <c r="G126" s="1005" t="s">
        <v>566</v>
      </c>
      <c r="H126" s="468" t="s">
        <v>519</v>
      </c>
    </row>
    <row r="127" spans="2:8" s="467" customFormat="1" ht="12" x14ac:dyDescent="0.25">
      <c r="B127" s="1059"/>
      <c r="C127" s="1059"/>
      <c r="D127" s="478"/>
      <c r="E127" s="478"/>
      <c r="F127" s="478">
        <f>+D127*E127/100</f>
        <v>0</v>
      </c>
      <c r="G127" s="478"/>
      <c r="H127" s="479">
        <f>+F127-G127</f>
        <v>0</v>
      </c>
    </row>
    <row r="128" spans="2:8" s="467" customFormat="1" ht="12" x14ac:dyDescent="0.25">
      <c r="B128" s="1057" t="s">
        <v>523</v>
      </c>
      <c r="C128" s="1057"/>
      <c r="D128" s="473">
        <f>SUM(D127:D127)</f>
        <v>0</v>
      </c>
      <c r="E128" s="473"/>
      <c r="F128" s="473">
        <f>SUM(F127:F127)</f>
        <v>0</v>
      </c>
      <c r="G128" s="473">
        <f>SUM(G127:G127)</f>
        <v>0</v>
      </c>
      <c r="H128" s="474">
        <f>SUM(H127:H127)</f>
        <v>0</v>
      </c>
    </row>
    <row r="129" spans="2:8" s="467" customFormat="1" ht="12" x14ac:dyDescent="0.25"/>
    <row r="130" spans="2:8" s="467" customFormat="1" ht="15" x14ac:dyDescent="0.25">
      <c r="B130" s="465" t="s">
        <v>567</v>
      </c>
      <c r="C130" s="465"/>
      <c r="D130" s="465"/>
      <c r="E130" s="465"/>
    </row>
    <row r="131" spans="2:8" s="467" customFormat="1" ht="36" x14ac:dyDescent="0.25">
      <c r="B131" s="1056" t="s">
        <v>357</v>
      </c>
      <c r="C131" s="1056"/>
      <c r="D131" s="1056"/>
      <c r="E131" s="1056"/>
      <c r="F131" s="1005" t="s">
        <v>568</v>
      </c>
      <c r="G131" s="1005" t="s">
        <v>569</v>
      </c>
      <c r="H131" s="468" t="s">
        <v>519</v>
      </c>
    </row>
    <row r="132" spans="2:8" s="467" customFormat="1" ht="12" x14ac:dyDescent="0.25">
      <c r="B132" s="1052"/>
      <c r="C132" s="1052"/>
      <c r="D132" s="1052"/>
      <c r="E132" s="1052"/>
      <c r="F132" s="478"/>
      <c r="G132" s="478"/>
      <c r="H132" s="503">
        <f>+F132-G132</f>
        <v>0</v>
      </c>
    </row>
    <row r="133" spans="2:8" s="467" customFormat="1" ht="12" x14ac:dyDescent="0.25">
      <c r="B133" s="1057" t="s">
        <v>523</v>
      </c>
      <c r="C133" s="1057"/>
      <c r="D133" s="1057"/>
      <c r="E133" s="1057"/>
      <c r="F133" s="473">
        <f>SUM(F132:F132)</f>
        <v>0</v>
      </c>
      <c r="G133" s="473">
        <f>SUM(G132:G132)</f>
        <v>0</v>
      </c>
      <c r="H133" s="474">
        <f>SUM(H132:H132)</f>
        <v>0</v>
      </c>
    </row>
    <row r="134" spans="2:8" s="467" customFormat="1" ht="12" x14ac:dyDescent="0.25"/>
    <row r="135" spans="2:8" s="467" customFormat="1" ht="15" x14ac:dyDescent="0.25">
      <c r="B135" s="465" t="s">
        <v>570</v>
      </c>
      <c r="C135" s="466"/>
      <c r="D135" s="466"/>
      <c r="E135" s="466"/>
    </row>
    <row r="136" spans="2:8" s="467" customFormat="1" ht="48" x14ac:dyDescent="0.25">
      <c r="B136" s="1056" t="s">
        <v>357</v>
      </c>
      <c r="C136" s="1056"/>
      <c r="D136" s="1056"/>
      <c r="E136" s="1056"/>
      <c r="F136" s="1056"/>
      <c r="G136" s="1005" t="s">
        <v>571</v>
      </c>
      <c r="H136" s="468" t="s">
        <v>519</v>
      </c>
    </row>
    <row r="137" spans="2:8" s="467" customFormat="1" ht="12" x14ac:dyDescent="0.25">
      <c r="B137" s="1052"/>
      <c r="C137" s="1052"/>
      <c r="D137" s="1052"/>
      <c r="E137" s="1052"/>
      <c r="F137" s="1052"/>
      <c r="G137" s="476"/>
      <c r="H137" s="504">
        <f>-G137</f>
        <v>0</v>
      </c>
    </row>
    <row r="138" spans="2:8" s="467" customFormat="1" ht="12" x14ac:dyDescent="0.25">
      <c r="B138" s="1057" t="s">
        <v>523</v>
      </c>
      <c r="C138" s="1057"/>
      <c r="D138" s="1057"/>
      <c r="E138" s="1057"/>
      <c r="F138" s="1057"/>
      <c r="G138" s="473">
        <f>SUM(G137:G137)</f>
        <v>0</v>
      </c>
      <c r="H138" s="474">
        <f>SUM(H137:H137)</f>
        <v>0</v>
      </c>
    </row>
    <row r="139" spans="2:8" s="467" customFormat="1" ht="12" x14ac:dyDescent="0.25">
      <c r="B139" s="500"/>
      <c r="C139" s="500"/>
      <c r="D139" s="500"/>
      <c r="E139" s="505"/>
    </row>
    <row r="140" spans="2:8" s="467" customFormat="1" ht="60" x14ac:dyDescent="0.25">
      <c r="B140" s="1056" t="s">
        <v>357</v>
      </c>
      <c r="C140" s="1056"/>
      <c r="D140" s="1056"/>
      <c r="E140" s="1056"/>
      <c r="F140" s="1056"/>
      <c r="G140" s="1005" t="s">
        <v>572</v>
      </c>
      <c r="H140" s="468" t="s">
        <v>519</v>
      </c>
    </row>
    <row r="141" spans="2:8" s="467" customFormat="1" ht="12" x14ac:dyDescent="0.25">
      <c r="B141" s="1052"/>
      <c r="C141" s="1052"/>
      <c r="D141" s="1052"/>
      <c r="E141" s="1052"/>
      <c r="F141" s="1052"/>
      <c r="G141" s="476"/>
      <c r="H141" s="504">
        <f>+G141</f>
        <v>0</v>
      </c>
    </row>
    <row r="142" spans="2:8" s="467" customFormat="1" ht="12" x14ac:dyDescent="0.25">
      <c r="B142" s="1057" t="s">
        <v>523</v>
      </c>
      <c r="C142" s="1057"/>
      <c r="D142" s="1057"/>
      <c r="E142" s="1057"/>
      <c r="F142" s="1057"/>
      <c r="G142" s="473">
        <f>SUM(G141:G141)</f>
        <v>0</v>
      </c>
      <c r="H142" s="474">
        <f>SUM(H141:H141)</f>
        <v>0</v>
      </c>
    </row>
    <row r="143" spans="2:8" s="467" customFormat="1" ht="12" x14ac:dyDescent="0.25">
      <c r="B143" s="500"/>
      <c r="E143" s="500"/>
      <c r="G143" s="500"/>
      <c r="H143" s="500"/>
    </row>
    <row r="144" spans="2:8" s="467" customFormat="1" ht="12" x14ac:dyDescent="0.25">
      <c r="B144" s="1061" t="s">
        <v>573</v>
      </c>
      <c r="C144" s="1061"/>
      <c r="D144" s="1061"/>
      <c r="E144" s="1061"/>
      <c r="F144" s="1061"/>
      <c r="G144" s="506"/>
      <c r="H144" s="474">
        <f>+H138+H142</f>
        <v>0</v>
      </c>
    </row>
    <row r="145" spans="2:8" s="467" customFormat="1" ht="12" x14ac:dyDescent="0.25"/>
    <row r="146" spans="2:8" s="467" customFormat="1" ht="15" x14ac:dyDescent="0.25">
      <c r="B146" s="465" t="s">
        <v>574</v>
      </c>
      <c r="C146" s="466"/>
      <c r="D146" s="466"/>
    </row>
    <row r="147" spans="2:8" s="467" customFormat="1" ht="24" x14ac:dyDescent="0.25">
      <c r="B147" s="1056" t="s">
        <v>357</v>
      </c>
      <c r="C147" s="1056"/>
      <c r="D147" s="1056"/>
      <c r="E147" s="1056"/>
      <c r="F147" s="1056"/>
      <c r="G147" s="1005" t="s">
        <v>575</v>
      </c>
      <c r="H147" s="468" t="s">
        <v>519</v>
      </c>
    </row>
    <row r="148" spans="2:8" s="467" customFormat="1" ht="12" x14ac:dyDescent="0.25">
      <c r="B148" s="1052"/>
      <c r="C148" s="1052"/>
      <c r="D148" s="1052"/>
      <c r="E148" s="1052"/>
      <c r="F148" s="1052"/>
      <c r="G148" s="478"/>
      <c r="H148" s="503">
        <f>-G148</f>
        <v>0</v>
      </c>
    </row>
    <row r="149" spans="2:8" s="467" customFormat="1" ht="12" x14ac:dyDescent="0.25">
      <c r="B149" s="1057" t="s">
        <v>523</v>
      </c>
      <c r="C149" s="1057"/>
      <c r="D149" s="1057"/>
      <c r="E149" s="1057"/>
      <c r="F149" s="1057"/>
      <c r="G149" s="473">
        <f>SUM(G148:G148)</f>
        <v>0</v>
      </c>
      <c r="H149" s="474">
        <f>SUM(H148:H148)</f>
        <v>0</v>
      </c>
    </row>
    <row r="150" spans="2:8" s="467" customFormat="1" ht="12" x14ac:dyDescent="0.25"/>
    <row r="151" spans="2:8" s="467" customFormat="1" ht="15" x14ac:dyDescent="0.25">
      <c r="B151" s="465" t="s">
        <v>576</v>
      </c>
      <c r="C151" s="466"/>
      <c r="D151" s="466"/>
      <c r="E151" s="466"/>
    </row>
    <row r="152" spans="2:8" s="467" customFormat="1" ht="36" x14ac:dyDescent="0.25">
      <c r="B152" s="1056" t="s">
        <v>357</v>
      </c>
      <c r="C152" s="1056"/>
      <c r="D152" s="1056"/>
      <c r="E152" s="1056"/>
      <c r="F152" s="1056"/>
      <c r="G152" s="1005" t="s">
        <v>577</v>
      </c>
      <c r="H152" s="468" t="s">
        <v>519</v>
      </c>
    </row>
    <row r="153" spans="2:8" s="467" customFormat="1" ht="12" x14ac:dyDescent="0.25">
      <c r="B153" s="1052"/>
      <c r="C153" s="1052"/>
      <c r="D153" s="1052"/>
      <c r="E153" s="1052"/>
      <c r="F153" s="1052"/>
      <c r="G153" s="476"/>
      <c r="H153" s="504">
        <f>-G153</f>
        <v>0</v>
      </c>
    </row>
    <row r="154" spans="2:8" s="467" customFormat="1" ht="12" x14ac:dyDescent="0.25">
      <c r="B154" s="1057" t="s">
        <v>523</v>
      </c>
      <c r="C154" s="1057"/>
      <c r="D154" s="1057"/>
      <c r="E154" s="1057"/>
      <c r="F154" s="1057"/>
      <c r="G154" s="473">
        <f>SUM(G153:G153)</f>
        <v>0</v>
      </c>
      <c r="H154" s="474">
        <f>SUM(H153:H153)</f>
        <v>0</v>
      </c>
    </row>
    <row r="155" spans="2:8" s="467" customFormat="1" ht="12" x14ac:dyDescent="0.25"/>
    <row r="156" spans="2:8" s="467" customFormat="1" ht="15" x14ac:dyDescent="0.25">
      <c r="B156" s="465" t="s">
        <v>578</v>
      </c>
      <c r="C156" s="466"/>
    </row>
    <row r="157" spans="2:8" s="467" customFormat="1" ht="12" x14ac:dyDescent="0.25">
      <c r="B157" s="1056" t="s">
        <v>357</v>
      </c>
      <c r="C157" s="1056"/>
      <c r="D157" s="1056"/>
      <c r="E157" s="1056"/>
      <c r="F157" s="1056"/>
      <c r="G157" s="1056"/>
      <c r="H157" s="468" t="s">
        <v>519</v>
      </c>
    </row>
    <row r="158" spans="2:8" s="467" customFormat="1" ht="12" x14ac:dyDescent="0.25">
      <c r="B158" s="1062" t="s">
        <v>579</v>
      </c>
      <c r="C158" s="1062"/>
      <c r="D158" s="1062"/>
      <c r="E158" s="1062"/>
      <c r="F158" s="1062"/>
      <c r="G158" s="1062"/>
      <c r="H158" s="479"/>
    </row>
    <row r="159" spans="2:8" s="467" customFormat="1" ht="12" x14ac:dyDescent="0.25">
      <c r="B159" s="1063" t="s">
        <v>580</v>
      </c>
      <c r="C159" s="1063"/>
      <c r="D159" s="1063"/>
      <c r="E159" s="1063"/>
      <c r="F159" s="1063"/>
      <c r="G159" s="1063"/>
      <c r="H159" s="471"/>
    </row>
    <row r="160" spans="2:8" s="467" customFormat="1" ht="12" x14ac:dyDescent="0.25">
      <c r="B160" s="1057" t="s">
        <v>523</v>
      </c>
      <c r="C160" s="1057"/>
      <c r="D160" s="1057"/>
      <c r="E160" s="1057"/>
      <c r="F160" s="1057"/>
      <c r="G160" s="1057"/>
      <c r="H160" s="474">
        <f>+H158-H159</f>
        <v>0</v>
      </c>
    </row>
    <row r="161" spans="2:8" s="467" customFormat="1" ht="12" x14ac:dyDescent="0.25"/>
    <row r="162" spans="2:8" s="467" customFormat="1" ht="15" x14ac:dyDescent="0.25">
      <c r="B162" s="465" t="s">
        <v>581</v>
      </c>
      <c r="C162" s="466"/>
      <c r="D162" s="466"/>
      <c r="E162" s="466"/>
    </row>
    <row r="163" spans="2:8" s="467" customFormat="1" ht="49.5" customHeight="1" x14ac:dyDescent="0.25">
      <c r="B163" s="1056" t="s">
        <v>357</v>
      </c>
      <c r="C163" s="1056"/>
      <c r="D163" s="1056"/>
      <c r="E163" s="1056"/>
      <c r="F163" s="1005" t="s">
        <v>582</v>
      </c>
      <c r="G163" s="1005" t="s">
        <v>583</v>
      </c>
      <c r="H163" s="468" t="s">
        <v>519</v>
      </c>
    </row>
    <row r="164" spans="2:8" s="467" customFormat="1" ht="12" x14ac:dyDescent="0.25">
      <c r="B164" s="1052"/>
      <c r="C164" s="1052"/>
      <c r="D164" s="1052"/>
      <c r="E164" s="1052"/>
      <c r="F164" s="478"/>
      <c r="G164" s="478"/>
      <c r="H164" s="482">
        <f>+F164-G164</f>
        <v>0</v>
      </c>
    </row>
    <row r="165" spans="2:8" s="467" customFormat="1" ht="12" x14ac:dyDescent="0.25">
      <c r="B165" s="1057" t="s">
        <v>523</v>
      </c>
      <c r="C165" s="1057"/>
      <c r="D165" s="1057"/>
      <c r="E165" s="1057"/>
      <c r="F165" s="473">
        <f>SUM(F164:F164)</f>
        <v>0</v>
      </c>
      <c r="G165" s="473">
        <f>SUM(G164:G164)</f>
        <v>0</v>
      </c>
      <c r="H165" s="474">
        <f>SUM(H164:H164)</f>
        <v>0</v>
      </c>
    </row>
    <row r="166" spans="2:8" s="467" customFormat="1" ht="12" x14ac:dyDescent="0.25"/>
    <row r="167" spans="2:8" s="467" customFormat="1" ht="15" x14ac:dyDescent="0.25">
      <c r="B167" s="465" t="s">
        <v>584</v>
      </c>
      <c r="C167" s="466"/>
      <c r="D167" s="466"/>
      <c r="E167" s="466"/>
    </row>
    <row r="168" spans="2:8" s="467" customFormat="1" ht="48" x14ac:dyDescent="0.25">
      <c r="B168" s="1056" t="s">
        <v>357</v>
      </c>
      <c r="C168" s="1056"/>
      <c r="D168" s="1056"/>
      <c r="E168" s="1056"/>
      <c r="F168" s="1005" t="s">
        <v>585</v>
      </c>
      <c r="G168" s="1005" t="s">
        <v>586</v>
      </c>
      <c r="H168" s="468" t="s">
        <v>519</v>
      </c>
    </row>
    <row r="169" spans="2:8" s="467" customFormat="1" ht="12" x14ac:dyDescent="0.25">
      <c r="B169" s="1052"/>
      <c r="C169" s="1052"/>
      <c r="D169" s="1052"/>
      <c r="E169" s="1052"/>
      <c r="F169" s="478"/>
      <c r="G169" s="478"/>
      <c r="H169" s="482">
        <f>+F169-G169</f>
        <v>0</v>
      </c>
    </row>
    <row r="170" spans="2:8" s="467" customFormat="1" ht="12" x14ac:dyDescent="0.25">
      <c r="B170" s="1057" t="s">
        <v>523</v>
      </c>
      <c r="C170" s="1057"/>
      <c r="D170" s="1057"/>
      <c r="E170" s="1057"/>
      <c r="F170" s="473">
        <f>SUM(F169:F169)</f>
        <v>0</v>
      </c>
      <c r="G170" s="473">
        <f>SUM(G169:G169)</f>
        <v>0</v>
      </c>
      <c r="H170" s="474">
        <f>SUM(H169:H169)</f>
        <v>0</v>
      </c>
    </row>
    <row r="171" spans="2:8" s="467" customFormat="1" ht="12" x14ac:dyDescent="0.25"/>
    <row r="172" spans="2:8" s="467" customFormat="1" ht="15" x14ac:dyDescent="0.25">
      <c r="B172" s="465" t="s">
        <v>587</v>
      </c>
      <c r="C172" s="466"/>
      <c r="D172" s="466"/>
      <c r="E172" s="466"/>
    </row>
    <row r="173" spans="2:8" s="467" customFormat="1" ht="48" x14ac:dyDescent="0.25">
      <c r="B173" s="1056" t="s">
        <v>357</v>
      </c>
      <c r="C173" s="1056"/>
      <c r="D173" s="1056"/>
      <c r="E173" s="1056"/>
      <c r="F173" s="1005" t="s">
        <v>588</v>
      </c>
      <c r="G173" s="1005" t="s">
        <v>589</v>
      </c>
      <c r="H173" s="468" t="s">
        <v>519</v>
      </c>
    </row>
    <row r="174" spans="2:8" s="467" customFormat="1" ht="12" x14ac:dyDescent="0.25">
      <c r="B174" s="1052"/>
      <c r="C174" s="1052"/>
      <c r="D174" s="1052"/>
      <c r="E174" s="1052"/>
      <c r="F174" s="478"/>
      <c r="G174" s="478"/>
      <c r="H174" s="482">
        <f>+F174-G174</f>
        <v>0</v>
      </c>
    </row>
    <row r="175" spans="2:8" s="467" customFormat="1" ht="12" x14ac:dyDescent="0.25">
      <c r="B175" s="1057" t="s">
        <v>523</v>
      </c>
      <c r="C175" s="1057"/>
      <c r="D175" s="1057"/>
      <c r="E175" s="1057"/>
      <c r="F175" s="473">
        <f>SUM(F174:F174)</f>
        <v>0</v>
      </c>
      <c r="G175" s="473">
        <f>SUM(G174:G174)</f>
        <v>0</v>
      </c>
      <c r="H175" s="474">
        <f>SUM(H174:H174)</f>
        <v>0</v>
      </c>
    </row>
    <row r="176" spans="2:8" s="467" customFormat="1" ht="12" x14ac:dyDescent="0.25"/>
    <row r="177" spans="2:8" s="467" customFormat="1" ht="15" x14ac:dyDescent="0.25">
      <c r="B177" s="465" t="s">
        <v>590</v>
      </c>
      <c r="C177" s="466"/>
      <c r="D177" s="466"/>
      <c r="E177" s="466"/>
    </row>
    <row r="178" spans="2:8" s="467" customFormat="1" ht="72" x14ac:dyDescent="0.25">
      <c r="B178" s="1056" t="s">
        <v>357</v>
      </c>
      <c r="C178" s="1056"/>
      <c r="D178" s="1056"/>
      <c r="E178" s="1056"/>
      <c r="F178" s="1005" t="s">
        <v>591</v>
      </c>
      <c r="G178" s="1005" t="s">
        <v>592</v>
      </c>
      <c r="H178" s="468" t="s">
        <v>519</v>
      </c>
    </row>
    <row r="179" spans="2:8" s="467" customFormat="1" ht="12" x14ac:dyDescent="0.25">
      <c r="B179" s="1052"/>
      <c r="C179" s="1052"/>
      <c r="D179" s="1052"/>
      <c r="E179" s="1052"/>
      <c r="F179" s="478"/>
      <c r="G179" s="478"/>
      <c r="H179" s="482">
        <f>+F179-G179</f>
        <v>0</v>
      </c>
    </row>
    <row r="180" spans="2:8" s="467" customFormat="1" ht="12" x14ac:dyDescent="0.25">
      <c r="B180" s="1057" t="s">
        <v>523</v>
      </c>
      <c r="C180" s="1057"/>
      <c r="D180" s="1057"/>
      <c r="E180" s="1057"/>
      <c r="F180" s="473">
        <f>SUM(F179:F179)</f>
        <v>0</v>
      </c>
      <c r="G180" s="473">
        <f>SUM(G179:G179)</f>
        <v>0</v>
      </c>
      <c r="H180" s="474">
        <f>SUM(H179:H179)</f>
        <v>0</v>
      </c>
    </row>
    <row r="181" spans="2:8" s="467" customFormat="1" ht="12" x14ac:dyDescent="0.25">
      <c r="B181" s="500"/>
      <c r="C181" s="500"/>
      <c r="D181" s="500"/>
      <c r="E181" s="500"/>
    </row>
    <row r="182" spans="2:8" s="467" customFormat="1" ht="15" x14ac:dyDescent="0.25">
      <c r="B182" s="465" t="s">
        <v>593</v>
      </c>
      <c r="C182" s="466"/>
      <c r="D182" s="466"/>
      <c r="E182" s="466"/>
    </row>
    <row r="183" spans="2:8" s="467" customFormat="1" ht="48" x14ac:dyDescent="0.25">
      <c r="B183" s="1056" t="s">
        <v>357</v>
      </c>
      <c r="C183" s="1056"/>
      <c r="D183" s="1056"/>
      <c r="E183" s="1056"/>
      <c r="F183" s="1005" t="s">
        <v>594</v>
      </c>
      <c r="G183" s="1005" t="s">
        <v>595</v>
      </c>
      <c r="H183" s="468" t="s">
        <v>519</v>
      </c>
    </row>
    <row r="184" spans="2:8" s="467" customFormat="1" ht="12" x14ac:dyDescent="0.25">
      <c r="B184" s="1052"/>
      <c r="C184" s="1052"/>
      <c r="D184" s="1052"/>
      <c r="E184" s="1052"/>
      <c r="F184" s="478"/>
      <c r="G184" s="478"/>
      <c r="H184" s="482">
        <f>-G184+F184</f>
        <v>0</v>
      </c>
    </row>
    <row r="185" spans="2:8" s="467" customFormat="1" ht="12" x14ac:dyDescent="0.25">
      <c r="B185" s="1057" t="s">
        <v>523</v>
      </c>
      <c r="C185" s="1057"/>
      <c r="D185" s="1057"/>
      <c r="E185" s="1057"/>
      <c r="F185" s="473">
        <f>SUM(F184:F184)</f>
        <v>0</v>
      </c>
      <c r="G185" s="473">
        <f>SUM(G184:G184)</f>
        <v>0</v>
      </c>
      <c r="H185" s="474">
        <f>SUM(H184:H184)</f>
        <v>0</v>
      </c>
    </row>
    <row r="186" spans="2:8" s="467" customFormat="1" ht="12" x14ac:dyDescent="0.25">
      <c r="B186" s="500"/>
      <c r="C186" s="500"/>
      <c r="D186" s="500"/>
      <c r="E186" s="500"/>
    </row>
    <row r="187" spans="2:8" s="467" customFormat="1" ht="15" x14ac:dyDescent="0.25">
      <c r="B187" s="465" t="s">
        <v>596</v>
      </c>
      <c r="C187" s="466"/>
    </row>
    <row r="188" spans="2:8" s="467" customFormat="1" ht="12" x14ac:dyDescent="0.25">
      <c r="B188" s="1056" t="s">
        <v>357</v>
      </c>
      <c r="C188" s="1056"/>
      <c r="D188" s="1056"/>
      <c r="E188" s="1056"/>
      <c r="F188" s="1056"/>
      <c r="G188" s="1056"/>
      <c r="H188" s="468" t="s">
        <v>519</v>
      </c>
    </row>
    <row r="189" spans="2:8" s="467" customFormat="1" ht="12" x14ac:dyDescent="0.25">
      <c r="B189" s="1062" t="s">
        <v>597</v>
      </c>
      <c r="C189" s="1062"/>
      <c r="D189" s="1062"/>
      <c r="E189" s="1062"/>
      <c r="F189" s="1062"/>
      <c r="G189" s="1062"/>
      <c r="H189" s="479"/>
    </row>
    <row r="190" spans="2:8" s="467" customFormat="1" ht="12" x14ac:dyDescent="0.25">
      <c r="B190" s="1063" t="s">
        <v>598</v>
      </c>
      <c r="C190" s="1063"/>
      <c r="D190" s="1063"/>
      <c r="E190" s="1063"/>
      <c r="F190" s="1063"/>
      <c r="G190" s="1063"/>
      <c r="H190" s="471"/>
    </row>
    <row r="191" spans="2:8" s="467" customFormat="1" ht="12" x14ac:dyDescent="0.25">
      <c r="B191" s="1057" t="s">
        <v>523</v>
      </c>
      <c r="C191" s="1057"/>
      <c r="D191" s="1057"/>
      <c r="E191" s="1057"/>
      <c r="F191" s="1057"/>
      <c r="G191" s="1057"/>
      <c r="H191" s="474">
        <f>+H189-H190</f>
        <v>0</v>
      </c>
    </row>
    <row r="192" spans="2:8" s="467" customFormat="1" ht="12" x14ac:dyDescent="0.25"/>
    <row r="193" spans="2:8" s="467" customFormat="1" ht="15" x14ac:dyDescent="0.25">
      <c r="B193" s="465" t="s">
        <v>599</v>
      </c>
      <c r="C193" s="466"/>
      <c r="D193" s="466"/>
      <c r="E193" s="466"/>
    </row>
    <row r="194" spans="2:8" s="467" customFormat="1" ht="36" x14ac:dyDescent="0.25">
      <c r="B194" s="1005" t="s">
        <v>357</v>
      </c>
      <c r="C194" s="1066" t="s">
        <v>385</v>
      </c>
      <c r="D194" s="1066"/>
      <c r="E194" s="1066"/>
      <c r="F194" s="1005" t="s">
        <v>600</v>
      </c>
      <c r="G194" s="1004" t="s">
        <v>607</v>
      </c>
      <c r="H194" s="468" t="s">
        <v>519</v>
      </c>
    </row>
    <row r="195" spans="2:8" s="467" customFormat="1" ht="23.25" customHeight="1" x14ac:dyDescent="0.25">
      <c r="B195" s="507"/>
      <c r="C195" s="1067"/>
      <c r="D195" s="1067"/>
      <c r="E195" s="1067"/>
      <c r="F195" s="501"/>
      <c r="G195" s="501"/>
      <c r="H195" s="479">
        <f>+F195-G195</f>
        <v>0</v>
      </c>
    </row>
    <row r="196" spans="2:8" s="467" customFormat="1" ht="12" x14ac:dyDescent="0.25">
      <c r="B196" s="472" t="s">
        <v>523</v>
      </c>
      <c r="C196" s="1067"/>
      <c r="D196" s="1067"/>
      <c r="E196" s="1067"/>
      <c r="F196" s="473">
        <f>SUM(F195:F195)</f>
        <v>0</v>
      </c>
      <c r="G196" s="473">
        <f>SUM(G195:G195)</f>
        <v>0</v>
      </c>
      <c r="H196" s="474">
        <f>SUM(H195:H195)</f>
        <v>0</v>
      </c>
    </row>
    <row r="197" spans="2:8" x14ac:dyDescent="0.25">
      <c r="G197" s="464"/>
      <c r="H197" s="464"/>
    </row>
    <row r="198" spans="2:8" ht="13.5" thickBot="1" x14ac:dyDescent="0.3">
      <c r="G198" s="464"/>
      <c r="H198" s="464"/>
    </row>
    <row r="199" spans="2:8" ht="20.25" thickBot="1" x14ac:dyDescent="0.45">
      <c r="B199" s="1037" t="s">
        <v>441</v>
      </c>
      <c r="C199" s="1038"/>
      <c r="D199" s="1038"/>
      <c r="E199" s="1038"/>
      <c r="F199" s="1038"/>
      <c r="G199" s="1038"/>
      <c r="H199" s="1039"/>
    </row>
    <row r="200" spans="2:8" x14ac:dyDescent="0.25">
      <c r="G200" s="464"/>
      <c r="H200" s="464"/>
    </row>
    <row r="201" spans="2:8" s="467" customFormat="1" ht="48" x14ac:dyDescent="0.25">
      <c r="B201" s="1004" t="s">
        <v>357</v>
      </c>
      <c r="C201" s="1058" t="s">
        <v>385</v>
      </c>
      <c r="D201" s="1058"/>
      <c r="E201" s="1058"/>
      <c r="F201" s="508" t="s">
        <v>602</v>
      </c>
      <c r="G201" s="508" t="s">
        <v>608</v>
      </c>
      <c r="H201" s="468" t="s">
        <v>604</v>
      </c>
    </row>
    <row r="202" spans="2:8" s="467" customFormat="1" ht="12" x14ac:dyDescent="0.25">
      <c r="B202" s="1006"/>
      <c r="C202" s="1064"/>
      <c r="D202" s="1064"/>
      <c r="E202" s="1064"/>
      <c r="F202" s="509"/>
      <c r="G202" s="509"/>
      <c r="H202" s="510">
        <f>+F202-G202</f>
        <v>0</v>
      </c>
    </row>
    <row r="203" spans="2:8" s="467" customFormat="1" ht="12" x14ac:dyDescent="0.25">
      <c r="B203" s="511" t="s">
        <v>364</v>
      </c>
      <c r="C203" s="1065"/>
      <c r="D203" s="1065"/>
      <c r="E203" s="1065"/>
      <c r="F203" s="512">
        <f>SUM(F202:F202)</f>
        <v>0</v>
      </c>
      <c r="G203" s="512">
        <f>SUM(G202:G202)</f>
        <v>0</v>
      </c>
      <c r="H203" s="513">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topLeftCell="A192" zoomScale="80" zoomScaleNormal="100" zoomScaleSheetLayoutView="80" zoomScalePageLayoutView="70" workbookViewId="0">
      <selection activeCell="B6" sqref="B6"/>
    </sheetView>
  </sheetViews>
  <sheetFormatPr baseColWidth="10" defaultColWidth="11.42578125" defaultRowHeight="12.75" x14ac:dyDescent="0.25"/>
  <cols>
    <col min="1" max="1" width="3.140625" style="434" customWidth="1"/>
    <col min="2" max="2" width="65.7109375" style="434" customWidth="1"/>
    <col min="3" max="8" width="16.7109375" style="434" customWidth="1"/>
    <col min="9" max="9" width="5.7109375" style="434" customWidth="1"/>
    <col min="10" max="16384" width="11.42578125" style="434"/>
  </cols>
  <sheetData>
    <row r="2" spans="2:8" ht="19.5" customHeight="1" x14ac:dyDescent="0.25">
      <c r="B2" s="1033" t="s">
        <v>436</v>
      </c>
      <c r="C2" s="1034"/>
      <c r="D2" s="1034"/>
      <c r="E2" s="1034"/>
      <c r="F2" s="1034"/>
      <c r="G2" s="1034"/>
      <c r="H2" s="1034"/>
    </row>
    <row r="4" spans="2:8" ht="19.5" x14ac:dyDescent="0.25">
      <c r="B4" s="1068" t="s">
        <v>609</v>
      </c>
      <c r="C4" s="1069"/>
      <c r="D4" s="1069"/>
      <c r="E4" s="1069"/>
      <c r="F4" s="1069"/>
      <c r="G4" s="1069"/>
      <c r="H4" s="1069"/>
    </row>
    <row r="5" spans="2:8" x14ac:dyDescent="0.25">
      <c r="B5" s="435"/>
    </row>
    <row r="6" spans="2:8" ht="38.25" x14ac:dyDescent="0.25">
      <c r="B6" s="436" t="s">
        <v>450</v>
      </c>
      <c r="C6" s="437" t="s">
        <v>451</v>
      </c>
    </row>
    <row r="7" spans="2:8" x14ac:dyDescent="0.25">
      <c r="B7" s="438" t="s">
        <v>452</v>
      </c>
      <c r="C7" s="439"/>
    </row>
    <row r="8" spans="2:8" x14ac:dyDescent="0.25">
      <c r="B8" s="440" t="s">
        <v>453</v>
      </c>
      <c r="C8" s="441"/>
    </row>
    <row r="9" spans="2:8" x14ac:dyDescent="0.25">
      <c r="B9" s="440" t="s">
        <v>454</v>
      </c>
      <c r="C9" s="441"/>
    </row>
    <row r="10" spans="2:8" x14ac:dyDescent="0.25">
      <c r="B10" s="440" t="s">
        <v>455</v>
      </c>
      <c r="C10" s="441"/>
    </row>
    <row r="11" spans="2:8" x14ac:dyDescent="0.25">
      <c r="B11" s="440" t="s">
        <v>456</v>
      </c>
      <c r="C11" s="441"/>
    </row>
    <row r="12" spans="2:8" x14ac:dyDescent="0.25">
      <c r="B12" s="440" t="s">
        <v>457</v>
      </c>
      <c r="C12" s="441"/>
    </row>
    <row r="13" spans="2:8" x14ac:dyDescent="0.25">
      <c r="B13" s="442" t="s">
        <v>458</v>
      </c>
      <c r="C13" s="443"/>
    </row>
    <row r="14" spans="2:8" ht="21" customHeight="1" x14ac:dyDescent="0.25">
      <c r="B14" s="436" t="s">
        <v>459</v>
      </c>
      <c r="C14" s="444">
        <f>SUM(C7:C13)</f>
        <v>0</v>
      </c>
      <c r="D14" s="445"/>
    </row>
    <row r="15" spans="2:8" x14ac:dyDescent="0.25">
      <c r="B15" s="446"/>
      <c r="C15" s="447"/>
    </row>
    <row r="16" spans="2:8" ht="25.5" x14ac:dyDescent="0.25">
      <c r="B16" s="436" t="s">
        <v>460</v>
      </c>
      <c r="C16" s="437" t="s">
        <v>461</v>
      </c>
    </row>
    <row r="17" spans="2:4" x14ac:dyDescent="0.25">
      <c r="B17" s="438" t="s">
        <v>462</v>
      </c>
      <c r="C17" s="439"/>
    </row>
    <row r="18" spans="2:4" x14ac:dyDescent="0.25">
      <c r="B18" s="440" t="s">
        <v>463</v>
      </c>
      <c r="C18" s="441"/>
    </row>
    <row r="19" spans="2:4" x14ac:dyDescent="0.25">
      <c r="B19" s="440" t="s">
        <v>464</v>
      </c>
      <c r="C19" s="441"/>
    </row>
    <row r="20" spans="2:4" x14ac:dyDescent="0.25">
      <c r="B20" s="440" t="s">
        <v>455</v>
      </c>
      <c r="C20" s="441"/>
    </row>
    <row r="21" spans="2:4" x14ac:dyDescent="0.25">
      <c r="B21" s="440" t="s">
        <v>465</v>
      </c>
      <c r="C21" s="441"/>
    </row>
    <row r="22" spans="2:4" x14ac:dyDescent="0.25">
      <c r="B22" s="440" t="s">
        <v>466</v>
      </c>
      <c r="C22" s="441"/>
    </row>
    <row r="23" spans="2:4" x14ac:dyDescent="0.25">
      <c r="B23" s="442" t="s">
        <v>458</v>
      </c>
      <c r="C23" s="443"/>
    </row>
    <row r="24" spans="2:4" ht="21" customHeight="1" x14ac:dyDescent="0.25">
      <c r="B24" s="436" t="s">
        <v>467</v>
      </c>
      <c r="C24" s="444">
        <f>SUM(C17:C23)</f>
        <v>0</v>
      </c>
      <c r="D24" s="445"/>
    </row>
    <row r="25" spans="2:4" x14ac:dyDescent="0.25">
      <c r="B25" s="446"/>
      <c r="C25" s="447"/>
    </row>
    <row r="26" spans="2:4" ht="21" customHeight="1" x14ac:dyDescent="0.25">
      <c r="B26" s="448" t="s">
        <v>468</v>
      </c>
      <c r="C26" s="449">
        <f>+C14-C24</f>
        <v>0</v>
      </c>
    </row>
    <row r="28" spans="2:4" ht="24.75" customHeight="1" x14ac:dyDescent="0.25">
      <c r="B28" s="450" t="s">
        <v>469</v>
      </c>
      <c r="C28" s="451" t="s">
        <v>386</v>
      </c>
    </row>
    <row r="29" spans="2:4" x14ac:dyDescent="0.25">
      <c r="B29" s="452" t="s">
        <v>470</v>
      </c>
      <c r="C29" s="453">
        <f>+H76</f>
        <v>0</v>
      </c>
    </row>
    <row r="30" spans="2:4" x14ac:dyDescent="0.25">
      <c r="B30" s="454" t="s">
        <v>471</v>
      </c>
      <c r="C30" s="455">
        <f>+H83</f>
        <v>0</v>
      </c>
    </row>
    <row r="31" spans="2:4" x14ac:dyDescent="0.25">
      <c r="B31" s="454" t="s">
        <v>472</v>
      </c>
      <c r="C31" s="455">
        <f>+H95</f>
        <v>0</v>
      </c>
    </row>
    <row r="32" spans="2:4" x14ac:dyDescent="0.25">
      <c r="B32" s="454" t="s">
        <v>473</v>
      </c>
      <c r="C32" s="455">
        <f>+H108</f>
        <v>0</v>
      </c>
    </row>
    <row r="33" spans="2:3" x14ac:dyDescent="0.25">
      <c r="B33" s="992" t="s">
        <v>474</v>
      </c>
      <c r="C33" s="455">
        <f>+H113</f>
        <v>0</v>
      </c>
    </row>
    <row r="34" spans="2:3" x14ac:dyDescent="0.25">
      <c r="B34" s="454" t="s">
        <v>475</v>
      </c>
      <c r="C34" s="455">
        <f>+H118</f>
        <v>0</v>
      </c>
    </row>
    <row r="35" spans="2:3" x14ac:dyDescent="0.25">
      <c r="B35" s="454" t="s">
        <v>476</v>
      </c>
      <c r="C35" s="455">
        <f>+H123</f>
        <v>0</v>
      </c>
    </row>
    <row r="36" spans="2:3" x14ac:dyDescent="0.25">
      <c r="B36" s="454" t="s">
        <v>477</v>
      </c>
      <c r="C36" s="455">
        <f>+H128</f>
        <v>0</v>
      </c>
    </row>
    <row r="37" spans="2:3" x14ac:dyDescent="0.25">
      <c r="B37" s="454" t="s">
        <v>478</v>
      </c>
      <c r="C37" s="455">
        <f>+H133</f>
        <v>0</v>
      </c>
    </row>
    <row r="38" spans="2:3" x14ac:dyDescent="0.25">
      <c r="B38" s="456" t="s">
        <v>479</v>
      </c>
      <c r="C38" s="455">
        <f>+H144</f>
        <v>0</v>
      </c>
    </row>
    <row r="39" spans="2:3" x14ac:dyDescent="0.25">
      <c r="B39" s="456" t="s">
        <v>480</v>
      </c>
      <c r="C39" s="455">
        <f>+H149</f>
        <v>0</v>
      </c>
    </row>
    <row r="40" spans="2:3" x14ac:dyDescent="0.25">
      <c r="B40" s="457" t="s">
        <v>481</v>
      </c>
      <c r="C40" s="455">
        <f>+H154</f>
        <v>0</v>
      </c>
    </row>
    <row r="41" spans="2:3" x14ac:dyDescent="0.25">
      <c r="B41" s="458" t="s">
        <v>482</v>
      </c>
      <c r="C41" s="455">
        <f>+H160</f>
        <v>0</v>
      </c>
    </row>
    <row r="42" spans="2:3" x14ac:dyDescent="0.25">
      <c r="B42" s="456" t="s">
        <v>483</v>
      </c>
      <c r="C42" s="455">
        <f>+H165</f>
        <v>0</v>
      </c>
    </row>
    <row r="43" spans="2:3" x14ac:dyDescent="0.25">
      <c r="B43" s="459" t="s">
        <v>484</v>
      </c>
      <c r="C43" s="455">
        <f>+H170</f>
        <v>0</v>
      </c>
    </row>
    <row r="44" spans="2:3" x14ac:dyDescent="0.25">
      <c r="B44" s="459" t="s">
        <v>485</v>
      </c>
      <c r="C44" s="455">
        <f>+H175</f>
        <v>0</v>
      </c>
    </row>
    <row r="45" spans="2:3" x14ac:dyDescent="0.25">
      <c r="B45" s="454" t="s">
        <v>486</v>
      </c>
      <c r="C45" s="455">
        <f>+H180</f>
        <v>0</v>
      </c>
    </row>
    <row r="46" spans="2:3" x14ac:dyDescent="0.25">
      <c r="B46" s="456" t="s">
        <v>487</v>
      </c>
      <c r="C46" s="455">
        <f>+H185</f>
        <v>0</v>
      </c>
    </row>
    <row r="47" spans="2:3" x14ac:dyDescent="0.25">
      <c r="B47" s="460" t="s">
        <v>488</v>
      </c>
      <c r="C47" s="461">
        <f>+H191</f>
        <v>0</v>
      </c>
    </row>
    <row r="48" spans="2:3" x14ac:dyDescent="0.25">
      <c r="B48" s="462" t="s">
        <v>489</v>
      </c>
      <c r="C48" s="461">
        <f>+H196</f>
        <v>0</v>
      </c>
    </row>
    <row r="49" spans="2:8" ht="24.75" customHeight="1" x14ac:dyDescent="0.25">
      <c r="B49" s="1007" t="s">
        <v>490</v>
      </c>
      <c r="C49" s="463">
        <f>SUM(C29:C48)</f>
        <v>0</v>
      </c>
    </row>
    <row r="51" spans="2:8" ht="23.25" customHeight="1" x14ac:dyDescent="0.25">
      <c r="B51" s="450" t="s">
        <v>491</v>
      </c>
      <c r="C51" s="451" t="s">
        <v>386</v>
      </c>
    </row>
    <row r="52" spans="2:8" x14ac:dyDescent="0.25">
      <c r="B52" s="452" t="s">
        <v>492</v>
      </c>
      <c r="C52" s="455">
        <f>+H203</f>
        <v>0</v>
      </c>
    </row>
    <row r="53" spans="2:8" ht="23.25" customHeight="1" x14ac:dyDescent="0.25">
      <c r="B53" s="1007" t="s">
        <v>493</v>
      </c>
      <c r="C53" s="463">
        <f>SUM(C52:C52)</f>
        <v>0</v>
      </c>
    </row>
    <row r="55" spans="2:8" ht="24.75" customHeight="1" x14ac:dyDescent="0.25">
      <c r="B55" s="1007" t="s">
        <v>494</v>
      </c>
      <c r="C55" s="463">
        <f>+C26+C49+C53</f>
        <v>0</v>
      </c>
    </row>
    <row r="57" spans="2:8" ht="13.5" thickBot="1" x14ac:dyDescent="0.3"/>
    <row r="58" spans="2:8" s="464" customFormat="1" ht="20.25" thickBot="1" x14ac:dyDescent="0.45">
      <c r="B58" s="1037" t="s">
        <v>495</v>
      </c>
      <c r="C58" s="1038"/>
      <c r="D58" s="1038"/>
      <c r="E58" s="1038"/>
      <c r="F58" s="1038"/>
      <c r="G58" s="1038"/>
      <c r="H58" s="1039"/>
    </row>
    <row r="60" spans="2:8" s="467" customFormat="1" ht="15" x14ac:dyDescent="0.25">
      <c r="B60" s="465" t="s">
        <v>496</v>
      </c>
      <c r="C60" s="466"/>
      <c r="D60" s="466"/>
      <c r="E60" s="466"/>
      <c r="F60" s="466"/>
      <c r="G60" s="466"/>
    </row>
    <row r="61" spans="2:8" s="467" customFormat="1" ht="60" x14ac:dyDescent="0.25">
      <c r="B61" s="1005" t="s">
        <v>497</v>
      </c>
      <c r="C61" s="1005" t="s">
        <v>498</v>
      </c>
      <c r="D61" s="1005" t="s">
        <v>499</v>
      </c>
      <c r="E61" s="1005" t="s">
        <v>500</v>
      </c>
      <c r="F61" s="1005" t="s">
        <v>501</v>
      </c>
      <c r="G61" s="1005" t="s">
        <v>502</v>
      </c>
      <c r="H61" s="468" t="s">
        <v>503</v>
      </c>
    </row>
    <row r="62" spans="2:8" s="467" customFormat="1" ht="12" x14ac:dyDescent="0.25">
      <c r="B62" s="469" t="s">
        <v>504</v>
      </c>
      <c r="C62" s="470"/>
      <c r="D62" s="470"/>
      <c r="E62" s="470">
        <f>IF(C62=0,0,D62/C62*100)</f>
        <v>0</v>
      </c>
      <c r="F62" s="470">
        <f>+E62-100</f>
        <v>-100</v>
      </c>
      <c r="G62" s="470"/>
      <c r="H62" s="471">
        <f>+G62*F62/100</f>
        <v>0</v>
      </c>
    </row>
    <row r="63" spans="2:8" s="467" customFormat="1" ht="12" x14ac:dyDescent="0.25">
      <c r="B63" s="472" t="s">
        <v>505</v>
      </c>
      <c r="C63" s="473">
        <f>SUM(C62:C62)</f>
        <v>0</v>
      </c>
      <c r="D63" s="473">
        <f>SUM(D62:D62)</f>
        <v>0</v>
      </c>
      <c r="E63" s="473"/>
      <c r="F63" s="473"/>
      <c r="G63" s="473">
        <f>SUM(G62:G62)</f>
        <v>0</v>
      </c>
      <c r="H63" s="474">
        <f>SUM(H62:H62)</f>
        <v>0</v>
      </c>
    </row>
    <row r="64" spans="2:8" s="467" customFormat="1" ht="12" x14ac:dyDescent="0.25">
      <c r="B64" s="475" t="s">
        <v>506</v>
      </c>
      <c r="C64" s="476"/>
      <c r="D64" s="476"/>
      <c r="E64" s="476">
        <f>IF(C64=0,0,D64/C64*100)</f>
        <v>0</v>
      </c>
      <c r="F64" s="476">
        <f>+E64-100</f>
        <v>-100</v>
      </c>
      <c r="G64" s="476"/>
      <c r="H64" s="471">
        <f>+G64*F64/100</f>
        <v>0</v>
      </c>
    </row>
    <row r="65" spans="2:8" s="467" customFormat="1" ht="12" x14ac:dyDescent="0.25">
      <c r="B65" s="472" t="s">
        <v>507</v>
      </c>
      <c r="C65" s="473">
        <f>SUM(C64)</f>
        <v>0</v>
      </c>
      <c r="D65" s="473">
        <f>SUM(D64)</f>
        <v>0</v>
      </c>
      <c r="E65" s="473"/>
      <c r="F65" s="473"/>
      <c r="G65" s="473">
        <f>SUM(G64)</f>
        <v>0</v>
      </c>
      <c r="H65" s="474">
        <f>SUM(H64)</f>
        <v>0</v>
      </c>
    </row>
    <row r="66" spans="2:8" s="467" customFormat="1" ht="12" x14ac:dyDescent="0.25">
      <c r="B66" s="477" t="s">
        <v>508</v>
      </c>
      <c r="C66" s="478"/>
      <c r="D66" s="478"/>
      <c r="E66" s="478">
        <f t="shared" ref="E66:E74" si="0">IF(C66=0,0,D66/C66*100)</f>
        <v>0</v>
      </c>
      <c r="F66" s="478">
        <f t="shared" ref="F66:F74" si="1">+E66-100</f>
        <v>-100</v>
      </c>
      <c r="G66" s="478"/>
      <c r="H66" s="479">
        <f t="shared" ref="H66:H74" si="2">+G66*F66/100</f>
        <v>0</v>
      </c>
    </row>
    <row r="67" spans="2:8" s="467" customFormat="1" ht="12" x14ac:dyDescent="0.25">
      <c r="B67" s="480" t="s">
        <v>509</v>
      </c>
      <c r="C67" s="481"/>
      <c r="D67" s="481"/>
      <c r="E67" s="481">
        <f t="shared" si="0"/>
        <v>0</v>
      </c>
      <c r="F67" s="481">
        <f t="shared" si="1"/>
        <v>-100</v>
      </c>
      <c r="G67" s="481"/>
      <c r="H67" s="482">
        <f t="shared" si="2"/>
        <v>0</v>
      </c>
    </row>
    <row r="68" spans="2:8" s="467" customFormat="1" ht="12" x14ac:dyDescent="0.25">
      <c r="B68" s="480" t="s">
        <v>510</v>
      </c>
      <c r="C68" s="481"/>
      <c r="D68" s="481"/>
      <c r="E68" s="481">
        <f t="shared" si="0"/>
        <v>0</v>
      </c>
      <c r="F68" s="481">
        <f t="shared" si="1"/>
        <v>-100</v>
      </c>
      <c r="G68" s="481"/>
      <c r="H68" s="482">
        <f t="shared" si="2"/>
        <v>0</v>
      </c>
    </row>
    <row r="69" spans="2:8" s="467" customFormat="1" ht="12" x14ac:dyDescent="0.25">
      <c r="B69" s="480" t="s">
        <v>511</v>
      </c>
      <c r="C69" s="481"/>
      <c r="D69" s="481"/>
      <c r="E69" s="481">
        <f t="shared" si="0"/>
        <v>0</v>
      </c>
      <c r="F69" s="481">
        <f t="shared" si="1"/>
        <v>-100</v>
      </c>
      <c r="G69" s="481"/>
      <c r="H69" s="482">
        <f t="shared" si="2"/>
        <v>0</v>
      </c>
    </row>
    <row r="70" spans="2:8" s="467" customFormat="1" ht="12" x14ac:dyDescent="0.25">
      <c r="B70" s="480" t="s">
        <v>512</v>
      </c>
      <c r="C70" s="481"/>
      <c r="D70" s="481"/>
      <c r="E70" s="481">
        <f t="shared" si="0"/>
        <v>0</v>
      </c>
      <c r="F70" s="481">
        <f t="shared" si="1"/>
        <v>-100</v>
      </c>
      <c r="G70" s="481"/>
      <c r="H70" s="482">
        <f t="shared" si="2"/>
        <v>0</v>
      </c>
    </row>
    <row r="71" spans="2:8" s="467" customFormat="1" ht="12" x14ac:dyDescent="0.25">
      <c r="B71" s="480" t="s">
        <v>513</v>
      </c>
      <c r="C71" s="481"/>
      <c r="D71" s="481"/>
      <c r="E71" s="481">
        <f t="shared" si="0"/>
        <v>0</v>
      </c>
      <c r="F71" s="481">
        <f t="shared" si="1"/>
        <v>-100</v>
      </c>
      <c r="G71" s="481"/>
      <c r="H71" s="482">
        <f t="shared" si="2"/>
        <v>0</v>
      </c>
    </row>
    <row r="72" spans="2:8" s="467" customFormat="1" ht="12" x14ac:dyDescent="0.25">
      <c r="B72" s="483" t="s">
        <v>514</v>
      </c>
      <c r="C72" s="484"/>
      <c r="D72" s="484"/>
      <c r="E72" s="484">
        <f t="shared" si="0"/>
        <v>0</v>
      </c>
      <c r="F72" s="484">
        <f t="shared" si="1"/>
        <v>-100</v>
      </c>
      <c r="G72" s="481"/>
      <c r="H72" s="482">
        <f t="shared" si="2"/>
        <v>0</v>
      </c>
    </row>
    <row r="73" spans="2:8" s="467" customFormat="1" ht="12" x14ac:dyDescent="0.25">
      <c r="B73" s="483" t="s">
        <v>515</v>
      </c>
      <c r="C73" s="484"/>
      <c r="D73" s="484"/>
      <c r="E73" s="484">
        <f t="shared" si="0"/>
        <v>0</v>
      </c>
      <c r="F73" s="484">
        <f t="shared" si="1"/>
        <v>-100</v>
      </c>
      <c r="G73" s="481"/>
      <c r="H73" s="482">
        <f t="shared" si="2"/>
        <v>0</v>
      </c>
    </row>
    <row r="74" spans="2:8" s="467" customFormat="1" ht="12" x14ac:dyDescent="0.25">
      <c r="B74" s="469" t="s">
        <v>516</v>
      </c>
      <c r="C74" s="470"/>
      <c r="D74" s="470"/>
      <c r="E74" s="470">
        <f t="shared" si="0"/>
        <v>0</v>
      </c>
      <c r="F74" s="470">
        <f t="shared" si="1"/>
        <v>-100</v>
      </c>
      <c r="G74" s="481"/>
      <c r="H74" s="471">
        <f t="shared" si="2"/>
        <v>0</v>
      </c>
    </row>
    <row r="75" spans="2:8" s="467" customFormat="1" ht="12" x14ac:dyDescent="0.25">
      <c r="B75" s="472" t="s">
        <v>517</v>
      </c>
      <c r="C75" s="473">
        <f>SUM(C66:C74)</f>
        <v>0</v>
      </c>
      <c r="D75" s="473">
        <f>SUM(D66:D74)</f>
        <v>0</v>
      </c>
      <c r="E75" s="473"/>
      <c r="F75" s="473"/>
      <c r="G75" s="473">
        <f>SUM(G66:G74)</f>
        <v>0</v>
      </c>
      <c r="H75" s="474">
        <f>SUM(H66:H74)</f>
        <v>0</v>
      </c>
    </row>
    <row r="76" spans="2:8" s="467" customFormat="1" ht="12" x14ac:dyDescent="0.25">
      <c r="B76" s="472" t="s">
        <v>364</v>
      </c>
      <c r="C76" s="473">
        <f>+C63+C65+C75</f>
        <v>0</v>
      </c>
      <c r="D76" s="473">
        <f>+D63+D65+D75</f>
        <v>0</v>
      </c>
      <c r="E76" s="473"/>
      <c r="F76" s="473"/>
      <c r="G76" s="473">
        <f>+G63+G65+G75</f>
        <v>0</v>
      </c>
      <c r="H76" s="474">
        <f>+H63+H65+H75</f>
        <v>0</v>
      </c>
    </row>
    <row r="77" spans="2:8" s="467" customFormat="1" ht="12" x14ac:dyDescent="0.25"/>
    <row r="78" spans="2:8" s="467" customFormat="1" ht="15" x14ac:dyDescent="0.25">
      <c r="B78" s="465" t="s">
        <v>518</v>
      </c>
      <c r="C78" s="466"/>
      <c r="D78" s="466"/>
      <c r="E78" s="466"/>
    </row>
    <row r="79" spans="2:8" s="467" customFormat="1" ht="24" x14ac:dyDescent="0.25">
      <c r="B79" s="1040" t="s">
        <v>357</v>
      </c>
      <c r="C79" s="1041"/>
      <c r="D79" s="1041"/>
      <c r="E79" s="1041"/>
      <c r="F79" s="1042"/>
      <c r="G79" s="1005" t="s">
        <v>502</v>
      </c>
      <c r="H79" s="468" t="s">
        <v>519</v>
      </c>
    </row>
    <row r="80" spans="2:8" s="467" customFormat="1" ht="12" x14ac:dyDescent="0.25">
      <c r="B80" s="1043" t="s">
        <v>520</v>
      </c>
      <c r="C80" s="1044"/>
      <c r="D80" s="1044"/>
      <c r="E80" s="1044"/>
      <c r="F80" s="1045"/>
      <c r="G80" s="485"/>
      <c r="H80" s="486">
        <f>+G80</f>
        <v>0</v>
      </c>
    </row>
    <row r="81" spans="2:8" s="467" customFormat="1" ht="12" x14ac:dyDescent="0.25">
      <c r="B81" s="1030" t="s">
        <v>521</v>
      </c>
      <c r="C81" s="1031"/>
      <c r="D81" s="1031"/>
      <c r="E81" s="1031"/>
      <c r="F81" s="1032"/>
      <c r="G81" s="485"/>
      <c r="H81" s="486">
        <f>+G81</f>
        <v>0</v>
      </c>
    </row>
    <row r="82" spans="2:8" s="467" customFormat="1" ht="12" x14ac:dyDescent="0.25">
      <c r="B82" s="1046" t="s">
        <v>522</v>
      </c>
      <c r="C82" s="1047"/>
      <c r="D82" s="1047"/>
      <c r="E82" s="1047"/>
      <c r="F82" s="1048"/>
      <c r="G82" s="485"/>
      <c r="H82" s="486">
        <f>+G82</f>
        <v>0</v>
      </c>
    </row>
    <row r="83" spans="2:8" s="467" customFormat="1" ht="12" x14ac:dyDescent="0.25">
      <c r="B83" s="1040" t="s">
        <v>523</v>
      </c>
      <c r="C83" s="1041"/>
      <c r="D83" s="1041"/>
      <c r="E83" s="1041"/>
      <c r="F83" s="1042"/>
      <c r="G83" s="473">
        <f>SUM(G80:G82)</f>
        <v>0</v>
      </c>
      <c r="H83" s="474">
        <f>SUM(H80:H82)</f>
        <v>0</v>
      </c>
    </row>
    <row r="84" spans="2:8" s="467" customFormat="1" ht="12" x14ac:dyDescent="0.25"/>
    <row r="85" spans="2:8" s="467" customFormat="1" ht="15" x14ac:dyDescent="0.25">
      <c r="B85" s="465" t="s">
        <v>524</v>
      </c>
      <c r="C85" s="466"/>
      <c r="D85" s="466"/>
      <c r="E85" s="466"/>
    </row>
    <row r="86" spans="2:8" s="467" customFormat="1" ht="36" x14ac:dyDescent="0.25">
      <c r="B86" s="1049" t="s">
        <v>357</v>
      </c>
      <c r="C86" s="1050"/>
      <c r="D86" s="1050"/>
      <c r="E86" s="1051"/>
      <c r="F86" s="1005" t="s">
        <v>525</v>
      </c>
      <c r="G86" s="1005" t="s">
        <v>526</v>
      </c>
      <c r="H86" s="468" t="s">
        <v>519</v>
      </c>
    </row>
    <row r="87" spans="2:8" s="467" customFormat="1" ht="12" x14ac:dyDescent="0.25">
      <c r="B87" s="1043" t="s">
        <v>527</v>
      </c>
      <c r="C87" s="1044"/>
      <c r="D87" s="1044"/>
      <c r="E87" s="1045"/>
      <c r="F87" s="478"/>
      <c r="G87" s="478"/>
      <c r="H87" s="482">
        <f>+F87-G87</f>
        <v>0</v>
      </c>
    </row>
    <row r="88" spans="2:8" s="467" customFormat="1" ht="12" x14ac:dyDescent="0.25">
      <c r="B88" s="1030" t="s">
        <v>528</v>
      </c>
      <c r="C88" s="1031"/>
      <c r="D88" s="1031"/>
      <c r="E88" s="1032"/>
      <c r="F88" s="481"/>
      <c r="G88" s="487"/>
      <c r="H88" s="482">
        <f>+F88-G88</f>
        <v>0</v>
      </c>
    </row>
    <row r="89" spans="2:8" s="467" customFormat="1" ht="12" x14ac:dyDescent="0.25">
      <c r="B89" s="1030" t="s">
        <v>529</v>
      </c>
      <c r="C89" s="1031"/>
      <c r="D89" s="1031"/>
      <c r="E89" s="1032"/>
      <c r="F89" s="481"/>
      <c r="G89" s="487"/>
      <c r="H89" s="482">
        <f t="shared" ref="H89:H94" si="3">+F89-G89</f>
        <v>0</v>
      </c>
    </row>
    <row r="90" spans="2:8" s="467" customFormat="1" ht="12" x14ac:dyDescent="0.25">
      <c r="B90" s="1030" t="s">
        <v>530</v>
      </c>
      <c r="C90" s="1031"/>
      <c r="D90" s="1031"/>
      <c r="E90" s="1032"/>
      <c r="F90" s="481"/>
      <c r="G90" s="487"/>
      <c r="H90" s="482">
        <f t="shared" si="3"/>
        <v>0</v>
      </c>
    </row>
    <row r="91" spans="2:8" s="467" customFormat="1" ht="12" x14ac:dyDescent="0.25">
      <c r="B91" s="1030" t="s">
        <v>531</v>
      </c>
      <c r="C91" s="1031"/>
      <c r="D91" s="1031"/>
      <c r="E91" s="1032"/>
      <c r="F91" s="481"/>
      <c r="G91" s="487"/>
      <c r="H91" s="482">
        <f t="shared" si="3"/>
        <v>0</v>
      </c>
    </row>
    <row r="92" spans="2:8" s="467" customFormat="1" ht="24" customHeight="1" x14ac:dyDescent="0.25">
      <c r="B92" s="1030" t="s">
        <v>532</v>
      </c>
      <c r="C92" s="1031"/>
      <c r="D92" s="1031"/>
      <c r="E92" s="1032"/>
      <c r="F92" s="481"/>
      <c r="G92" s="487"/>
      <c r="H92" s="482">
        <f t="shared" si="3"/>
        <v>0</v>
      </c>
    </row>
    <row r="93" spans="2:8" s="467" customFormat="1" ht="12" x14ac:dyDescent="0.25">
      <c r="B93" s="1030" t="s">
        <v>533</v>
      </c>
      <c r="C93" s="1031"/>
      <c r="D93" s="1031"/>
      <c r="E93" s="1032"/>
      <c r="F93" s="481"/>
      <c r="G93" s="487"/>
      <c r="H93" s="482">
        <f t="shared" si="3"/>
        <v>0</v>
      </c>
    </row>
    <row r="94" spans="2:8" s="467" customFormat="1" ht="12" x14ac:dyDescent="0.25">
      <c r="B94" s="1046" t="s">
        <v>534</v>
      </c>
      <c r="C94" s="1047"/>
      <c r="D94" s="1047"/>
      <c r="E94" s="1048"/>
      <c r="F94" s="470"/>
      <c r="G94" s="487"/>
      <c r="H94" s="482">
        <f t="shared" si="3"/>
        <v>0</v>
      </c>
    </row>
    <row r="95" spans="2:8" s="467" customFormat="1" ht="12" x14ac:dyDescent="0.25">
      <c r="B95" s="1040" t="s">
        <v>523</v>
      </c>
      <c r="C95" s="1041"/>
      <c r="D95" s="1041"/>
      <c r="E95" s="1042"/>
      <c r="F95" s="473">
        <f>SUM(F87:F94)</f>
        <v>0</v>
      </c>
      <c r="G95" s="473">
        <f>SUM(G87:G94)</f>
        <v>0</v>
      </c>
      <c r="H95" s="474">
        <f>SUM(H87:H94)</f>
        <v>0</v>
      </c>
    </row>
    <row r="96" spans="2:8" s="467" customFormat="1" ht="12" x14ac:dyDescent="0.25"/>
    <row r="97" spans="2:8" s="467" customFormat="1" ht="15" x14ac:dyDescent="0.25">
      <c r="B97" s="465" t="s">
        <v>535</v>
      </c>
      <c r="C97" s="488"/>
      <c r="D97" s="488"/>
      <c r="E97" s="488"/>
      <c r="F97" s="488"/>
      <c r="G97" s="488"/>
      <c r="H97" s="488"/>
    </row>
    <row r="98" spans="2:8" s="467" customFormat="1" ht="27" customHeight="1" x14ac:dyDescent="0.25">
      <c r="B98" s="1053" t="s">
        <v>536</v>
      </c>
      <c r="C98" s="1053"/>
      <c r="D98" s="1053"/>
      <c r="E98" s="1053"/>
      <c r="F98" s="1053"/>
      <c r="G98" s="1053"/>
      <c r="H98" s="1053"/>
    </row>
    <row r="99" spans="2:8" s="467" customFormat="1" ht="27.75" customHeight="1" x14ac:dyDescent="0.2">
      <c r="B99" s="1054" t="s">
        <v>537</v>
      </c>
      <c r="C99" s="1054"/>
      <c r="D99" s="1054"/>
      <c r="E99" s="1054"/>
      <c r="F99" s="1054"/>
      <c r="G99" s="1054"/>
      <c r="H99" s="1054"/>
    </row>
    <row r="100" spans="2:8" s="467" customFormat="1" ht="24" x14ac:dyDescent="0.25">
      <c r="B100" s="1055" t="s">
        <v>538</v>
      </c>
      <c r="C100" s="489" t="s">
        <v>539</v>
      </c>
      <c r="D100" s="489" t="s">
        <v>540</v>
      </c>
      <c r="E100" s="489" t="s">
        <v>541</v>
      </c>
      <c r="F100" s="489" t="s">
        <v>542</v>
      </c>
      <c r="G100" s="489" t="s">
        <v>525</v>
      </c>
      <c r="H100" s="468" t="s">
        <v>503</v>
      </c>
    </row>
    <row r="101" spans="2:8" s="467" customFormat="1" ht="12" x14ac:dyDescent="0.25">
      <c r="B101" s="1055"/>
      <c r="C101" s="490" t="s">
        <v>543</v>
      </c>
      <c r="D101" s="490" t="s">
        <v>544</v>
      </c>
      <c r="E101" s="490" t="s">
        <v>545</v>
      </c>
      <c r="F101" s="490" t="s">
        <v>546</v>
      </c>
      <c r="G101" s="490" t="s">
        <v>547</v>
      </c>
      <c r="H101" s="491" t="s">
        <v>548</v>
      </c>
    </row>
    <row r="102" spans="2:8" s="467" customFormat="1" ht="12" x14ac:dyDescent="0.25">
      <c r="B102" s="492" t="s">
        <v>549</v>
      </c>
      <c r="C102" s="493"/>
      <c r="D102" s="493"/>
      <c r="E102" s="493"/>
      <c r="F102" s="493">
        <f t="shared" ref="F102:F107" si="4">+(C102+D102+E102)/3</f>
        <v>0</v>
      </c>
      <c r="G102" s="494">
        <f>+C17</f>
        <v>0</v>
      </c>
      <c r="H102" s="482">
        <f t="shared" ref="H102:H107" si="5">-(+G102*F102/100)</f>
        <v>0</v>
      </c>
    </row>
    <row r="103" spans="2:8" s="467" customFormat="1" ht="12" x14ac:dyDescent="0.25">
      <c r="B103" s="495" t="s">
        <v>550</v>
      </c>
      <c r="C103" s="494"/>
      <c r="D103" s="494"/>
      <c r="E103" s="494"/>
      <c r="F103" s="494">
        <f t="shared" si="4"/>
        <v>0</v>
      </c>
      <c r="G103" s="494">
        <f>+C18</f>
        <v>0</v>
      </c>
      <c r="H103" s="482">
        <f t="shared" si="5"/>
        <v>0</v>
      </c>
    </row>
    <row r="104" spans="2:8" s="467" customFormat="1" ht="12" x14ac:dyDescent="0.25">
      <c r="B104" s="495" t="s">
        <v>551</v>
      </c>
      <c r="C104" s="494"/>
      <c r="D104" s="494"/>
      <c r="E104" s="494"/>
      <c r="F104" s="494">
        <f t="shared" si="4"/>
        <v>0</v>
      </c>
      <c r="G104" s="494">
        <f>+C19</f>
        <v>0</v>
      </c>
      <c r="H104" s="482">
        <f t="shared" si="5"/>
        <v>0</v>
      </c>
    </row>
    <row r="105" spans="2:8" s="467" customFormat="1" ht="12" x14ac:dyDescent="0.25">
      <c r="B105" s="495" t="s">
        <v>552</v>
      </c>
      <c r="C105" s="494"/>
      <c r="D105" s="494"/>
      <c r="E105" s="494"/>
      <c r="F105" s="494">
        <f t="shared" si="4"/>
        <v>0</v>
      </c>
      <c r="G105" s="494">
        <f>+C20</f>
        <v>0</v>
      </c>
      <c r="H105" s="482">
        <f t="shared" si="5"/>
        <v>0</v>
      </c>
    </row>
    <row r="106" spans="2:8" s="467" customFormat="1" ht="12" x14ac:dyDescent="0.25">
      <c r="B106" s="495" t="s">
        <v>553</v>
      </c>
      <c r="C106" s="494"/>
      <c r="D106" s="494"/>
      <c r="E106" s="494"/>
      <c r="F106" s="494">
        <f t="shared" si="4"/>
        <v>0</v>
      </c>
      <c r="G106" s="494">
        <f>+C22</f>
        <v>0</v>
      </c>
      <c r="H106" s="482">
        <f t="shared" si="5"/>
        <v>0</v>
      </c>
    </row>
    <row r="107" spans="2:8" s="467" customFormat="1" ht="12" x14ac:dyDescent="0.25">
      <c r="B107" s="496" t="s">
        <v>554</v>
      </c>
      <c r="C107" s="494"/>
      <c r="D107" s="497"/>
      <c r="E107" s="497"/>
      <c r="F107" s="497">
        <f t="shared" si="4"/>
        <v>0</v>
      </c>
      <c r="G107" s="497">
        <f>+C23</f>
        <v>0</v>
      </c>
      <c r="H107" s="482">
        <f t="shared" si="5"/>
        <v>0</v>
      </c>
    </row>
    <row r="108" spans="2:8" s="467" customFormat="1" ht="12" x14ac:dyDescent="0.25">
      <c r="B108" s="498" t="s">
        <v>364</v>
      </c>
      <c r="C108" s="499"/>
      <c r="D108" s="499"/>
      <c r="E108" s="499"/>
      <c r="F108" s="499"/>
      <c r="G108" s="499">
        <f>SUM(G102:G107)</f>
        <v>0</v>
      </c>
      <c r="H108" s="474">
        <f>SUM(H102:H107)</f>
        <v>0</v>
      </c>
    </row>
    <row r="109" spans="2:8" s="467" customFormat="1" ht="12" x14ac:dyDescent="0.25">
      <c r="B109" s="500"/>
      <c r="C109" s="500"/>
      <c r="D109" s="500"/>
      <c r="E109" s="500"/>
      <c r="F109" s="500"/>
      <c r="G109" s="500"/>
      <c r="H109" s="500"/>
    </row>
    <row r="110" spans="2:8" s="467" customFormat="1" ht="15" x14ac:dyDescent="0.25">
      <c r="B110" s="465" t="s">
        <v>610</v>
      </c>
      <c r="C110" s="488"/>
      <c r="D110" s="488"/>
      <c r="E110" s="488"/>
    </row>
    <row r="111" spans="2:8" s="467" customFormat="1" ht="24" x14ac:dyDescent="0.25">
      <c r="B111" s="1056" t="s">
        <v>357</v>
      </c>
      <c r="C111" s="1056"/>
      <c r="D111" s="1056"/>
      <c r="E111" s="1056"/>
      <c r="F111" s="1005" t="s">
        <v>525</v>
      </c>
      <c r="G111" s="1005" t="s">
        <v>556</v>
      </c>
      <c r="H111" s="468" t="s">
        <v>519</v>
      </c>
    </row>
    <row r="112" spans="2:8" s="467" customFormat="1" ht="12" x14ac:dyDescent="0.25">
      <c r="B112" s="1052"/>
      <c r="C112" s="1052"/>
      <c r="D112" s="1052"/>
      <c r="E112" s="1052"/>
      <c r="F112" s="478"/>
      <c r="G112" s="478"/>
      <c r="H112" s="482">
        <f>+F112-G112</f>
        <v>0</v>
      </c>
    </row>
    <row r="113" spans="2:8" s="467" customFormat="1" ht="12" x14ac:dyDescent="0.25">
      <c r="B113" s="1057" t="s">
        <v>523</v>
      </c>
      <c r="C113" s="1057"/>
      <c r="D113" s="1057"/>
      <c r="E113" s="1057"/>
      <c r="F113" s="473">
        <f>SUM(F112:F112)</f>
        <v>0</v>
      </c>
      <c r="G113" s="473">
        <f>SUM(G112:G112)</f>
        <v>0</v>
      </c>
      <c r="H113" s="474">
        <f>SUM(H112:H112)</f>
        <v>0</v>
      </c>
    </row>
    <row r="114" spans="2:8" s="467" customFormat="1" ht="12" x14ac:dyDescent="0.25">
      <c r="B114" s="500"/>
      <c r="C114" s="500"/>
      <c r="D114" s="500"/>
      <c r="E114" s="500"/>
    </row>
    <row r="115" spans="2:8" s="467" customFormat="1" ht="15" x14ac:dyDescent="0.25">
      <c r="B115" s="465" t="s">
        <v>557</v>
      </c>
    </row>
    <row r="116" spans="2:8" s="467" customFormat="1" ht="36" x14ac:dyDescent="0.25">
      <c r="B116" s="1058" t="s">
        <v>357</v>
      </c>
      <c r="C116" s="1058"/>
      <c r="D116" s="1058"/>
      <c r="E116" s="1058"/>
      <c r="F116" s="1058"/>
      <c r="G116" s="1004" t="s">
        <v>558</v>
      </c>
      <c r="H116" s="468" t="s">
        <v>519</v>
      </c>
    </row>
    <row r="117" spans="2:8" s="467" customFormat="1" ht="12" x14ac:dyDescent="0.25">
      <c r="B117" s="1059"/>
      <c r="C117" s="1059"/>
      <c r="D117" s="1059"/>
      <c r="E117" s="1059"/>
      <c r="F117" s="1059"/>
      <c r="G117" s="501"/>
      <c r="H117" s="479">
        <v>0</v>
      </c>
    </row>
    <row r="118" spans="2:8" s="467" customFormat="1" ht="12" x14ac:dyDescent="0.25">
      <c r="B118" s="1060" t="s">
        <v>523</v>
      </c>
      <c r="C118" s="1060"/>
      <c r="D118" s="1060"/>
      <c r="E118" s="1060"/>
      <c r="F118" s="1060"/>
      <c r="G118" s="502"/>
      <c r="H118" s="474">
        <f>SUM(H117:H117)</f>
        <v>0</v>
      </c>
    </row>
    <row r="119" spans="2:8" s="467" customFormat="1" ht="12" x14ac:dyDescent="0.25"/>
    <row r="120" spans="2:8" s="467" customFormat="1" ht="15" x14ac:dyDescent="0.25">
      <c r="B120" s="465" t="s">
        <v>559</v>
      </c>
      <c r="C120" s="466"/>
      <c r="D120" s="466"/>
      <c r="E120" s="466"/>
    </row>
    <row r="121" spans="2:8" s="467" customFormat="1" ht="72" x14ac:dyDescent="0.25">
      <c r="B121" s="1056" t="s">
        <v>357</v>
      </c>
      <c r="C121" s="1056"/>
      <c r="D121" s="1056"/>
      <c r="E121" s="1056"/>
      <c r="F121" s="1005" t="s">
        <v>560</v>
      </c>
      <c r="G121" s="1005" t="s">
        <v>561</v>
      </c>
      <c r="H121" s="468" t="s">
        <v>519</v>
      </c>
    </row>
    <row r="122" spans="2:8" s="467" customFormat="1" ht="12" x14ac:dyDescent="0.25">
      <c r="B122" s="1052"/>
      <c r="C122" s="1052"/>
      <c r="D122" s="1052"/>
      <c r="E122" s="1052"/>
      <c r="F122" s="478"/>
      <c r="G122" s="478"/>
      <c r="H122" s="479">
        <f>-G122</f>
        <v>0</v>
      </c>
    </row>
    <row r="123" spans="2:8" s="467" customFormat="1" ht="12" x14ac:dyDescent="0.25">
      <c r="B123" s="1057" t="s">
        <v>523</v>
      </c>
      <c r="C123" s="1057"/>
      <c r="D123" s="1057"/>
      <c r="E123" s="1057"/>
      <c r="F123" s="473">
        <f>SUM(F122:F122)</f>
        <v>0</v>
      </c>
      <c r="G123" s="473">
        <f>SUM(G122:G122)</f>
        <v>0</v>
      </c>
      <c r="H123" s="474">
        <f>SUM(H122:H122)</f>
        <v>0</v>
      </c>
    </row>
    <row r="124" spans="2:8" s="467" customFormat="1" ht="12" x14ac:dyDescent="0.25"/>
    <row r="125" spans="2:8" s="467" customFormat="1" ht="15" x14ac:dyDescent="0.25">
      <c r="B125" s="465" t="s">
        <v>562</v>
      </c>
      <c r="C125" s="466"/>
      <c r="D125" s="466"/>
      <c r="E125" s="466"/>
    </row>
    <row r="126" spans="2:8" s="467" customFormat="1" ht="74.25" customHeight="1" x14ac:dyDescent="0.25">
      <c r="B126" s="1056" t="s">
        <v>357</v>
      </c>
      <c r="C126" s="1056"/>
      <c r="D126" s="1005" t="s">
        <v>563</v>
      </c>
      <c r="E126" s="1005" t="s">
        <v>564</v>
      </c>
      <c r="F126" s="1005" t="s">
        <v>565</v>
      </c>
      <c r="G126" s="1005" t="s">
        <v>566</v>
      </c>
      <c r="H126" s="468" t="s">
        <v>519</v>
      </c>
    </row>
    <row r="127" spans="2:8" s="467" customFormat="1" ht="12" x14ac:dyDescent="0.25">
      <c r="B127" s="1059"/>
      <c r="C127" s="1059"/>
      <c r="D127" s="478"/>
      <c r="E127" s="478"/>
      <c r="F127" s="478">
        <f>+D127*E127/100</f>
        <v>0</v>
      </c>
      <c r="G127" s="478"/>
      <c r="H127" s="479">
        <f>+F127-G127</f>
        <v>0</v>
      </c>
    </row>
    <row r="128" spans="2:8" s="467" customFormat="1" ht="12" x14ac:dyDescent="0.25">
      <c r="B128" s="1057" t="s">
        <v>523</v>
      </c>
      <c r="C128" s="1057"/>
      <c r="D128" s="473">
        <f>SUM(D127:D127)</f>
        <v>0</v>
      </c>
      <c r="E128" s="473"/>
      <c r="F128" s="473">
        <f>SUM(F127:F127)</f>
        <v>0</v>
      </c>
      <c r="G128" s="473">
        <f>SUM(G127:G127)</f>
        <v>0</v>
      </c>
      <c r="H128" s="474">
        <f>SUM(H127:H127)</f>
        <v>0</v>
      </c>
    </row>
    <row r="129" spans="2:8" s="467" customFormat="1" ht="12" x14ac:dyDescent="0.25"/>
    <row r="130" spans="2:8" s="467" customFormat="1" ht="15" x14ac:dyDescent="0.25">
      <c r="B130" s="465" t="s">
        <v>567</v>
      </c>
      <c r="C130" s="465"/>
      <c r="D130" s="465"/>
      <c r="E130" s="465"/>
    </row>
    <row r="131" spans="2:8" s="467" customFormat="1" ht="36" x14ac:dyDescent="0.25">
      <c r="B131" s="1056" t="s">
        <v>357</v>
      </c>
      <c r="C131" s="1056"/>
      <c r="D131" s="1056"/>
      <c r="E131" s="1056"/>
      <c r="F131" s="1005" t="s">
        <v>568</v>
      </c>
      <c r="G131" s="1005" t="s">
        <v>569</v>
      </c>
      <c r="H131" s="468" t="s">
        <v>519</v>
      </c>
    </row>
    <row r="132" spans="2:8" s="467" customFormat="1" ht="12" x14ac:dyDescent="0.25">
      <c r="B132" s="1052"/>
      <c r="C132" s="1052"/>
      <c r="D132" s="1052"/>
      <c r="E132" s="1052"/>
      <c r="F132" s="478"/>
      <c r="G132" s="478"/>
      <c r="H132" s="503">
        <f>+F132-G132</f>
        <v>0</v>
      </c>
    </row>
    <row r="133" spans="2:8" s="467" customFormat="1" ht="12" x14ac:dyDescent="0.25">
      <c r="B133" s="1057" t="s">
        <v>523</v>
      </c>
      <c r="C133" s="1057"/>
      <c r="D133" s="1057"/>
      <c r="E133" s="1057"/>
      <c r="F133" s="473">
        <f>SUM(F132:F132)</f>
        <v>0</v>
      </c>
      <c r="G133" s="473">
        <f>SUM(G132:G132)</f>
        <v>0</v>
      </c>
      <c r="H133" s="474">
        <f>SUM(H132:H132)</f>
        <v>0</v>
      </c>
    </row>
    <row r="134" spans="2:8" s="467" customFormat="1" ht="12" x14ac:dyDescent="0.25"/>
    <row r="135" spans="2:8" s="467" customFormat="1" ht="15" x14ac:dyDescent="0.25">
      <c r="B135" s="465" t="s">
        <v>570</v>
      </c>
      <c r="C135" s="466"/>
      <c r="D135" s="466"/>
      <c r="E135" s="466"/>
    </row>
    <row r="136" spans="2:8" s="467" customFormat="1" ht="48" x14ac:dyDescent="0.25">
      <c r="B136" s="1056" t="s">
        <v>357</v>
      </c>
      <c r="C136" s="1056"/>
      <c r="D136" s="1056"/>
      <c r="E136" s="1056"/>
      <c r="F136" s="1056"/>
      <c r="G136" s="1005" t="s">
        <v>571</v>
      </c>
      <c r="H136" s="468" t="s">
        <v>519</v>
      </c>
    </row>
    <row r="137" spans="2:8" s="467" customFormat="1" ht="12" x14ac:dyDescent="0.25">
      <c r="B137" s="1052"/>
      <c r="C137" s="1052"/>
      <c r="D137" s="1052"/>
      <c r="E137" s="1052"/>
      <c r="F137" s="1052"/>
      <c r="G137" s="476"/>
      <c r="H137" s="504">
        <f>-G137</f>
        <v>0</v>
      </c>
    </row>
    <row r="138" spans="2:8" s="467" customFormat="1" ht="12" x14ac:dyDescent="0.25">
      <c r="B138" s="1057" t="s">
        <v>523</v>
      </c>
      <c r="C138" s="1057"/>
      <c r="D138" s="1057"/>
      <c r="E138" s="1057"/>
      <c r="F138" s="1057"/>
      <c r="G138" s="473">
        <f>SUM(G137:G137)</f>
        <v>0</v>
      </c>
      <c r="H138" s="474">
        <f>SUM(H137:H137)</f>
        <v>0</v>
      </c>
    </row>
    <row r="139" spans="2:8" s="467" customFormat="1" ht="12" x14ac:dyDescent="0.25">
      <c r="B139" s="500"/>
      <c r="C139" s="500"/>
      <c r="D139" s="500"/>
      <c r="E139" s="505"/>
    </row>
    <row r="140" spans="2:8" s="467" customFormat="1" ht="60" x14ac:dyDescent="0.25">
      <c r="B140" s="1056" t="s">
        <v>357</v>
      </c>
      <c r="C140" s="1056"/>
      <c r="D140" s="1056"/>
      <c r="E140" s="1056"/>
      <c r="F140" s="1056"/>
      <c r="G140" s="1005" t="s">
        <v>572</v>
      </c>
      <c r="H140" s="468" t="s">
        <v>519</v>
      </c>
    </row>
    <row r="141" spans="2:8" s="467" customFormat="1" ht="12" x14ac:dyDescent="0.25">
      <c r="B141" s="1052"/>
      <c r="C141" s="1052"/>
      <c r="D141" s="1052"/>
      <c r="E141" s="1052"/>
      <c r="F141" s="1052"/>
      <c r="G141" s="476"/>
      <c r="H141" s="504">
        <f>+G141</f>
        <v>0</v>
      </c>
    </row>
    <row r="142" spans="2:8" s="467" customFormat="1" ht="12" x14ac:dyDescent="0.25">
      <c r="B142" s="1057" t="s">
        <v>523</v>
      </c>
      <c r="C142" s="1057"/>
      <c r="D142" s="1057"/>
      <c r="E142" s="1057"/>
      <c r="F142" s="1057"/>
      <c r="G142" s="473">
        <f>SUM(G141:G141)</f>
        <v>0</v>
      </c>
      <c r="H142" s="474">
        <f>SUM(H141:H141)</f>
        <v>0</v>
      </c>
    </row>
    <row r="143" spans="2:8" s="467" customFormat="1" ht="12" x14ac:dyDescent="0.25">
      <c r="B143" s="500"/>
      <c r="E143" s="500"/>
      <c r="G143" s="500"/>
      <c r="H143" s="500"/>
    </row>
    <row r="144" spans="2:8" s="467" customFormat="1" ht="12" x14ac:dyDescent="0.25">
      <c r="B144" s="1061" t="s">
        <v>573</v>
      </c>
      <c r="C144" s="1061"/>
      <c r="D144" s="1061"/>
      <c r="E144" s="1061"/>
      <c r="F144" s="1061"/>
      <c r="G144" s="506"/>
      <c r="H144" s="474">
        <f>+H138+H142</f>
        <v>0</v>
      </c>
    </row>
    <row r="145" spans="2:8" s="467" customFormat="1" ht="12" x14ac:dyDescent="0.25"/>
    <row r="146" spans="2:8" s="467" customFormat="1" ht="15" x14ac:dyDescent="0.25">
      <c r="B146" s="465" t="s">
        <v>574</v>
      </c>
      <c r="C146" s="466"/>
      <c r="D146" s="466"/>
    </row>
    <row r="147" spans="2:8" s="467" customFormat="1" ht="24" x14ac:dyDescent="0.25">
      <c r="B147" s="1056" t="s">
        <v>357</v>
      </c>
      <c r="C147" s="1056"/>
      <c r="D147" s="1056"/>
      <c r="E147" s="1056"/>
      <c r="F147" s="1056"/>
      <c r="G147" s="1005" t="s">
        <v>575</v>
      </c>
      <c r="H147" s="468" t="s">
        <v>519</v>
      </c>
    </row>
    <row r="148" spans="2:8" s="467" customFormat="1" ht="12" x14ac:dyDescent="0.25">
      <c r="B148" s="1052"/>
      <c r="C148" s="1052"/>
      <c r="D148" s="1052"/>
      <c r="E148" s="1052"/>
      <c r="F148" s="1052"/>
      <c r="G148" s="478"/>
      <c r="H148" s="503">
        <f>-G148</f>
        <v>0</v>
      </c>
    </row>
    <row r="149" spans="2:8" s="467" customFormat="1" ht="12" x14ac:dyDescent="0.25">
      <c r="B149" s="1057" t="s">
        <v>523</v>
      </c>
      <c r="C149" s="1057"/>
      <c r="D149" s="1057"/>
      <c r="E149" s="1057"/>
      <c r="F149" s="1057"/>
      <c r="G149" s="473">
        <f>SUM(G148:G148)</f>
        <v>0</v>
      </c>
      <c r="H149" s="474">
        <f>SUM(H148:H148)</f>
        <v>0</v>
      </c>
    </row>
    <row r="150" spans="2:8" s="467" customFormat="1" ht="12" x14ac:dyDescent="0.25"/>
    <row r="151" spans="2:8" s="467" customFormat="1" ht="15" x14ac:dyDescent="0.25">
      <c r="B151" s="465" t="s">
        <v>576</v>
      </c>
      <c r="C151" s="466"/>
      <c r="D151" s="466"/>
      <c r="E151" s="466"/>
    </row>
    <row r="152" spans="2:8" s="467" customFormat="1" ht="36" x14ac:dyDescent="0.25">
      <c r="B152" s="1056" t="s">
        <v>357</v>
      </c>
      <c r="C152" s="1056"/>
      <c r="D152" s="1056"/>
      <c r="E152" s="1056"/>
      <c r="F152" s="1056"/>
      <c r="G152" s="1005" t="s">
        <v>577</v>
      </c>
      <c r="H152" s="468" t="s">
        <v>519</v>
      </c>
    </row>
    <row r="153" spans="2:8" s="467" customFormat="1" ht="12" x14ac:dyDescent="0.25">
      <c r="B153" s="1052"/>
      <c r="C153" s="1052"/>
      <c r="D153" s="1052"/>
      <c r="E153" s="1052"/>
      <c r="F153" s="1052"/>
      <c r="G153" s="476"/>
      <c r="H153" s="504">
        <f>-G153</f>
        <v>0</v>
      </c>
    </row>
    <row r="154" spans="2:8" s="467" customFormat="1" ht="12" x14ac:dyDescent="0.25">
      <c r="B154" s="1057" t="s">
        <v>523</v>
      </c>
      <c r="C154" s="1057"/>
      <c r="D154" s="1057"/>
      <c r="E154" s="1057"/>
      <c r="F154" s="1057"/>
      <c r="G154" s="473">
        <f>SUM(G153:G153)</f>
        <v>0</v>
      </c>
      <c r="H154" s="474">
        <f>SUM(H153:H153)</f>
        <v>0</v>
      </c>
    </row>
    <row r="155" spans="2:8" s="467" customFormat="1" ht="12" x14ac:dyDescent="0.25"/>
    <row r="156" spans="2:8" s="467" customFormat="1" ht="15" x14ac:dyDescent="0.25">
      <c r="B156" s="465" t="s">
        <v>578</v>
      </c>
      <c r="C156" s="466"/>
    </row>
    <row r="157" spans="2:8" s="467" customFormat="1" ht="12" x14ac:dyDescent="0.25">
      <c r="B157" s="1056" t="s">
        <v>357</v>
      </c>
      <c r="C157" s="1056"/>
      <c r="D157" s="1056"/>
      <c r="E157" s="1056"/>
      <c r="F157" s="1056"/>
      <c r="G157" s="1056"/>
      <c r="H157" s="468" t="s">
        <v>519</v>
      </c>
    </row>
    <row r="158" spans="2:8" s="467" customFormat="1" ht="12" x14ac:dyDescent="0.25">
      <c r="B158" s="1062" t="s">
        <v>579</v>
      </c>
      <c r="C158" s="1062"/>
      <c r="D158" s="1062"/>
      <c r="E158" s="1062"/>
      <c r="F158" s="1062"/>
      <c r="G158" s="1062"/>
      <c r="H158" s="479"/>
    </row>
    <row r="159" spans="2:8" s="467" customFormat="1" ht="12" x14ac:dyDescent="0.25">
      <c r="B159" s="1063" t="s">
        <v>580</v>
      </c>
      <c r="C159" s="1063"/>
      <c r="D159" s="1063"/>
      <c r="E159" s="1063"/>
      <c r="F159" s="1063"/>
      <c r="G159" s="1063"/>
      <c r="H159" s="471"/>
    </row>
    <row r="160" spans="2:8" s="467" customFormat="1" ht="12" x14ac:dyDescent="0.25">
      <c r="B160" s="1057" t="s">
        <v>523</v>
      </c>
      <c r="C160" s="1057"/>
      <c r="D160" s="1057"/>
      <c r="E160" s="1057"/>
      <c r="F160" s="1057"/>
      <c r="G160" s="1057"/>
      <c r="H160" s="474">
        <f>+H158-H159</f>
        <v>0</v>
      </c>
    </row>
    <row r="161" spans="2:8" s="467" customFormat="1" ht="12" x14ac:dyDescent="0.25"/>
    <row r="162" spans="2:8" s="467" customFormat="1" ht="15" x14ac:dyDescent="0.25">
      <c r="B162" s="465" t="s">
        <v>581</v>
      </c>
      <c r="C162" s="466"/>
      <c r="D162" s="466"/>
      <c r="E162" s="466"/>
    </row>
    <row r="163" spans="2:8" s="467" customFormat="1" ht="49.5" customHeight="1" x14ac:dyDescent="0.25">
      <c r="B163" s="1056" t="s">
        <v>357</v>
      </c>
      <c r="C163" s="1056"/>
      <c r="D163" s="1056"/>
      <c r="E163" s="1056"/>
      <c r="F163" s="1005" t="s">
        <v>582</v>
      </c>
      <c r="G163" s="1005" t="s">
        <v>583</v>
      </c>
      <c r="H163" s="468" t="s">
        <v>519</v>
      </c>
    </row>
    <row r="164" spans="2:8" s="467" customFormat="1" ht="12" x14ac:dyDescent="0.25">
      <c r="B164" s="1052"/>
      <c r="C164" s="1052"/>
      <c r="D164" s="1052"/>
      <c r="E164" s="1052"/>
      <c r="F164" s="478"/>
      <c r="G164" s="478"/>
      <c r="H164" s="482">
        <f>+F164-G164</f>
        <v>0</v>
      </c>
    </row>
    <row r="165" spans="2:8" s="467" customFormat="1" ht="12" x14ac:dyDescent="0.25">
      <c r="B165" s="1057" t="s">
        <v>523</v>
      </c>
      <c r="C165" s="1057"/>
      <c r="D165" s="1057"/>
      <c r="E165" s="1057"/>
      <c r="F165" s="473">
        <f>SUM(F164:F164)</f>
        <v>0</v>
      </c>
      <c r="G165" s="473">
        <f>SUM(G164:G164)</f>
        <v>0</v>
      </c>
      <c r="H165" s="474">
        <f>SUM(H164:H164)</f>
        <v>0</v>
      </c>
    </row>
    <row r="166" spans="2:8" s="467" customFormat="1" ht="12" x14ac:dyDescent="0.25"/>
    <row r="167" spans="2:8" s="467" customFormat="1" ht="15" x14ac:dyDescent="0.25">
      <c r="B167" s="465" t="s">
        <v>584</v>
      </c>
      <c r="C167" s="466"/>
      <c r="D167" s="466"/>
      <c r="E167" s="466"/>
    </row>
    <row r="168" spans="2:8" s="467" customFormat="1" ht="48" x14ac:dyDescent="0.25">
      <c r="B168" s="1056" t="s">
        <v>357</v>
      </c>
      <c r="C168" s="1056"/>
      <c r="D168" s="1056"/>
      <c r="E168" s="1056"/>
      <c r="F168" s="1005" t="s">
        <v>585</v>
      </c>
      <c r="G168" s="1005" t="s">
        <v>586</v>
      </c>
      <c r="H168" s="468" t="s">
        <v>519</v>
      </c>
    </row>
    <row r="169" spans="2:8" s="467" customFormat="1" ht="12" x14ac:dyDescent="0.25">
      <c r="B169" s="1052"/>
      <c r="C169" s="1052"/>
      <c r="D169" s="1052"/>
      <c r="E169" s="1052"/>
      <c r="F169" s="478"/>
      <c r="G169" s="478"/>
      <c r="H169" s="482">
        <f>+F169-G169</f>
        <v>0</v>
      </c>
    </row>
    <row r="170" spans="2:8" s="467" customFormat="1" ht="12" x14ac:dyDescent="0.25">
      <c r="B170" s="1057" t="s">
        <v>523</v>
      </c>
      <c r="C170" s="1057"/>
      <c r="D170" s="1057"/>
      <c r="E170" s="1057"/>
      <c r="F170" s="473">
        <f>SUM(F169:F169)</f>
        <v>0</v>
      </c>
      <c r="G170" s="473">
        <f>SUM(G169:G169)</f>
        <v>0</v>
      </c>
      <c r="H170" s="474">
        <f>SUM(H169:H169)</f>
        <v>0</v>
      </c>
    </row>
    <row r="171" spans="2:8" s="467" customFormat="1" ht="12" x14ac:dyDescent="0.25"/>
    <row r="172" spans="2:8" s="467" customFormat="1" ht="15" x14ac:dyDescent="0.25">
      <c r="B172" s="465" t="s">
        <v>587</v>
      </c>
      <c r="C172" s="466"/>
      <c r="D172" s="466"/>
      <c r="E172" s="466"/>
    </row>
    <row r="173" spans="2:8" s="467" customFormat="1" ht="48" x14ac:dyDescent="0.25">
      <c r="B173" s="1056" t="s">
        <v>357</v>
      </c>
      <c r="C173" s="1056"/>
      <c r="D173" s="1056"/>
      <c r="E173" s="1056"/>
      <c r="F173" s="1005" t="s">
        <v>588</v>
      </c>
      <c r="G173" s="1005" t="s">
        <v>589</v>
      </c>
      <c r="H173" s="468" t="s">
        <v>519</v>
      </c>
    </row>
    <row r="174" spans="2:8" s="467" customFormat="1" ht="12" x14ac:dyDescent="0.25">
      <c r="B174" s="1052"/>
      <c r="C174" s="1052"/>
      <c r="D174" s="1052"/>
      <c r="E174" s="1052"/>
      <c r="F174" s="478"/>
      <c r="G174" s="478"/>
      <c r="H174" s="482">
        <f>+F174-G174</f>
        <v>0</v>
      </c>
    </row>
    <row r="175" spans="2:8" s="467" customFormat="1" ht="12" x14ac:dyDescent="0.25">
      <c r="B175" s="1057" t="s">
        <v>523</v>
      </c>
      <c r="C175" s="1057"/>
      <c r="D175" s="1057"/>
      <c r="E175" s="1057"/>
      <c r="F175" s="473">
        <f>SUM(F174:F174)</f>
        <v>0</v>
      </c>
      <c r="G175" s="473">
        <f>SUM(G174:G174)</f>
        <v>0</v>
      </c>
      <c r="H175" s="474">
        <f>SUM(H174:H174)</f>
        <v>0</v>
      </c>
    </row>
    <row r="176" spans="2:8" s="467" customFormat="1" ht="12" x14ac:dyDescent="0.25"/>
    <row r="177" spans="2:8" s="467" customFormat="1" ht="15" x14ac:dyDescent="0.25">
      <c r="B177" s="465" t="s">
        <v>590</v>
      </c>
      <c r="C177" s="466"/>
      <c r="D177" s="466"/>
      <c r="E177" s="466"/>
    </row>
    <row r="178" spans="2:8" s="467" customFormat="1" ht="72" x14ac:dyDescent="0.25">
      <c r="B178" s="1056" t="s">
        <v>357</v>
      </c>
      <c r="C178" s="1056"/>
      <c r="D178" s="1056"/>
      <c r="E178" s="1056"/>
      <c r="F178" s="1005" t="s">
        <v>591</v>
      </c>
      <c r="G178" s="1005" t="s">
        <v>592</v>
      </c>
      <c r="H178" s="468" t="s">
        <v>519</v>
      </c>
    </row>
    <row r="179" spans="2:8" s="467" customFormat="1" ht="12" x14ac:dyDescent="0.25">
      <c r="B179" s="1052"/>
      <c r="C179" s="1052"/>
      <c r="D179" s="1052"/>
      <c r="E179" s="1052"/>
      <c r="F179" s="478"/>
      <c r="G179" s="478"/>
      <c r="H179" s="482">
        <f>+F179-G179</f>
        <v>0</v>
      </c>
    </row>
    <row r="180" spans="2:8" s="467" customFormat="1" ht="12" x14ac:dyDescent="0.25">
      <c r="B180" s="1057" t="s">
        <v>523</v>
      </c>
      <c r="C180" s="1057"/>
      <c r="D180" s="1057"/>
      <c r="E180" s="1057"/>
      <c r="F180" s="473">
        <f>SUM(F179:F179)</f>
        <v>0</v>
      </c>
      <c r="G180" s="473">
        <f>SUM(G179:G179)</f>
        <v>0</v>
      </c>
      <c r="H180" s="474">
        <f>SUM(H179:H179)</f>
        <v>0</v>
      </c>
    </row>
    <row r="181" spans="2:8" s="467" customFormat="1" ht="12" x14ac:dyDescent="0.25">
      <c r="B181" s="500"/>
      <c r="C181" s="500"/>
      <c r="D181" s="500"/>
      <c r="E181" s="500"/>
    </row>
    <row r="182" spans="2:8" s="467" customFormat="1" ht="15" x14ac:dyDescent="0.25">
      <c r="B182" s="465" t="s">
        <v>593</v>
      </c>
      <c r="C182" s="466"/>
      <c r="D182" s="466"/>
      <c r="E182" s="466"/>
    </row>
    <row r="183" spans="2:8" s="467" customFormat="1" ht="48" x14ac:dyDescent="0.25">
      <c r="B183" s="1056" t="s">
        <v>357</v>
      </c>
      <c r="C183" s="1056"/>
      <c r="D183" s="1056"/>
      <c r="E183" s="1056"/>
      <c r="F183" s="1005" t="s">
        <v>594</v>
      </c>
      <c r="G183" s="1005" t="s">
        <v>595</v>
      </c>
      <c r="H183" s="468" t="s">
        <v>519</v>
      </c>
    </row>
    <row r="184" spans="2:8" s="467" customFormat="1" ht="12" x14ac:dyDescent="0.25">
      <c r="B184" s="1052"/>
      <c r="C184" s="1052"/>
      <c r="D184" s="1052"/>
      <c r="E184" s="1052"/>
      <c r="F184" s="478"/>
      <c r="G184" s="478"/>
      <c r="H184" s="482">
        <f>-G184+F184</f>
        <v>0</v>
      </c>
    </row>
    <row r="185" spans="2:8" s="467" customFormat="1" ht="12" x14ac:dyDescent="0.25">
      <c r="B185" s="1057" t="s">
        <v>523</v>
      </c>
      <c r="C185" s="1057"/>
      <c r="D185" s="1057"/>
      <c r="E185" s="1057"/>
      <c r="F185" s="473">
        <f>SUM(F184:F184)</f>
        <v>0</v>
      </c>
      <c r="G185" s="473">
        <f>SUM(G184:G184)</f>
        <v>0</v>
      </c>
      <c r="H185" s="474">
        <f>SUM(H184:H184)</f>
        <v>0</v>
      </c>
    </row>
    <row r="186" spans="2:8" s="467" customFormat="1" ht="12" x14ac:dyDescent="0.25">
      <c r="B186" s="500"/>
      <c r="C186" s="500"/>
      <c r="D186" s="500"/>
      <c r="E186" s="500"/>
    </row>
    <row r="187" spans="2:8" s="467" customFormat="1" ht="15" x14ac:dyDescent="0.25">
      <c r="B187" s="465" t="s">
        <v>596</v>
      </c>
      <c r="C187" s="466"/>
    </row>
    <row r="188" spans="2:8" s="467" customFormat="1" ht="12" x14ac:dyDescent="0.25">
      <c r="B188" s="1056" t="s">
        <v>357</v>
      </c>
      <c r="C188" s="1056"/>
      <c r="D188" s="1056"/>
      <c r="E188" s="1056"/>
      <c r="F188" s="1056"/>
      <c r="G188" s="1056"/>
      <c r="H188" s="468" t="s">
        <v>519</v>
      </c>
    </row>
    <row r="189" spans="2:8" s="467" customFormat="1" ht="12" x14ac:dyDescent="0.25">
      <c r="B189" s="1062" t="s">
        <v>597</v>
      </c>
      <c r="C189" s="1062"/>
      <c r="D189" s="1062"/>
      <c r="E189" s="1062"/>
      <c r="F189" s="1062"/>
      <c r="G189" s="1062"/>
      <c r="H189" s="479"/>
    </row>
    <row r="190" spans="2:8" s="467" customFormat="1" ht="12" x14ac:dyDescent="0.25">
      <c r="B190" s="1063" t="s">
        <v>598</v>
      </c>
      <c r="C190" s="1063"/>
      <c r="D190" s="1063"/>
      <c r="E190" s="1063"/>
      <c r="F190" s="1063"/>
      <c r="G190" s="1063"/>
      <c r="H190" s="471"/>
    </row>
    <row r="191" spans="2:8" s="467" customFormat="1" ht="12" x14ac:dyDescent="0.25">
      <c r="B191" s="1057" t="s">
        <v>523</v>
      </c>
      <c r="C191" s="1057"/>
      <c r="D191" s="1057"/>
      <c r="E191" s="1057"/>
      <c r="F191" s="1057"/>
      <c r="G191" s="1057"/>
      <c r="H191" s="474">
        <f>+H189-H190</f>
        <v>0</v>
      </c>
    </row>
    <row r="192" spans="2:8" s="467" customFormat="1" ht="12" x14ac:dyDescent="0.25"/>
    <row r="193" spans="2:8" s="467" customFormat="1" ht="15" x14ac:dyDescent="0.25">
      <c r="B193" s="465" t="s">
        <v>599</v>
      </c>
      <c r="C193" s="466"/>
      <c r="D193" s="466"/>
      <c r="E193" s="466"/>
    </row>
    <row r="194" spans="2:8" s="467" customFormat="1" ht="42.75" customHeight="1" x14ac:dyDescent="0.25">
      <c r="B194" s="1005" t="s">
        <v>357</v>
      </c>
      <c r="C194" s="1066" t="s">
        <v>385</v>
      </c>
      <c r="D194" s="1066"/>
      <c r="E194" s="1066"/>
      <c r="F194" s="1005" t="s">
        <v>600</v>
      </c>
      <c r="G194" s="1004" t="s">
        <v>611</v>
      </c>
      <c r="H194" s="468" t="s">
        <v>519</v>
      </c>
    </row>
    <row r="195" spans="2:8" s="467" customFormat="1" ht="23.25" customHeight="1" x14ac:dyDescent="0.25">
      <c r="B195" s="507"/>
      <c r="C195" s="1067"/>
      <c r="D195" s="1067"/>
      <c r="E195" s="1067"/>
      <c r="F195" s="501"/>
      <c r="G195" s="501"/>
      <c r="H195" s="479">
        <f>+F195-G195</f>
        <v>0</v>
      </c>
    </row>
    <row r="196" spans="2:8" s="467" customFormat="1" ht="12" x14ac:dyDescent="0.25">
      <c r="B196" s="472" t="s">
        <v>523</v>
      </c>
      <c r="C196" s="1067"/>
      <c r="D196" s="1067"/>
      <c r="E196" s="1067"/>
      <c r="F196" s="473">
        <f>SUM(F195:F195)</f>
        <v>0</v>
      </c>
      <c r="G196" s="473">
        <f>SUM(G195:G195)</f>
        <v>0</v>
      </c>
      <c r="H196" s="474">
        <f>SUM(H195:H195)</f>
        <v>0</v>
      </c>
    </row>
    <row r="197" spans="2:8" x14ac:dyDescent="0.25">
      <c r="G197" s="464"/>
      <c r="H197" s="464"/>
    </row>
    <row r="198" spans="2:8" ht="13.5" thickBot="1" x14ac:dyDescent="0.3">
      <c r="G198" s="464"/>
      <c r="H198" s="464"/>
    </row>
    <row r="199" spans="2:8" ht="20.25" thickBot="1" x14ac:dyDescent="0.45">
      <c r="B199" s="1037" t="s">
        <v>441</v>
      </c>
      <c r="C199" s="1038"/>
      <c r="D199" s="1038"/>
      <c r="E199" s="1038"/>
      <c r="F199" s="1038"/>
      <c r="G199" s="1038"/>
      <c r="H199" s="1039"/>
    </row>
    <row r="200" spans="2:8" x14ac:dyDescent="0.25">
      <c r="G200" s="464"/>
      <c r="H200" s="464"/>
    </row>
    <row r="201" spans="2:8" s="467" customFormat="1" ht="54.75" customHeight="1" x14ac:dyDescent="0.25">
      <c r="B201" s="1004" t="s">
        <v>357</v>
      </c>
      <c r="C201" s="1058" t="s">
        <v>385</v>
      </c>
      <c r="D201" s="1058"/>
      <c r="E201" s="1058"/>
      <c r="F201" s="508" t="s">
        <v>602</v>
      </c>
      <c r="G201" s="508" t="s">
        <v>612</v>
      </c>
      <c r="H201" s="468" t="s">
        <v>604</v>
      </c>
    </row>
    <row r="202" spans="2:8" s="467" customFormat="1" ht="12" x14ac:dyDescent="0.25">
      <c r="B202" s="1006"/>
      <c r="C202" s="1064"/>
      <c r="D202" s="1064"/>
      <c r="E202" s="1064"/>
      <c r="F202" s="509"/>
      <c r="G202" s="509"/>
      <c r="H202" s="510">
        <f>+F202-G202</f>
        <v>0</v>
      </c>
    </row>
    <row r="203" spans="2:8" s="467" customFormat="1" ht="12" x14ac:dyDescent="0.25">
      <c r="B203" s="511" t="s">
        <v>364</v>
      </c>
      <c r="C203" s="1065"/>
      <c r="D203" s="1065"/>
      <c r="E203" s="1065"/>
      <c r="F203" s="512">
        <f>SUM(F202:F202)</f>
        <v>0</v>
      </c>
      <c r="G203" s="512">
        <f>SUM(G202:G202)</f>
        <v>0</v>
      </c>
      <c r="H203" s="513">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90" zoomScaleNormal="120" zoomScaleSheetLayoutView="90" workbookViewId="0">
      <selection activeCell="B40" sqref="B40:F40"/>
    </sheetView>
  </sheetViews>
  <sheetFormatPr baseColWidth="10" defaultColWidth="11.42578125" defaultRowHeight="12.75" x14ac:dyDescent="0.25"/>
  <cols>
    <col min="1" max="1" width="4.42578125" style="517" customWidth="1"/>
    <col min="2" max="2" width="37" style="514" customWidth="1"/>
    <col min="3" max="3" width="37" style="515" customWidth="1"/>
    <col min="4" max="4" width="16.7109375" style="515" customWidth="1"/>
    <col min="5" max="5" width="18.7109375" style="515" customWidth="1"/>
    <col min="6" max="6" width="23.42578125" style="515" customWidth="1"/>
    <col min="7" max="7" width="5.140625" style="515" customWidth="1"/>
    <col min="8" max="8" width="16.7109375" style="515" customWidth="1"/>
    <col min="9" max="11" width="16.7109375" style="517" customWidth="1"/>
    <col min="12" max="12" width="5.42578125" style="517" customWidth="1"/>
    <col min="13" max="16384" width="11.42578125" style="517"/>
  </cols>
  <sheetData>
    <row r="1" spans="1:12" x14ac:dyDescent="0.25">
      <c r="F1" s="516"/>
      <c r="G1" s="516"/>
    </row>
    <row r="2" spans="1:12" s="519" customFormat="1" ht="19.5" customHeight="1" x14ac:dyDescent="0.2">
      <c r="B2" s="1033" t="s">
        <v>436</v>
      </c>
      <c r="C2" s="1034"/>
      <c r="D2" s="1034"/>
      <c r="E2" s="1034"/>
      <c r="F2" s="1034"/>
      <c r="G2" s="1034"/>
      <c r="H2" s="518"/>
      <c r="I2" s="518"/>
      <c r="J2" s="518"/>
      <c r="K2" s="518"/>
    </row>
    <row r="3" spans="1:12" x14ac:dyDescent="0.25">
      <c r="F3" s="516"/>
      <c r="G3" s="516"/>
    </row>
    <row r="4" spans="1:12" s="519" customFormat="1" ht="19.5" customHeight="1" x14ac:dyDescent="0.2">
      <c r="B4" s="1068" t="s">
        <v>613</v>
      </c>
      <c r="C4" s="1069"/>
      <c r="D4" s="1069"/>
      <c r="E4" s="1069"/>
      <c r="F4" s="1069"/>
      <c r="G4" s="518"/>
      <c r="H4" s="518"/>
      <c r="I4" s="518"/>
      <c r="J4" s="518"/>
      <c r="K4" s="518"/>
    </row>
    <row r="6" spans="1:12" ht="25.5" x14ac:dyDescent="0.25">
      <c r="B6" s="1073" t="s">
        <v>614</v>
      </c>
      <c r="C6" s="1074"/>
      <c r="D6" s="1074"/>
      <c r="E6" s="1075"/>
      <c r="F6" s="451" t="s">
        <v>615</v>
      </c>
    </row>
    <row r="7" spans="1:12" x14ac:dyDescent="0.25">
      <c r="B7" s="1076" t="s">
        <v>616</v>
      </c>
      <c r="C7" s="1077"/>
      <c r="D7" s="1077"/>
      <c r="E7" s="1078"/>
      <c r="F7" s="520"/>
    </row>
    <row r="8" spans="1:12" x14ac:dyDescent="0.25">
      <c r="B8" s="1070" t="s">
        <v>617</v>
      </c>
      <c r="C8" s="1071"/>
      <c r="D8" s="1071"/>
      <c r="E8" s="1072"/>
      <c r="F8" s="521"/>
    </row>
    <row r="9" spans="1:12" x14ac:dyDescent="0.25">
      <c r="B9" s="1070" t="s">
        <v>618</v>
      </c>
      <c r="C9" s="1071"/>
      <c r="D9" s="1071"/>
      <c r="E9" s="1072"/>
      <c r="F9" s="521"/>
    </row>
    <row r="10" spans="1:12" x14ac:dyDescent="0.25">
      <c r="B10" s="1070" t="s">
        <v>619</v>
      </c>
      <c r="C10" s="1071"/>
      <c r="D10" s="1071"/>
      <c r="E10" s="1072"/>
      <c r="F10" s="521"/>
    </row>
    <row r="11" spans="1:12" x14ac:dyDescent="0.25">
      <c r="B11" s="1070" t="s">
        <v>620</v>
      </c>
      <c r="C11" s="1071"/>
      <c r="D11" s="1071"/>
      <c r="E11" s="1072"/>
      <c r="F11" s="521"/>
    </row>
    <row r="12" spans="1:12" x14ac:dyDescent="0.25">
      <c r="B12" s="1070" t="s">
        <v>621</v>
      </c>
      <c r="C12" s="1071"/>
      <c r="D12" s="1071"/>
      <c r="E12" s="1072"/>
      <c r="F12" s="521"/>
    </row>
    <row r="13" spans="1:12" x14ac:dyDescent="0.25">
      <c r="B13" s="1070" t="s">
        <v>622</v>
      </c>
      <c r="C13" s="1071"/>
      <c r="D13" s="1071"/>
      <c r="E13" s="1072"/>
      <c r="F13" s="521"/>
    </row>
    <row r="14" spans="1:12" x14ac:dyDescent="0.25">
      <c r="B14" s="1070" t="s">
        <v>623</v>
      </c>
      <c r="C14" s="1071"/>
      <c r="D14" s="1071"/>
      <c r="E14" s="1072"/>
      <c r="F14" s="521"/>
    </row>
    <row r="15" spans="1:12" s="515" customFormat="1" x14ac:dyDescent="0.25">
      <c r="A15" s="517"/>
      <c r="B15" s="1079" t="s">
        <v>624</v>
      </c>
      <c r="C15" s="1080"/>
      <c r="D15" s="1080"/>
      <c r="E15" s="1081"/>
      <c r="F15" s="522"/>
      <c r="I15" s="517"/>
      <c r="J15" s="517"/>
      <c r="K15" s="517"/>
      <c r="L15" s="517"/>
    </row>
    <row r="16" spans="1:12" s="515" customFormat="1" x14ac:dyDescent="0.25">
      <c r="A16" s="517"/>
      <c r="B16" s="1082" t="s">
        <v>625</v>
      </c>
      <c r="C16" s="1083"/>
      <c r="D16" s="1083"/>
      <c r="E16" s="1084"/>
      <c r="F16" s="449">
        <f>SUM(F7:F15)</f>
        <v>0</v>
      </c>
      <c r="I16" s="517"/>
      <c r="J16" s="517"/>
      <c r="K16" s="517"/>
      <c r="L16" s="517"/>
    </row>
    <row r="17" spans="1:12" s="515" customFormat="1" x14ac:dyDescent="0.25">
      <c r="A17" s="517"/>
      <c r="B17" s="514"/>
      <c r="E17" s="517"/>
      <c r="G17" s="523"/>
      <c r="I17" s="517"/>
      <c r="J17" s="517"/>
      <c r="K17" s="517"/>
      <c r="L17" s="517"/>
    </row>
    <row r="18" spans="1:12" s="515" customFormat="1" ht="25.5" x14ac:dyDescent="0.25">
      <c r="A18" s="517"/>
      <c r="B18" s="1073" t="s">
        <v>626</v>
      </c>
      <c r="C18" s="1074"/>
      <c r="D18" s="1074"/>
      <c r="E18" s="1075"/>
      <c r="F18" s="451" t="s">
        <v>627</v>
      </c>
      <c r="G18" s="523"/>
      <c r="I18" s="517"/>
      <c r="J18" s="517"/>
      <c r="K18" s="517"/>
      <c r="L18" s="517"/>
    </row>
    <row r="19" spans="1:12" s="515" customFormat="1" x14ac:dyDescent="0.25">
      <c r="A19" s="517"/>
      <c r="B19" s="1076" t="s">
        <v>628</v>
      </c>
      <c r="C19" s="1077"/>
      <c r="D19" s="1077"/>
      <c r="E19" s="1078"/>
      <c r="F19" s="520"/>
      <c r="G19" s="523"/>
      <c r="I19" s="517"/>
      <c r="J19" s="517"/>
      <c r="K19" s="517"/>
      <c r="L19" s="517"/>
    </row>
    <row r="20" spans="1:12" s="515" customFormat="1" x14ac:dyDescent="0.25">
      <c r="A20" s="517"/>
      <c r="B20" s="1070" t="s">
        <v>629</v>
      </c>
      <c r="C20" s="1071"/>
      <c r="D20" s="1071"/>
      <c r="E20" s="1072"/>
      <c r="F20" s="521"/>
      <c r="G20" s="523"/>
      <c r="I20" s="517"/>
      <c r="J20" s="517"/>
      <c r="K20" s="517"/>
      <c r="L20" s="517"/>
    </row>
    <row r="21" spans="1:12" s="515" customFormat="1" x14ac:dyDescent="0.25">
      <c r="A21" s="517"/>
      <c r="B21" s="1070" t="s">
        <v>630</v>
      </c>
      <c r="C21" s="1071"/>
      <c r="D21" s="1071"/>
      <c r="E21" s="1072"/>
      <c r="F21" s="521"/>
      <c r="G21" s="523"/>
      <c r="I21" s="517"/>
      <c r="J21" s="517"/>
      <c r="K21" s="517"/>
      <c r="L21" s="517"/>
    </row>
    <row r="22" spans="1:12" s="515" customFormat="1" x14ac:dyDescent="0.25">
      <c r="A22" s="517"/>
      <c r="B22" s="1070" t="s">
        <v>631</v>
      </c>
      <c r="C22" s="1071"/>
      <c r="D22" s="1071"/>
      <c r="E22" s="1072"/>
      <c r="F22" s="521"/>
      <c r="G22" s="523"/>
      <c r="I22" s="517"/>
      <c r="J22" s="517"/>
      <c r="K22" s="517"/>
      <c r="L22" s="517"/>
    </row>
    <row r="23" spans="1:12" s="515" customFormat="1" x14ac:dyDescent="0.25">
      <c r="A23" s="517"/>
      <c r="B23" s="1070" t="s">
        <v>632</v>
      </c>
      <c r="C23" s="1071"/>
      <c r="D23" s="1071"/>
      <c r="E23" s="1072"/>
      <c r="F23" s="521"/>
      <c r="G23" s="523"/>
      <c r="I23" s="517"/>
      <c r="J23" s="517"/>
      <c r="K23" s="517"/>
      <c r="L23" s="517"/>
    </row>
    <row r="24" spans="1:12" s="515" customFormat="1" x14ac:dyDescent="0.25">
      <c r="A24" s="517"/>
      <c r="B24" s="1070" t="s">
        <v>633</v>
      </c>
      <c r="C24" s="1071"/>
      <c r="D24" s="1071"/>
      <c r="E24" s="1072"/>
      <c r="F24" s="521"/>
      <c r="G24" s="523"/>
      <c r="I24" s="517"/>
      <c r="J24" s="517"/>
      <c r="K24" s="517"/>
      <c r="L24" s="517"/>
    </row>
    <row r="25" spans="1:12" s="515" customFormat="1" x14ac:dyDescent="0.25">
      <c r="A25" s="517"/>
      <c r="B25" s="1070" t="s">
        <v>634</v>
      </c>
      <c r="C25" s="1071"/>
      <c r="D25" s="1071"/>
      <c r="E25" s="1072"/>
      <c r="F25" s="521"/>
      <c r="G25" s="523"/>
      <c r="I25" s="517"/>
      <c r="J25" s="517"/>
      <c r="K25" s="517"/>
      <c r="L25" s="517"/>
    </row>
    <row r="26" spans="1:12" s="515" customFormat="1" x14ac:dyDescent="0.25">
      <c r="A26" s="517"/>
      <c r="B26" s="1070" t="s">
        <v>635</v>
      </c>
      <c r="C26" s="1071"/>
      <c r="D26" s="1071"/>
      <c r="E26" s="1072"/>
      <c r="F26" s="521"/>
      <c r="G26" s="523"/>
      <c r="I26" s="517"/>
      <c r="J26" s="517"/>
      <c r="K26" s="517"/>
      <c r="L26" s="517"/>
    </row>
    <row r="27" spans="1:12" s="515" customFormat="1" x14ac:dyDescent="0.25">
      <c r="A27" s="517"/>
      <c r="B27" s="1070" t="s">
        <v>636</v>
      </c>
      <c r="C27" s="1071"/>
      <c r="D27" s="1071"/>
      <c r="E27" s="1072"/>
      <c r="F27" s="524"/>
      <c r="G27" s="523"/>
      <c r="I27" s="517"/>
      <c r="J27" s="517"/>
      <c r="K27" s="517"/>
      <c r="L27" s="517"/>
    </row>
    <row r="28" spans="1:12" s="515" customFormat="1" x14ac:dyDescent="0.25">
      <c r="A28" s="517"/>
      <c r="B28" s="1070" t="s">
        <v>637</v>
      </c>
      <c r="C28" s="1071"/>
      <c r="D28" s="1071"/>
      <c r="E28" s="1072"/>
      <c r="F28" s="524"/>
      <c r="G28" s="523"/>
      <c r="I28" s="517"/>
      <c r="J28" s="517"/>
      <c r="K28" s="517"/>
      <c r="L28" s="517"/>
    </row>
    <row r="29" spans="1:12" s="515" customFormat="1" x14ac:dyDescent="0.25">
      <c r="A29" s="517"/>
      <c r="B29" s="1070" t="s">
        <v>638</v>
      </c>
      <c r="C29" s="1071"/>
      <c r="D29" s="1071"/>
      <c r="E29" s="1072"/>
      <c r="F29" s="524"/>
      <c r="G29" s="523"/>
      <c r="I29" s="517"/>
      <c r="J29" s="517"/>
      <c r="K29" s="517"/>
      <c r="L29" s="517"/>
    </row>
    <row r="30" spans="1:12" s="515" customFormat="1" x14ac:dyDescent="0.25">
      <c r="A30" s="517"/>
      <c r="B30" s="1079" t="s">
        <v>639</v>
      </c>
      <c r="C30" s="1080"/>
      <c r="D30" s="1080"/>
      <c r="E30" s="1081"/>
      <c r="F30" s="524"/>
      <c r="G30" s="523"/>
      <c r="I30" s="517"/>
      <c r="J30" s="517"/>
      <c r="K30" s="517"/>
      <c r="L30" s="517"/>
    </row>
    <row r="31" spans="1:12" x14ac:dyDescent="0.25">
      <c r="B31" s="1082" t="s">
        <v>640</v>
      </c>
      <c r="C31" s="1083"/>
      <c r="D31" s="1083"/>
      <c r="E31" s="1084"/>
      <c r="F31" s="449">
        <f>SUM(F19:F30)</f>
        <v>0</v>
      </c>
      <c r="G31" s="523"/>
    </row>
    <row r="32" spans="1:12" x14ac:dyDescent="0.25">
      <c r="E32" s="517"/>
      <c r="G32" s="523"/>
    </row>
    <row r="33" spans="2:8" x14ac:dyDescent="0.25">
      <c r="B33" s="1086" t="s">
        <v>491</v>
      </c>
      <c r="C33" s="1086"/>
      <c r="D33" s="1086"/>
      <c r="E33" s="1086"/>
      <c r="F33" s="451" t="s">
        <v>386</v>
      </c>
      <c r="G33" s="523"/>
    </row>
    <row r="34" spans="2:8" x14ac:dyDescent="0.25">
      <c r="B34" s="1087"/>
      <c r="C34" s="1087"/>
      <c r="D34" s="1087"/>
      <c r="E34" s="1087"/>
      <c r="F34" s="453">
        <f>+F44</f>
        <v>0</v>
      </c>
      <c r="G34" s="523"/>
    </row>
    <row r="35" spans="2:8" x14ac:dyDescent="0.25">
      <c r="B35" s="1085" t="s">
        <v>641</v>
      </c>
      <c r="C35" s="1085"/>
      <c r="D35" s="1085"/>
      <c r="E35" s="1085"/>
      <c r="F35" s="463">
        <f>SUM(F34:F34)</f>
        <v>0</v>
      </c>
      <c r="G35" s="523"/>
    </row>
    <row r="36" spans="2:8" x14ac:dyDescent="0.25">
      <c r="B36" s="434"/>
      <c r="C36" s="434"/>
      <c r="E36" s="517"/>
      <c r="G36" s="523"/>
    </row>
    <row r="37" spans="2:8" x14ac:dyDescent="0.25">
      <c r="B37" s="1085" t="s">
        <v>642</v>
      </c>
      <c r="C37" s="1085"/>
      <c r="D37" s="1085"/>
      <c r="E37" s="1085"/>
      <c r="F37" s="463">
        <f>+F16-F31+F35</f>
        <v>0</v>
      </c>
      <c r="G37" s="523"/>
    </row>
    <row r="39" spans="2:8" ht="13.5" thickBot="1" x14ac:dyDescent="0.3"/>
    <row r="40" spans="2:8" ht="20.25" thickBot="1" x14ac:dyDescent="0.45">
      <c r="B40" s="1037" t="s">
        <v>441</v>
      </c>
      <c r="C40" s="1038"/>
      <c r="D40" s="1038"/>
      <c r="E40" s="1038"/>
      <c r="F40" s="1039"/>
      <c r="G40" s="525"/>
      <c r="H40" s="526"/>
    </row>
    <row r="41" spans="2:8" x14ac:dyDescent="0.25">
      <c r="B41" s="434"/>
      <c r="C41" s="434"/>
      <c r="D41" s="434"/>
      <c r="E41" s="434"/>
      <c r="F41" s="434"/>
      <c r="G41" s="464"/>
    </row>
    <row r="42" spans="2:8" s="500" customFormat="1" ht="36" x14ac:dyDescent="0.25">
      <c r="B42" s="1004" t="s">
        <v>357</v>
      </c>
      <c r="C42" s="1004" t="s">
        <v>385</v>
      </c>
      <c r="D42" s="508" t="s">
        <v>643</v>
      </c>
      <c r="E42" s="1004" t="s">
        <v>644</v>
      </c>
      <c r="F42" s="468" t="s">
        <v>604</v>
      </c>
      <c r="G42" s="527"/>
      <c r="H42" s="528"/>
    </row>
    <row r="43" spans="2:8" s="500" customFormat="1" ht="12" x14ac:dyDescent="0.25">
      <c r="B43" s="529"/>
      <c r="C43" s="529"/>
      <c r="D43" s="530"/>
      <c r="E43" s="531"/>
      <c r="F43" s="532">
        <f>+D43-E43</f>
        <v>0</v>
      </c>
      <c r="G43" s="533"/>
      <c r="H43" s="528"/>
    </row>
    <row r="44" spans="2:8" s="500" customFormat="1" ht="12" x14ac:dyDescent="0.25">
      <c r="B44" s="534" t="s">
        <v>364</v>
      </c>
      <c r="C44" s="534"/>
      <c r="D44" s="530">
        <f>SUM(D43:D43)</f>
        <v>0</v>
      </c>
      <c r="E44" s="530">
        <f>SUM(E43:E43)</f>
        <v>0</v>
      </c>
      <c r="F44" s="535">
        <f>SUM(F43:F43)</f>
        <v>0</v>
      </c>
      <c r="G44" s="536"/>
      <c r="H44" s="528"/>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90" zoomScaleNormal="120" zoomScaleSheetLayoutView="90" workbookViewId="0">
      <selection activeCell="B3" sqref="B3"/>
    </sheetView>
  </sheetViews>
  <sheetFormatPr baseColWidth="10" defaultColWidth="11.42578125" defaultRowHeight="12.75" x14ac:dyDescent="0.25"/>
  <cols>
    <col min="1" max="1" width="3.28515625" style="517" customWidth="1"/>
    <col min="2" max="2" width="37" style="514" customWidth="1"/>
    <col min="3" max="3" width="37" style="515" customWidth="1"/>
    <col min="4" max="6" width="16.7109375" style="515" customWidth="1"/>
    <col min="7" max="7" width="4.7109375" style="515" customWidth="1"/>
    <col min="8" max="9" width="16.7109375" style="515" customWidth="1"/>
    <col min="10" max="12" width="16.7109375" style="517" customWidth="1"/>
    <col min="13" max="13" width="5.42578125" style="517" customWidth="1"/>
    <col min="14" max="16384" width="11.42578125" style="517"/>
  </cols>
  <sheetData>
    <row r="1" spans="1:13" x14ac:dyDescent="0.25">
      <c r="F1" s="516"/>
      <c r="G1" s="516"/>
    </row>
    <row r="2" spans="1:13" s="519" customFormat="1" ht="19.5" customHeight="1" x14ac:dyDescent="0.2">
      <c r="B2" s="1033" t="s">
        <v>436</v>
      </c>
      <c r="C2" s="1034"/>
      <c r="D2" s="1034"/>
      <c r="E2" s="1034"/>
      <c r="F2" s="1034"/>
      <c r="G2" s="1034"/>
      <c r="H2" s="518"/>
      <c r="I2" s="518"/>
      <c r="J2" s="518"/>
      <c r="K2" s="518"/>
      <c r="L2" s="518"/>
    </row>
    <row r="3" spans="1:13" x14ac:dyDescent="0.25">
      <c r="F3" s="516"/>
      <c r="G3" s="516"/>
    </row>
    <row r="4" spans="1:13" s="519" customFormat="1" ht="19.5" x14ac:dyDescent="0.2">
      <c r="B4" s="1068" t="s">
        <v>645</v>
      </c>
      <c r="C4" s="1069"/>
      <c r="D4" s="1069"/>
      <c r="E4" s="1069"/>
      <c r="F4" s="1069"/>
      <c r="G4" s="518"/>
      <c r="H4" s="518"/>
      <c r="I4" s="518"/>
      <c r="J4" s="518"/>
      <c r="K4" s="518"/>
      <c r="L4" s="518"/>
    </row>
    <row r="6" spans="1:13" ht="25.5" x14ac:dyDescent="0.25">
      <c r="B6" s="1073" t="s">
        <v>614</v>
      </c>
      <c r="C6" s="1074"/>
      <c r="D6" s="1074"/>
      <c r="E6" s="1075"/>
      <c r="F6" s="451" t="s">
        <v>615</v>
      </c>
    </row>
    <row r="7" spans="1:13" x14ac:dyDescent="0.25">
      <c r="B7" s="1076" t="s">
        <v>616</v>
      </c>
      <c r="C7" s="1077"/>
      <c r="D7" s="1077"/>
      <c r="E7" s="1078"/>
      <c r="F7" s="520"/>
    </row>
    <row r="8" spans="1:13" x14ac:dyDescent="0.25">
      <c r="B8" s="1070" t="s">
        <v>617</v>
      </c>
      <c r="C8" s="1071"/>
      <c r="D8" s="1071"/>
      <c r="E8" s="1072"/>
      <c r="F8" s="521"/>
    </row>
    <row r="9" spans="1:13" x14ac:dyDescent="0.25">
      <c r="B9" s="1070" t="s">
        <v>618</v>
      </c>
      <c r="C9" s="1071"/>
      <c r="D9" s="1071"/>
      <c r="E9" s="1072"/>
      <c r="F9" s="521"/>
    </row>
    <row r="10" spans="1:13" x14ac:dyDescent="0.25">
      <c r="B10" s="1070" t="s">
        <v>619</v>
      </c>
      <c r="C10" s="1071"/>
      <c r="D10" s="1071"/>
      <c r="E10" s="1072"/>
      <c r="F10" s="521"/>
    </row>
    <row r="11" spans="1:13" x14ac:dyDescent="0.25">
      <c r="B11" s="1070" t="s">
        <v>620</v>
      </c>
      <c r="C11" s="1071"/>
      <c r="D11" s="1071"/>
      <c r="E11" s="1072"/>
      <c r="F11" s="521"/>
    </row>
    <row r="12" spans="1:13" x14ac:dyDescent="0.25">
      <c r="B12" s="1070" t="s">
        <v>621</v>
      </c>
      <c r="C12" s="1071"/>
      <c r="D12" s="1071"/>
      <c r="E12" s="1072"/>
      <c r="F12" s="521"/>
    </row>
    <row r="13" spans="1:13" x14ac:dyDescent="0.25">
      <c r="B13" s="1070" t="s">
        <v>622</v>
      </c>
      <c r="C13" s="1071"/>
      <c r="D13" s="1071"/>
      <c r="E13" s="1072"/>
      <c r="F13" s="521"/>
    </row>
    <row r="14" spans="1:13" x14ac:dyDescent="0.25">
      <c r="B14" s="1070" t="s">
        <v>623</v>
      </c>
      <c r="C14" s="1071"/>
      <c r="D14" s="1071"/>
      <c r="E14" s="1072"/>
      <c r="F14" s="521"/>
    </row>
    <row r="15" spans="1:13" s="515" customFormat="1" x14ac:dyDescent="0.25">
      <c r="A15" s="517"/>
      <c r="B15" s="1079" t="s">
        <v>624</v>
      </c>
      <c r="C15" s="1080"/>
      <c r="D15" s="1080"/>
      <c r="E15" s="1081"/>
      <c r="F15" s="522"/>
      <c r="J15" s="517"/>
      <c r="K15" s="517"/>
      <c r="L15" s="517"/>
      <c r="M15" s="517"/>
    </row>
    <row r="16" spans="1:13" s="515" customFormat="1" x14ac:dyDescent="0.25">
      <c r="A16" s="517"/>
      <c r="B16" s="1082" t="s">
        <v>625</v>
      </c>
      <c r="C16" s="1083"/>
      <c r="D16" s="1083"/>
      <c r="E16" s="1084"/>
      <c r="F16" s="449">
        <f>SUM(F7:F15)</f>
        <v>0</v>
      </c>
      <c r="J16" s="517"/>
      <c r="K16" s="517"/>
      <c r="L16" s="517"/>
      <c r="M16" s="517"/>
    </row>
    <row r="17" spans="1:13" s="515" customFormat="1" x14ac:dyDescent="0.25">
      <c r="A17" s="517"/>
      <c r="B17" s="514"/>
      <c r="E17" s="517"/>
      <c r="G17" s="523"/>
      <c r="J17" s="517"/>
      <c r="K17" s="517"/>
      <c r="L17" s="517"/>
      <c r="M17" s="517"/>
    </row>
    <row r="18" spans="1:13" s="515" customFormat="1" ht="25.5" x14ac:dyDescent="0.25">
      <c r="A18" s="517"/>
      <c r="B18" s="1073" t="s">
        <v>626</v>
      </c>
      <c r="C18" s="1074"/>
      <c r="D18" s="1074"/>
      <c r="E18" s="1075"/>
      <c r="F18" s="451" t="s">
        <v>627</v>
      </c>
      <c r="G18" s="523"/>
      <c r="J18" s="517"/>
      <c r="K18" s="517"/>
      <c r="L18" s="517"/>
      <c r="M18" s="517"/>
    </row>
    <row r="19" spans="1:13" s="515" customFormat="1" x14ac:dyDescent="0.25">
      <c r="A19" s="517"/>
      <c r="B19" s="1076" t="s">
        <v>628</v>
      </c>
      <c r="C19" s="1077"/>
      <c r="D19" s="1077"/>
      <c r="E19" s="1078"/>
      <c r="F19" s="520"/>
      <c r="G19" s="523"/>
      <c r="J19" s="517"/>
      <c r="K19" s="517"/>
      <c r="L19" s="517"/>
      <c r="M19" s="517"/>
    </row>
    <row r="20" spans="1:13" s="515" customFormat="1" x14ac:dyDescent="0.25">
      <c r="A20" s="517"/>
      <c r="B20" s="1070" t="s">
        <v>629</v>
      </c>
      <c r="C20" s="1071"/>
      <c r="D20" s="1071"/>
      <c r="E20" s="1072"/>
      <c r="F20" s="521"/>
      <c r="G20" s="523"/>
      <c r="J20" s="517"/>
      <c r="K20" s="517"/>
      <c r="L20" s="517"/>
      <c r="M20" s="517"/>
    </row>
    <row r="21" spans="1:13" s="515" customFormat="1" x14ac:dyDescent="0.25">
      <c r="A21" s="517"/>
      <c r="B21" s="1070" t="s">
        <v>630</v>
      </c>
      <c r="C21" s="1071"/>
      <c r="D21" s="1071"/>
      <c r="E21" s="1072"/>
      <c r="F21" s="521"/>
      <c r="G21" s="523"/>
      <c r="J21" s="517"/>
      <c r="K21" s="517"/>
      <c r="L21" s="517"/>
      <c r="M21" s="517"/>
    </row>
    <row r="22" spans="1:13" s="515" customFormat="1" x14ac:dyDescent="0.25">
      <c r="A22" s="517"/>
      <c r="B22" s="1070" t="s">
        <v>631</v>
      </c>
      <c r="C22" s="1071"/>
      <c r="D22" s="1071"/>
      <c r="E22" s="1072"/>
      <c r="F22" s="521"/>
      <c r="G22" s="523"/>
      <c r="J22" s="517"/>
      <c r="K22" s="517"/>
      <c r="L22" s="517"/>
      <c r="M22" s="517"/>
    </row>
    <row r="23" spans="1:13" s="515" customFormat="1" x14ac:dyDescent="0.25">
      <c r="A23" s="517"/>
      <c r="B23" s="1070" t="s">
        <v>632</v>
      </c>
      <c r="C23" s="1071"/>
      <c r="D23" s="1071"/>
      <c r="E23" s="1072"/>
      <c r="F23" s="521"/>
      <c r="G23" s="523"/>
      <c r="J23" s="517"/>
      <c r="K23" s="517"/>
      <c r="L23" s="517"/>
      <c r="M23" s="517"/>
    </row>
    <row r="24" spans="1:13" s="515" customFormat="1" x14ac:dyDescent="0.25">
      <c r="A24" s="517"/>
      <c r="B24" s="1070" t="s">
        <v>633</v>
      </c>
      <c r="C24" s="1071"/>
      <c r="D24" s="1071"/>
      <c r="E24" s="1072"/>
      <c r="F24" s="521"/>
      <c r="G24" s="523"/>
      <c r="J24" s="517"/>
      <c r="K24" s="517"/>
      <c r="L24" s="517"/>
      <c r="M24" s="517"/>
    </row>
    <row r="25" spans="1:13" s="515" customFormat="1" x14ac:dyDescent="0.25">
      <c r="A25" s="517"/>
      <c r="B25" s="1070" t="s">
        <v>634</v>
      </c>
      <c r="C25" s="1071"/>
      <c r="D25" s="1071"/>
      <c r="E25" s="1072"/>
      <c r="F25" s="521"/>
      <c r="G25" s="523"/>
      <c r="J25" s="517"/>
      <c r="K25" s="517"/>
      <c r="L25" s="517"/>
      <c r="M25" s="517"/>
    </row>
    <row r="26" spans="1:13" s="515" customFormat="1" x14ac:dyDescent="0.25">
      <c r="A26" s="517"/>
      <c r="B26" s="1070" t="s">
        <v>635</v>
      </c>
      <c r="C26" s="1071"/>
      <c r="D26" s="1071"/>
      <c r="E26" s="1072"/>
      <c r="F26" s="521"/>
      <c r="G26" s="523"/>
      <c r="J26" s="517"/>
      <c r="K26" s="517"/>
      <c r="L26" s="517"/>
      <c r="M26" s="517"/>
    </row>
    <row r="27" spans="1:13" s="515" customFormat="1" x14ac:dyDescent="0.25">
      <c r="A27" s="517"/>
      <c r="B27" s="1070" t="s">
        <v>636</v>
      </c>
      <c r="C27" s="1071"/>
      <c r="D27" s="1071"/>
      <c r="E27" s="1072"/>
      <c r="F27" s="524"/>
      <c r="G27" s="523"/>
      <c r="J27" s="517"/>
      <c r="K27" s="517"/>
      <c r="L27" s="517"/>
      <c r="M27" s="517"/>
    </row>
    <row r="28" spans="1:13" s="515" customFormat="1" x14ac:dyDescent="0.25">
      <c r="A28" s="517"/>
      <c r="B28" s="1070" t="s">
        <v>637</v>
      </c>
      <c r="C28" s="1071"/>
      <c r="D28" s="1071"/>
      <c r="E28" s="1072"/>
      <c r="F28" s="524"/>
      <c r="G28" s="523"/>
      <c r="J28" s="517"/>
      <c r="K28" s="517"/>
      <c r="L28" s="517"/>
      <c r="M28" s="517"/>
    </row>
    <row r="29" spans="1:13" s="515" customFormat="1" x14ac:dyDescent="0.25">
      <c r="A29" s="517"/>
      <c r="B29" s="1070" t="s">
        <v>638</v>
      </c>
      <c r="C29" s="1071"/>
      <c r="D29" s="1071"/>
      <c r="E29" s="1072"/>
      <c r="F29" s="524"/>
      <c r="G29" s="523"/>
      <c r="J29" s="517"/>
      <c r="K29" s="517"/>
      <c r="L29" s="517"/>
      <c r="M29" s="517"/>
    </row>
    <row r="30" spans="1:13" s="515" customFormat="1" x14ac:dyDescent="0.25">
      <c r="A30" s="517"/>
      <c r="B30" s="1079" t="s">
        <v>639</v>
      </c>
      <c r="C30" s="1080"/>
      <c r="D30" s="1080"/>
      <c r="E30" s="1081"/>
      <c r="F30" s="524"/>
      <c r="G30" s="523"/>
      <c r="J30" s="517"/>
      <c r="K30" s="517"/>
      <c r="L30" s="517"/>
      <c r="M30" s="517"/>
    </row>
    <row r="31" spans="1:13" x14ac:dyDescent="0.25">
      <c r="B31" s="1082" t="s">
        <v>640</v>
      </c>
      <c r="C31" s="1083"/>
      <c r="D31" s="1083"/>
      <c r="E31" s="1084"/>
      <c r="F31" s="449">
        <f>SUM(F19:F30)</f>
        <v>0</v>
      </c>
      <c r="G31" s="523"/>
    </row>
    <row r="32" spans="1:13" x14ac:dyDescent="0.25">
      <c r="E32" s="517"/>
      <c r="G32" s="523"/>
    </row>
    <row r="33" spans="2:9" x14ac:dyDescent="0.25">
      <c r="B33" s="1086" t="s">
        <v>491</v>
      </c>
      <c r="C33" s="1086"/>
      <c r="D33" s="1086"/>
      <c r="E33" s="1086"/>
      <c r="F33" s="451" t="s">
        <v>386</v>
      </c>
      <c r="G33" s="523"/>
    </row>
    <row r="34" spans="2:9" x14ac:dyDescent="0.25">
      <c r="B34" s="1087"/>
      <c r="C34" s="1087"/>
      <c r="D34" s="1087"/>
      <c r="E34" s="1087"/>
      <c r="F34" s="453">
        <f>+F44</f>
        <v>0</v>
      </c>
      <c r="G34" s="523"/>
    </row>
    <row r="35" spans="2:9" x14ac:dyDescent="0.25">
      <c r="B35" s="1085" t="s">
        <v>641</v>
      </c>
      <c r="C35" s="1085"/>
      <c r="D35" s="1085"/>
      <c r="E35" s="1085"/>
      <c r="F35" s="463">
        <f>SUM(F34:F34)</f>
        <v>0</v>
      </c>
      <c r="G35" s="523"/>
    </row>
    <row r="36" spans="2:9" x14ac:dyDescent="0.25">
      <c r="B36" s="434"/>
      <c r="C36" s="434"/>
      <c r="E36" s="517"/>
      <c r="G36" s="523"/>
    </row>
    <row r="37" spans="2:9" x14ac:dyDescent="0.25">
      <c r="B37" s="1085" t="s">
        <v>642</v>
      </c>
      <c r="C37" s="1085"/>
      <c r="D37" s="1085"/>
      <c r="E37" s="1085"/>
      <c r="F37" s="463">
        <f>+F16-F31+F35</f>
        <v>0</v>
      </c>
      <c r="G37" s="523"/>
    </row>
    <row r="39" spans="2:9" ht="13.5" thickBot="1" x14ac:dyDescent="0.3"/>
    <row r="40" spans="2:9" ht="20.25" thickBot="1" x14ac:dyDescent="0.45">
      <c r="B40" s="1037" t="s">
        <v>441</v>
      </c>
      <c r="C40" s="1038"/>
      <c r="D40" s="1038"/>
      <c r="E40" s="1038"/>
      <c r="F40" s="1039"/>
      <c r="G40" s="525"/>
      <c r="H40" s="525"/>
      <c r="I40" s="526"/>
    </row>
    <row r="41" spans="2:9" x14ac:dyDescent="0.25">
      <c r="B41" s="434"/>
      <c r="C41" s="434"/>
      <c r="D41" s="434"/>
      <c r="E41" s="434"/>
      <c r="F41" s="434"/>
      <c r="G41" s="464"/>
      <c r="H41" s="464"/>
    </row>
    <row r="42" spans="2:9" s="500" customFormat="1" ht="36" x14ac:dyDescent="0.25">
      <c r="B42" s="1004" t="s">
        <v>357</v>
      </c>
      <c r="C42" s="1004" t="s">
        <v>385</v>
      </c>
      <c r="D42" s="508" t="s">
        <v>643</v>
      </c>
      <c r="E42" s="1004" t="s">
        <v>646</v>
      </c>
      <c r="F42" s="468" t="s">
        <v>604</v>
      </c>
      <c r="G42" s="527"/>
      <c r="H42" s="527"/>
      <c r="I42" s="528"/>
    </row>
    <row r="43" spans="2:9" s="500" customFormat="1" ht="12" x14ac:dyDescent="0.25">
      <c r="B43" s="529"/>
      <c r="C43" s="529"/>
      <c r="D43" s="530"/>
      <c r="E43" s="531"/>
      <c r="F43" s="532">
        <f>+D43-E43</f>
        <v>0</v>
      </c>
      <c r="G43" s="533"/>
      <c r="H43" s="533"/>
      <c r="I43" s="528"/>
    </row>
    <row r="44" spans="2:9" s="500" customFormat="1" ht="12" x14ac:dyDescent="0.25">
      <c r="B44" s="534" t="s">
        <v>364</v>
      </c>
      <c r="C44" s="534"/>
      <c r="D44" s="530">
        <f>SUM(D43:D43)</f>
        <v>0</v>
      </c>
      <c r="E44" s="530">
        <f>SUM(E43:E43)</f>
        <v>0</v>
      </c>
      <c r="F44" s="535">
        <f>SUM(F43:F43)</f>
        <v>0</v>
      </c>
      <c r="G44" s="536"/>
      <c r="H44" s="536"/>
      <c r="I44" s="528"/>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topLeftCell="A29" zoomScale="90" zoomScaleNormal="120" zoomScaleSheetLayoutView="90" workbookViewId="0">
      <selection activeCell="B4" sqref="B4:F4"/>
    </sheetView>
  </sheetViews>
  <sheetFormatPr baseColWidth="10" defaultColWidth="11.42578125" defaultRowHeight="12.75" x14ac:dyDescent="0.25"/>
  <cols>
    <col min="1" max="1" width="3.28515625" style="517" customWidth="1"/>
    <col min="2" max="2" width="37" style="514" customWidth="1"/>
    <col min="3" max="3" width="37" style="515" customWidth="1"/>
    <col min="4" max="6" width="16.7109375" style="515" customWidth="1"/>
    <col min="7" max="7" width="5.5703125" style="515" customWidth="1"/>
    <col min="8" max="9" width="16.7109375" style="515" customWidth="1"/>
    <col min="10" max="12" width="16.7109375" style="517" customWidth="1"/>
    <col min="13" max="13" width="5.42578125" style="517" customWidth="1"/>
    <col min="14" max="16384" width="11.42578125" style="517"/>
  </cols>
  <sheetData>
    <row r="1" spans="1:13" x14ac:dyDescent="0.25">
      <c r="F1" s="516"/>
      <c r="G1" s="516"/>
    </row>
    <row r="2" spans="1:13" s="519" customFormat="1" ht="19.5" customHeight="1" x14ac:dyDescent="0.2">
      <c r="B2" s="1033" t="s">
        <v>436</v>
      </c>
      <c r="C2" s="1034"/>
      <c r="D2" s="1034"/>
      <c r="E2" s="1034"/>
      <c r="F2" s="1034"/>
      <c r="G2" s="1034"/>
      <c r="H2" s="518"/>
      <c r="I2" s="518"/>
      <c r="J2" s="518"/>
      <c r="K2" s="518"/>
      <c r="L2" s="518"/>
    </row>
    <row r="3" spans="1:13" x14ac:dyDescent="0.25">
      <c r="F3" s="516"/>
      <c r="G3" s="516"/>
    </row>
    <row r="4" spans="1:13" s="519" customFormat="1" ht="19.5" x14ac:dyDescent="0.2">
      <c r="B4" s="1068" t="s">
        <v>647</v>
      </c>
      <c r="C4" s="1069"/>
      <c r="D4" s="1069"/>
      <c r="E4" s="1069"/>
      <c r="F4" s="1069"/>
      <c r="G4" s="518"/>
      <c r="H4" s="518"/>
      <c r="I4" s="518"/>
      <c r="J4" s="518"/>
      <c r="K4" s="518"/>
      <c r="L4" s="518"/>
    </row>
    <row r="6" spans="1:13" ht="25.5" x14ac:dyDescent="0.25">
      <c r="B6" s="1073" t="s">
        <v>614</v>
      </c>
      <c r="C6" s="1074"/>
      <c r="D6" s="1074"/>
      <c r="E6" s="1075"/>
      <c r="F6" s="451" t="s">
        <v>615</v>
      </c>
    </row>
    <row r="7" spans="1:13" x14ac:dyDescent="0.25">
      <c r="B7" s="1076" t="s">
        <v>616</v>
      </c>
      <c r="C7" s="1077"/>
      <c r="D7" s="1077"/>
      <c r="E7" s="1078"/>
      <c r="F7" s="520"/>
    </row>
    <row r="8" spans="1:13" x14ac:dyDescent="0.25">
      <c r="B8" s="1070" t="s">
        <v>617</v>
      </c>
      <c r="C8" s="1071"/>
      <c r="D8" s="1071"/>
      <c r="E8" s="1072"/>
      <c r="F8" s="521"/>
    </row>
    <row r="9" spans="1:13" x14ac:dyDescent="0.25">
      <c r="B9" s="1070" t="s">
        <v>618</v>
      </c>
      <c r="C9" s="1071"/>
      <c r="D9" s="1071"/>
      <c r="E9" s="1072"/>
      <c r="F9" s="521"/>
    </row>
    <row r="10" spans="1:13" x14ac:dyDescent="0.25">
      <c r="B10" s="1070" t="s">
        <v>619</v>
      </c>
      <c r="C10" s="1071"/>
      <c r="D10" s="1071"/>
      <c r="E10" s="1072"/>
      <c r="F10" s="521"/>
    </row>
    <row r="11" spans="1:13" x14ac:dyDescent="0.25">
      <c r="B11" s="1070" t="s">
        <v>620</v>
      </c>
      <c r="C11" s="1071"/>
      <c r="D11" s="1071"/>
      <c r="E11" s="1072"/>
      <c r="F11" s="521"/>
    </row>
    <row r="12" spans="1:13" x14ac:dyDescent="0.25">
      <c r="B12" s="1070" t="s">
        <v>621</v>
      </c>
      <c r="C12" s="1071"/>
      <c r="D12" s="1071"/>
      <c r="E12" s="1072"/>
      <c r="F12" s="521"/>
    </row>
    <row r="13" spans="1:13" x14ac:dyDescent="0.25">
      <c r="B13" s="1070" t="s">
        <v>622</v>
      </c>
      <c r="C13" s="1071"/>
      <c r="D13" s="1071"/>
      <c r="E13" s="1072"/>
      <c r="F13" s="521"/>
    </row>
    <row r="14" spans="1:13" x14ac:dyDescent="0.25">
      <c r="B14" s="1070" t="s">
        <v>623</v>
      </c>
      <c r="C14" s="1071"/>
      <c r="D14" s="1071"/>
      <c r="E14" s="1072"/>
      <c r="F14" s="521"/>
    </row>
    <row r="15" spans="1:13" s="515" customFormat="1" x14ac:dyDescent="0.25">
      <c r="A15" s="517"/>
      <c r="B15" s="1079" t="s">
        <v>624</v>
      </c>
      <c r="C15" s="1080"/>
      <c r="D15" s="1080"/>
      <c r="E15" s="1081"/>
      <c r="F15" s="522"/>
      <c r="J15" s="517"/>
      <c r="K15" s="517"/>
      <c r="L15" s="517"/>
      <c r="M15" s="517"/>
    </row>
    <row r="16" spans="1:13" s="515" customFormat="1" x14ac:dyDescent="0.25">
      <c r="A16" s="517"/>
      <c r="B16" s="1082" t="s">
        <v>625</v>
      </c>
      <c r="C16" s="1083"/>
      <c r="D16" s="1083"/>
      <c r="E16" s="1084"/>
      <c r="F16" s="449">
        <f>SUM(F7:F15)</f>
        <v>0</v>
      </c>
      <c r="J16" s="517"/>
      <c r="K16" s="517"/>
      <c r="L16" s="517"/>
      <c r="M16" s="517"/>
    </row>
    <row r="17" spans="1:13" s="515" customFormat="1" x14ac:dyDescent="0.25">
      <c r="A17" s="517"/>
      <c r="B17" s="514"/>
      <c r="E17" s="517"/>
      <c r="G17" s="523"/>
      <c r="J17" s="517"/>
      <c r="K17" s="517"/>
      <c r="L17" s="517"/>
      <c r="M17" s="517"/>
    </row>
    <row r="18" spans="1:13" s="515" customFormat="1" ht="25.5" x14ac:dyDescent="0.25">
      <c r="A18" s="517"/>
      <c r="B18" s="1073" t="s">
        <v>626</v>
      </c>
      <c r="C18" s="1074"/>
      <c r="D18" s="1074"/>
      <c r="E18" s="1075"/>
      <c r="F18" s="451" t="s">
        <v>627</v>
      </c>
      <c r="G18" s="523"/>
      <c r="J18" s="517"/>
      <c r="K18" s="517"/>
      <c r="L18" s="517"/>
      <c r="M18" s="517"/>
    </row>
    <row r="19" spans="1:13" s="515" customFormat="1" x14ac:dyDescent="0.25">
      <c r="A19" s="517"/>
      <c r="B19" s="1076" t="s">
        <v>628</v>
      </c>
      <c r="C19" s="1077"/>
      <c r="D19" s="1077"/>
      <c r="E19" s="1078"/>
      <c r="F19" s="520"/>
      <c r="G19" s="523"/>
      <c r="J19" s="517"/>
      <c r="K19" s="517"/>
      <c r="L19" s="517"/>
      <c r="M19" s="517"/>
    </row>
    <row r="20" spans="1:13" s="515" customFormat="1" x14ac:dyDescent="0.25">
      <c r="A20" s="517"/>
      <c r="B20" s="1070" t="s">
        <v>629</v>
      </c>
      <c r="C20" s="1071"/>
      <c r="D20" s="1071"/>
      <c r="E20" s="1072"/>
      <c r="F20" s="521"/>
      <c r="G20" s="523"/>
      <c r="J20" s="517"/>
      <c r="K20" s="517"/>
      <c r="L20" s="517"/>
      <c r="M20" s="517"/>
    </row>
    <row r="21" spans="1:13" s="515" customFormat="1" x14ac:dyDescent="0.25">
      <c r="A21" s="517"/>
      <c r="B21" s="1070" t="s">
        <v>630</v>
      </c>
      <c r="C21" s="1071"/>
      <c r="D21" s="1071"/>
      <c r="E21" s="1072"/>
      <c r="F21" s="521"/>
      <c r="G21" s="523"/>
      <c r="J21" s="517"/>
      <c r="K21" s="517"/>
      <c r="L21" s="517"/>
      <c r="M21" s="517"/>
    </row>
    <row r="22" spans="1:13" s="515" customFormat="1" x14ac:dyDescent="0.25">
      <c r="A22" s="517"/>
      <c r="B22" s="1070" t="s">
        <v>631</v>
      </c>
      <c r="C22" s="1071"/>
      <c r="D22" s="1071"/>
      <c r="E22" s="1072"/>
      <c r="F22" s="521"/>
      <c r="G22" s="523"/>
      <c r="J22" s="517"/>
      <c r="K22" s="517"/>
      <c r="L22" s="517"/>
      <c r="M22" s="517"/>
    </row>
    <row r="23" spans="1:13" s="515" customFormat="1" x14ac:dyDescent="0.25">
      <c r="A23" s="517"/>
      <c r="B23" s="1070" t="s">
        <v>632</v>
      </c>
      <c r="C23" s="1071"/>
      <c r="D23" s="1071"/>
      <c r="E23" s="1072"/>
      <c r="F23" s="521"/>
      <c r="G23" s="523"/>
      <c r="J23" s="517"/>
      <c r="K23" s="517"/>
      <c r="L23" s="517"/>
      <c r="M23" s="517"/>
    </row>
    <row r="24" spans="1:13" s="515" customFormat="1" x14ac:dyDescent="0.25">
      <c r="A24" s="517"/>
      <c r="B24" s="1070" t="s">
        <v>633</v>
      </c>
      <c r="C24" s="1071"/>
      <c r="D24" s="1071"/>
      <c r="E24" s="1072"/>
      <c r="F24" s="521"/>
      <c r="G24" s="523"/>
      <c r="J24" s="517"/>
      <c r="K24" s="517"/>
      <c r="L24" s="517"/>
      <c r="M24" s="517"/>
    </row>
    <row r="25" spans="1:13" s="515" customFormat="1" x14ac:dyDescent="0.25">
      <c r="A25" s="517"/>
      <c r="B25" s="1070" t="s">
        <v>634</v>
      </c>
      <c r="C25" s="1071"/>
      <c r="D25" s="1071"/>
      <c r="E25" s="1072"/>
      <c r="F25" s="521"/>
      <c r="G25" s="523"/>
      <c r="J25" s="517"/>
      <c r="K25" s="517"/>
      <c r="L25" s="517"/>
      <c r="M25" s="517"/>
    </row>
    <row r="26" spans="1:13" s="515" customFormat="1" x14ac:dyDescent="0.25">
      <c r="A26" s="517"/>
      <c r="B26" s="1070" t="s">
        <v>635</v>
      </c>
      <c r="C26" s="1071"/>
      <c r="D26" s="1071"/>
      <c r="E26" s="1072"/>
      <c r="F26" s="521"/>
      <c r="G26" s="523"/>
      <c r="J26" s="517"/>
      <c r="K26" s="517"/>
      <c r="L26" s="517"/>
      <c r="M26" s="517"/>
    </row>
    <row r="27" spans="1:13" s="515" customFormat="1" x14ac:dyDescent="0.25">
      <c r="A27" s="517"/>
      <c r="B27" s="1070" t="s">
        <v>636</v>
      </c>
      <c r="C27" s="1071"/>
      <c r="D27" s="1071"/>
      <c r="E27" s="1072"/>
      <c r="F27" s="524"/>
      <c r="G27" s="523"/>
      <c r="J27" s="517"/>
      <c r="K27" s="517"/>
      <c r="L27" s="517"/>
      <c r="M27" s="517"/>
    </row>
    <row r="28" spans="1:13" s="515" customFormat="1" x14ac:dyDescent="0.25">
      <c r="A28" s="517"/>
      <c r="B28" s="1070" t="s">
        <v>637</v>
      </c>
      <c r="C28" s="1071"/>
      <c r="D28" s="1071"/>
      <c r="E28" s="1072"/>
      <c r="F28" s="524"/>
      <c r="G28" s="523"/>
      <c r="J28" s="517"/>
      <c r="K28" s="517"/>
      <c r="L28" s="517"/>
      <c r="M28" s="517"/>
    </row>
    <row r="29" spans="1:13" s="515" customFormat="1" x14ac:dyDescent="0.25">
      <c r="A29" s="517"/>
      <c r="B29" s="1070" t="s">
        <v>638</v>
      </c>
      <c r="C29" s="1071"/>
      <c r="D29" s="1071"/>
      <c r="E29" s="1072"/>
      <c r="F29" s="524"/>
      <c r="G29" s="523"/>
      <c r="J29" s="517"/>
      <c r="K29" s="517"/>
      <c r="L29" s="517"/>
      <c r="M29" s="517"/>
    </row>
    <row r="30" spans="1:13" s="515" customFormat="1" x14ac:dyDescent="0.25">
      <c r="A30" s="517"/>
      <c r="B30" s="1079" t="s">
        <v>639</v>
      </c>
      <c r="C30" s="1080"/>
      <c r="D30" s="1080"/>
      <c r="E30" s="1081"/>
      <c r="F30" s="524"/>
      <c r="G30" s="523"/>
      <c r="J30" s="517"/>
      <c r="K30" s="517"/>
      <c r="L30" s="517"/>
      <c r="M30" s="517"/>
    </row>
    <row r="31" spans="1:13" x14ac:dyDescent="0.25">
      <c r="B31" s="1082" t="s">
        <v>640</v>
      </c>
      <c r="C31" s="1083"/>
      <c r="D31" s="1083"/>
      <c r="E31" s="1084"/>
      <c r="F31" s="449">
        <f>SUM(F19:F30)</f>
        <v>0</v>
      </c>
      <c r="G31" s="523"/>
    </row>
    <row r="32" spans="1:13" x14ac:dyDescent="0.25">
      <c r="E32" s="517"/>
      <c r="G32" s="523"/>
    </row>
    <row r="33" spans="2:9" x14ac:dyDescent="0.25">
      <c r="B33" s="1086" t="s">
        <v>491</v>
      </c>
      <c r="C33" s="1086"/>
      <c r="D33" s="1086"/>
      <c r="E33" s="1086"/>
      <c r="F33" s="451" t="s">
        <v>386</v>
      </c>
      <c r="G33" s="523"/>
    </row>
    <row r="34" spans="2:9" x14ac:dyDescent="0.25">
      <c r="B34" s="1087"/>
      <c r="C34" s="1087"/>
      <c r="D34" s="1087"/>
      <c r="E34" s="1087"/>
      <c r="F34" s="453">
        <f>+F44</f>
        <v>0</v>
      </c>
      <c r="G34" s="523"/>
    </row>
    <row r="35" spans="2:9" x14ac:dyDescent="0.25">
      <c r="B35" s="1085" t="s">
        <v>641</v>
      </c>
      <c r="C35" s="1085"/>
      <c r="D35" s="1085"/>
      <c r="E35" s="1085"/>
      <c r="F35" s="463">
        <f>SUM(F34:F34)</f>
        <v>0</v>
      </c>
      <c r="G35" s="523"/>
    </row>
    <row r="36" spans="2:9" x14ac:dyDescent="0.25">
      <c r="B36" s="434"/>
      <c r="C36" s="434"/>
      <c r="E36" s="517"/>
      <c r="G36" s="523"/>
    </row>
    <row r="37" spans="2:9" x14ac:dyDescent="0.25">
      <c r="B37" s="1085" t="s">
        <v>642</v>
      </c>
      <c r="C37" s="1085"/>
      <c r="D37" s="1085"/>
      <c r="E37" s="1085"/>
      <c r="F37" s="463">
        <f>+F16-F31+F35</f>
        <v>0</v>
      </c>
      <c r="G37" s="523"/>
    </row>
    <row r="39" spans="2:9" ht="13.5" thickBot="1" x14ac:dyDescent="0.3"/>
    <row r="40" spans="2:9" ht="20.25" thickBot="1" x14ac:dyDescent="0.45">
      <c r="B40" s="1037" t="s">
        <v>441</v>
      </c>
      <c r="C40" s="1038"/>
      <c r="D40" s="1038"/>
      <c r="E40" s="1038"/>
      <c r="F40" s="1039"/>
      <c r="G40" s="525"/>
      <c r="H40" s="525"/>
      <c r="I40" s="526"/>
    </row>
    <row r="41" spans="2:9" x14ac:dyDescent="0.25">
      <c r="B41" s="434"/>
      <c r="C41" s="434"/>
      <c r="D41" s="434"/>
      <c r="E41" s="434"/>
      <c r="F41" s="434"/>
      <c r="G41" s="464"/>
      <c r="H41" s="464"/>
    </row>
    <row r="42" spans="2:9" s="500" customFormat="1" ht="36" x14ac:dyDescent="0.25">
      <c r="B42" s="1004" t="s">
        <v>357</v>
      </c>
      <c r="C42" s="1004" t="s">
        <v>385</v>
      </c>
      <c r="D42" s="508" t="s">
        <v>643</v>
      </c>
      <c r="E42" s="1004" t="s">
        <v>648</v>
      </c>
      <c r="F42" s="468" t="s">
        <v>604</v>
      </c>
      <c r="G42" s="527"/>
      <c r="H42" s="527"/>
      <c r="I42" s="528"/>
    </row>
    <row r="43" spans="2:9" s="500" customFormat="1" ht="12" x14ac:dyDescent="0.25">
      <c r="B43" s="529"/>
      <c r="C43" s="529"/>
      <c r="D43" s="530"/>
      <c r="E43" s="531"/>
      <c r="F43" s="532">
        <f>+D43-E43</f>
        <v>0</v>
      </c>
      <c r="G43" s="533"/>
      <c r="H43" s="533"/>
      <c r="I43" s="528"/>
    </row>
    <row r="44" spans="2:9" s="500" customFormat="1" ht="12" x14ac:dyDescent="0.25">
      <c r="B44" s="534" t="s">
        <v>364</v>
      </c>
      <c r="C44" s="534"/>
      <c r="D44" s="530">
        <f>SUM(D43:D43)</f>
        <v>0</v>
      </c>
      <c r="E44" s="530">
        <f>SUM(E43:E43)</f>
        <v>0</v>
      </c>
      <c r="F44" s="535">
        <f>SUM(F43:F43)</f>
        <v>0</v>
      </c>
      <c r="G44" s="536"/>
      <c r="H44" s="536"/>
      <c r="I44" s="528"/>
    </row>
    <row r="49" spans="9:9" x14ac:dyDescent="0.25">
      <c r="I49" s="516"/>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pageSetUpPr fitToPage="1"/>
  </sheetPr>
  <dimension ref="A1:D27"/>
  <sheetViews>
    <sheetView view="pageBreakPreview" topLeftCell="A11" zoomScaleNormal="90" zoomScaleSheetLayoutView="100" workbookViewId="0">
      <selection activeCell="C12" sqref="C12"/>
    </sheetView>
  </sheetViews>
  <sheetFormatPr baseColWidth="10" defaultColWidth="11.42578125" defaultRowHeight="15" x14ac:dyDescent="0.25"/>
  <cols>
    <col min="1" max="1" width="9.7109375" style="2" customWidth="1"/>
    <col min="2" max="2" width="18.7109375" style="2" customWidth="1"/>
    <col min="3" max="3" width="110.7109375" style="2" customWidth="1"/>
    <col min="4" max="4" width="30.42578125" style="55" customWidth="1"/>
    <col min="5" max="16384" width="11.42578125" style="2"/>
  </cols>
  <sheetData>
    <row r="1" spans="1:4" s="1" customFormat="1" ht="12.75" x14ac:dyDescent="0.2">
      <c r="A1" s="88" t="s">
        <v>231</v>
      </c>
      <c r="B1" s="208" t="str">
        <f>Inventari!A1</f>
        <v>1.</v>
      </c>
      <c r="C1" s="208" t="str">
        <f>Inventari!B1</f>
        <v>Control permanent no planificable</v>
      </c>
      <c r="D1" s="133"/>
    </row>
    <row r="2" spans="1:4" s="1" customFormat="1" ht="12.75" x14ac:dyDescent="0.2">
      <c r="A2" s="90" t="s">
        <v>232</v>
      </c>
      <c r="B2" s="209" t="str">
        <f>Inventari!B2</f>
        <v>1.1</v>
      </c>
      <c r="C2" s="210" t="str">
        <f>Inventari!C2</f>
        <v>Pressupost</v>
      </c>
      <c r="D2" s="133"/>
    </row>
    <row r="3" spans="1:4" s="1" customFormat="1" ht="11.25" customHeight="1" x14ac:dyDescent="0.2">
      <c r="A3" s="183" t="s">
        <v>233</v>
      </c>
      <c r="B3" s="108" t="str">
        <f>Inventari!C8</f>
        <v>1.1.6</v>
      </c>
      <c r="C3" s="129" t="str">
        <f>Inventari!D8</f>
        <v xml:space="preserve">Pròrroga del pressupost general </v>
      </c>
      <c r="D3" s="133"/>
    </row>
    <row r="4" spans="1:4" s="6" customFormat="1" ht="12.75" x14ac:dyDescent="0.2">
      <c r="A4" s="159"/>
      <c r="B4" s="159"/>
      <c r="C4" s="41"/>
      <c r="D4" s="131"/>
    </row>
    <row r="5" spans="1:4" s="3" customFormat="1" ht="12.75" x14ac:dyDescent="0.2">
      <c r="A5" s="158" t="s">
        <v>234</v>
      </c>
      <c r="B5" s="24" t="s">
        <v>235</v>
      </c>
      <c r="C5" s="22" t="s">
        <v>236</v>
      </c>
      <c r="D5" s="160"/>
    </row>
    <row r="6" spans="1:4" s="1" customFormat="1" ht="51" x14ac:dyDescent="0.2">
      <c r="A6" s="30" t="s">
        <v>237</v>
      </c>
      <c r="B6" s="126" t="str">
        <f>Inventari!E8</f>
        <v>Art. 169.6 RDLeg 2/2004
Art. 21 RD 500/1990 
4.1.b.2) RD 128/2018</v>
      </c>
      <c r="C6" s="126"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133"/>
    </row>
    <row r="7" spans="1:4" s="1" customFormat="1" ht="12.75" x14ac:dyDescent="0.2">
      <c r="A7" s="52"/>
      <c r="B7" s="4"/>
      <c r="C7" s="53"/>
      <c r="D7" s="133"/>
    </row>
    <row r="8" spans="1:4" s="6" customFormat="1" ht="12.75" x14ac:dyDescent="0.2">
      <c r="A8" s="158" t="s">
        <v>238</v>
      </c>
      <c r="B8" s="24" t="s">
        <v>235</v>
      </c>
      <c r="C8" s="9" t="str">
        <f>'1.1.1'!C8</f>
        <v>Aspectes a revisar</v>
      </c>
      <c r="D8" s="131"/>
    </row>
    <row r="9" spans="1:4" s="6" customFormat="1" ht="51" x14ac:dyDescent="0.2">
      <c r="A9" s="109" t="s">
        <v>240</v>
      </c>
      <c r="B9" s="101" t="s">
        <v>649</v>
      </c>
      <c r="C9" s="104" t="s">
        <v>650</v>
      </c>
      <c r="D9" s="131"/>
    </row>
    <row r="10" spans="1:4" s="6" customFormat="1" ht="25.5" x14ac:dyDescent="0.2">
      <c r="A10" s="109" t="s">
        <v>243</v>
      </c>
      <c r="B10" s="48" t="s">
        <v>651</v>
      </c>
      <c r="C10" s="104" t="s">
        <v>652</v>
      </c>
      <c r="D10" s="131"/>
    </row>
    <row r="11" spans="1:4" s="156" customFormat="1" ht="25.5" x14ac:dyDescent="0.2">
      <c r="A11" s="109" t="s">
        <v>245</v>
      </c>
      <c r="B11" s="261" t="str">
        <f>'1.1.1'!B10</f>
        <v>Art. 16.2 RD 1463/2007</v>
      </c>
      <c r="C11" s="261" t="s">
        <v>244</v>
      </c>
      <c r="D11" s="131"/>
    </row>
    <row r="12" spans="1:4" s="1" customFormat="1" ht="25.5" x14ac:dyDescent="0.2">
      <c r="A12" s="276" t="s">
        <v>248</v>
      </c>
      <c r="B12" s="161" t="s">
        <v>249</v>
      </c>
      <c r="C12" s="182" t="s">
        <v>390</v>
      </c>
      <c r="D12" s="133"/>
    </row>
    <row r="13" spans="1:4" s="6" customFormat="1" ht="38.25" x14ac:dyDescent="0.2">
      <c r="A13" s="276" t="s">
        <v>251</v>
      </c>
      <c r="B13" s="44" t="s">
        <v>653</v>
      </c>
      <c r="C13" s="100" t="s">
        <v>654</v>
      </c>
      <c r="D13" s="131"/>
    </row>
    <row r="14" spans="1:4" s="1" customFormat="1" ht="38.25" x14ac:dyDescent="0.2">
      <c r="A14" s="276" t="s">
        <v>254</v>
      </c>
      <c r="B14" s="44" t="s">
        <v>655</v>
      </c>
      <c r="C14" s="100" t="s">
        <v>656</v>
      </c>
      <c r="D14" s="133"/>
    </row>
    <row r="15" spans="1:4" ht="38.25" x14ac:dyDescent="0.25">
      <c r="A15" s="276" t="s">
        <v>257</v>
      </c>
      <c r="B15" s="44" t="s">
        <v>657</v>
      </c>
      <c r="C15" s="100" t="s">
        <v>658</v>
      </c>
    </row>
    <row r="16" spans="1:4" s="1" customFormat="1" ht="38.25" x14ac:dyDescent="0.2">
      <c r="A16" s="276" t="s">
        <v>260</v>
      </c>
      <c r="B16" s="44" t="s">
        <v>653</v>
      </c>
      <c r="C16" s="100" t="s">
        <v>659</v>
      </c>
      <c r="D16" s="133"/>
    </row>
    <row r="17" spans="1:4" ht="63.75" x14ac:dyDescent="0.25">
      <c r="A17" s="276" t="s">
        <v>263</v>
      </c>
      <c r="B17" s="101" t="s">
        <v>660</v>
      </c>
      <c r="C17" s="182" t="s">
        <v>661</v>
      </c>
    </row>
    <row r="18" spans="1:4" ht="38.25" x14ac:dyDescent="0.25">
      <c r="A18" s="276" t="s">
        <v>266</v>
      </c>
      <c r="B18" s="40" t="s">
        <v>261</v>
      </c>
      <c r="C18" s="40" t="s">
        <v>662</v>
      </c>
      <c r="D18" s="149"/>
    </row>
    <row r="19" spans="1:4" ht="76.5" x14ac:dyDescent="0.25">
      <c r="A19" s="276" t="s">
        <v>269</v>
      </c>
      <c r="B19" s="263" t="s">
        <v>292</v>
      </c>
      <c r="C19" s="264" t="s">
        <v>293</v>
      </c>
    </row>
    <row r="20" spans="1:4" ht="25.5" x14ac:dyDescent="0.25">
      <c r="A20" s="276" t="s">
        <v>272</v>
      </c>
      <c r="B20" s="40" t="s">
        <v>663</v>
      </c>
      <c r="C20" s="35" t="s">
        <v>664</v>
      </c>
    </row>
    <row r="21" spans="1:4" s="15" customFormat="1" ht="76.5" x14ac:dyDescent="0.2">
      <c r="A21" s="276" t="s">
        <v>275</v>
      </c>
      <c r="B21" s="275" t="s">
        <v>663</v>
      </c>
      <c r="C21" s="38" t="s">
        <v>665</v>
      </c>
      <c r="D21" s="243"/>
    </row>
    <row r="22" spans="1:4" x14ac:dyDescent="0.25">
      <c r="A22" s="158" t="s">
        <v>332</v>
      </c>
      <c r="B22" s="177" t="s">
        <v>235</v>
      </c>
      <c r="C22" s="191" t="s">
        <v>333</v>
      </c>
    </row>
    <row r="23" spans="1:4" x14ac:dyDescent="0.25">
      <c r="A23" s="260" t="s">
        <v>334</v>
      </c>
      <c r="B23" s="119"/>
      <c r="C23" s="119" t="s">
        <v>335</v>
      </c>
    </row>
    <row r="24" spans="1:4" x14ac:dyDescent="0.25">
      <c r="A24" s="158" t="s">
        <v>336</v>
      </c>
      <c r="B24" s="177" t="s">
        <v>235</v>
      </c>
      <c r="C24" s="191" t="s">
        <v>337</v>
      </c>
    </row>
    <row r="25" spans="1:4" x14ac:dyDescent="0.25">
      <c r="A25" s="260" t="s">
        <v>338</v>
      </c>
      <c r="B25" s="161"/>
      <c r="C25" s="119" t="s">
        <v>335</v>
      </c>
    </row>
    <row r="26" spans="1:4" x14ac:dyDescent="0.25">
      <c r="A26" s="158" t="s">
        <v>347</v>
      </c>
      <c r="B26" s="177" t="s">
        <v>235</v>
      </c>
      <c r="C26" s="238" t="s">
        <v>348</v>
      </c>
    </row>
    <row r="27" spans="1:4" x14ac:dyDescent="0.25">
      <c r="A27" s="268" t="s">
        <v>349</v>
      </c>
      <c r="B27" s="120"/>
      <c r="C27" s="126" t="s">
        <v>335</v>
      </c>
    </row>
  </sheetData>
  <customSheetViews>
    <customSheetView guid="{C05EC54D-5F4D-4DAC-8B5A-CD3242A0C8CA}" showPageBreaks="1" fitToPage="1" view="pageBreakPreview">
      <selection activeCell="C45" sqref="C45"/>
      <pageMargins left="0" right="0" top="0" bottom="0" header="0" footer="0"/>
      <pageSetup paperSize="9" fitToHeight="6" orientation="landscape" r:id="rId1"/>
    </customSheetView>
    <customSheetView guid="{D0C00841-1E30-435B-B1C3-8C1666084E21}" showPageBreaks="1" fitToPage="1" view="pageBreakPreview">
      <selection activeCell="C45" sqref="C45"/>
      <pageMargins left="0" right="0" top="0" bottom="0" header="0" footer="0"/>
      <pageSetup paperSize="9" fitToHeight="6" orientation="landscape" r:id="rId2"/>
    </customSheetView>
    <customSheetView guid="{DE13449C-9946-4D9B-BAD6-D935553CF657}" showPageBreaks="1" fitToPage="1" printArea="1" view="pageBreakPreview" topLeftCell="A16">
      <selection activeCell="C21" sqref="C21"/>
      <pageMargins left="0" right="0" top="0" bottom="0" header="0" footer="0"/>
      <pageSetup paperSize="9" scale="83" fitToHeight="6" orientation="landscape" r:id="rId3"/>
    </customSheetView>
    <customSheetView guid="{CB07B519-62E8-4084-A00D-D1F8D5657738}" showPageBreaks="1" fitToPage="1" view="pageBreakPreview" topLeftCell="A13">
      <selection activeCell="C28" sqref="C28"/>
      <pageMargins left="0" right="0" top="0" bottom="0" header="0" footer="0"/>
      <pageSetup paperSize="9" scale="86" fitToHeight="6" orientation="landscape" r:id="rId4"/>
    </customSheetView>
    <customSheetView guid="{8DB10316-28C9-4A14-AEA2-359711156BC5}" showPageBreaks="1">
      <selection activeCell="G23" sqref="G23"/>
      <pageMargins left="0" right="0" top="0" bottom="0" header="0" footer="0"/>
      <pageSetup paperSize="9" orientation="portrait" r:id="rId5"/>
    </customSheetView>
    <customSheetView guid="{A2FA97B7-FA2E-4CF8-9E14-C904E49D925F}" topLeftCell="A4">
      <selection activeCell="C23" sqref="C23:D23"/>
      <pageMargins left="0" right="0" top="0" bottom="0" header="0" footer="0"/>
      <pageSetup paperSize="9" orientation="portrait" r:id="rId6"/>
    </customSheetView>
    <customSheetView guid="{ADC44F08-3865-4F34-B04A-36DC3A9880D3}">
      <selection activeCell="C10" sqref="C10"/>
      <pageMargins left="0" right="0" top="0" bottom="0" header="0" footer="0"/>
      <pageSetup paperSize="9" orientation="portrait" r:id="rId7"/>
    </customSheetView>
    <customSheetView guid="{938131D7-2FA4-4B6F-9B58-CE56B014F426}" showPageBreaks="1" topLeftCell="A25">
      <selection activeCell="C31" sqref="C31"/>
      <pageMargins left="0" right="0" top="0" bottom="0" header="0" footer="0"/>
      <pageSetup paperSize="9" scale="52" orientation="portrait" r:id="rId8"/>
    </customSheetView>
    <customSheetView guid="{15196E9F-7FF8-439E-8E5E-D7EC9B4FE2B9}" showPageBreaks="1" fitToPage="1" view="pageBreakPreview" topLeftCell="A13">
      <selection activeCell="C28" sqref="C28"/>
      <pageMargins left="0" right="0" top="0" bottom="0" header="0" footer="0"/>
      <pageSetup paperSize="9" scale="86" fitToHeight="6" orientation="landscape" r:id="rId9"/>
    </customSheetView>
  </customSheetViews>
  <pageMargins left="0.11811023622047245" right="0.11811023622047245" top="0.15748031496062992" bottom="0.15748031496062992" header="0.31496062992125984" footer="0.31496062992125984"/>
  <pageSetup paperSize="9" fitToHeight="6"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pageSetUpPr fitToPage="1"/>
  </sheetPr>
  <dimension ref="A1:E24"/>
  <sheetViews>
    <sheetView view="pageBreakPreview" zoomScaleNormal="100" zoomScaleSheetLayoutView="100" workbookViewId="0">
      <selection activeCell="C10" sqref="C10"/>
    </sheetView>
  </sheetViews>
  <sheetFormatPr baseColWidth="10" defaultColWidth="12.5703125" defaultRowHeight="12.75" x14ac:dyDescent="0.2"/>
  <cols>
    <col min="1" max="1" width="9.7109375" style="3" customWidth="1"/>
    <col min="2" max="2" width="18.7109375" style="23" customWidth="1"/>
    <col min="3" max="3" width="110.7109375" style="3" customWidth="1"/>
    <col min="4" max="4" width="25.28515625" style="3" customWidth="1"/>
    <col min="5" max="254" width="11.42578125" style="3" customWidth="1"/>
    <col min="255" max="16384" width="12.5703125" style="3"/>
  </cols>
  <sheetData>
    <row r="1" spans="1:5" x14ac:dyDescent="0.2">
      <c r="A1" s="212" t="s">
        <v>231</v>
      </c>
      <c r="B1" s="213" t="str">
        <f>Inventari!A1</f>
        <v>1.</v>
      </c>
      <c r="C1" s="214" t="str">
        <f>Inventari!B1</f>
        <v>Control permanent no planificable</v>
      </c>
      <c r="D1" s="244"/>
      <c r="E1" s="155"/>
    </row>
    <row r="2" spans="1:5" x14ac:dyDescent="0.2">
      <c r="A2" s="215" t="s">
        <v>232</v>
      </c>
      <c r="B2" s="211" t="str">
        <f>Inventari!B9</f>
        <v>1.2</v>
      </c>
      <c r="C2" s="216" t="str">
        <f>Inventari!C9</f>
        <v>Modificacions de crèdit</v>
      </c>
      <c r="D2" s="156"/>
      <c r="E2" s="155"/>
    </row>
    <row r="3" spans="1:5" x14ac:dyDescent="0.2">
      <c r="A3" s="206" t="s">
        <v>233</v>
      </c>
      <c r="B3" s="193" t="str">
        <f>Inventari!C10</f>
        <v>1.2.1</v>
      </c>
      <c r="C3" s="207" t="str">
        <f>Inventari!D10</f>
        <v>Transferència de crèdit entre partides (aplicacions) del mateix grup de funció (àrea de despesa)</v>
      </c>
      <c r="D3" s="149"/>
      <c r="E3" s="155"/>
    </row>
    <row r="4" spans="1:5" s="6" customFormat="1" x14ac:dyDescent="0.2">
      <c r="A4" s="151"/>
      <c r="B4" s="152"/>
      <c r="C4" s="232"/>
      <c r="D4" s="156"/>
      <c r="E4" s="156"/>
    </row>
    <row r="5" spans="1:5" x14ac:dyDescent="0.2">
      <c r="A5" s="158" t="s">
        <v>234</v>
      </c>
      <c r="B5" s="24" t="s">
        <v>235</v>
      </c>
      <c r="C5" s="22" t="s">
        <v>236</v>
      </c>
      <c r="D5" s="155"/>
      <c r="E5" s="155"/>
    </row>
    <row r="6" spans="1:5" ht="25.5" x14ac:dyDescent="0.2">
      <c r="A6" s="31" t="s">
        <v>237</v>
      </c>
      <c r="B6" s="29" t="str">
        <f>Inventari!E10</f>
        <v>Art. 4.1.b).2 RD 128/2018</v>
      </c>
      <c r="C6" s="113" t="str">
        <f>Inventari!F10</f>
        <v>L'exercici del control financer inclourà, en tot cas, les actuacions de control atribuïdes en l'ordenament jurídic a la intervenció, com ara: L'informe dels projectes de pressupostos i dels expedients de modificació d'aquests.</v>
      </c>
      <c r="D6" s="155"/>
      <c r="E6" s="155"/>
    </row>
    <row r="7" spans="1:5" s="10" customFormat="1" x14ac:dyDescent="0.2">
      <c r="A7" s="143"/>
      <c r="B7" s="4"/>
      <c r="C7" s="144"/>
      <c r="D7" s="159"/>
      <c r="E7" s="159"/>
    </row>
    <row r="8" spans="1:5" s="6" customFormat="1" x14ac:dyDescent="0.2">
      <c r="A8" s="158" t="s">
        <v>238</v>
      </c>
      <c r="B8" s="24" t="s">
        <v>235</v>
      </c>
      <c r="C8" s="9" t="str">
        <f>'1.1.1'!C8</f>
        <v>Aspectes a revisar</v>
      </c>
      <c r="D8" s="156"/>
      <c r="E8" s="156"/>
    </row>
    <row r="9" spans="1:5" s="6" customFormat="1" ht="63.75" x14ac:dyDescent="0.2">
      <c r="A9" s="192" t="s">
        <v>240</v>
      </c>
      <c r="B9" s="121" t="s">
        <v>666</v>
      </c>
      <c r="C9" s="988" t="s">
        <v>667</v>
      </c>
      <c r="D9" s="231"/>
      <c r="E9" s="156"/>
    </row>
    <row r="10" spans="1:5" s="6" customFormat="1" ht="28.5" customHeight="1" x14ac:dyDescent="0.2">
      <c r="A10" s="192" t="s">
        <v>243</v>
      </c>
      <c r="B10" s="48" t="s">
        <v>249</v>
      </c>
      <c r="C10" s="104" t="s">
        <v>390</v>
      </c>
      <c r="D10" s="156"/>
      <c r="E10" s="156"/>
    </row>
    <row r="11" spans="1:5" ht="51" x14ac:dyDescent="0.2">
      <c r="A11" s="192" t="s">
        <v>245</v>
      </c>
      <c r="B11" s="102" t="s">
        <v>668</v>
      </c>
      <c r="C11" s="153" t="s">
        <v>669</v>
      </c>
      <c r="D11" s="159"/>
      <c r="E11" s="150"/>
    </row>
    <row r="12" spans="1:5" s="157" customFormat="1" ht="38.25" x14ac:dyDescent="0.2">
      <c r="A12" s="192" t="s">
        <v>248</v>
      </c>
      <c r="B12" s="161" t="s">
        <v>670</v>
      </c>
      <c r="C12" s="170" t="s">
        <v>671</v>
      </c>
    </row>
    <row r="13" spans="1:5" s="231" customFormat="1" ht="26.25" customHeight="1" x14ac:dyDescent="0.2">
      <c r="A13" s="192" t="s">
        <v>251</v>
      </c>
      <c r="B13" s="186" t="s">
        <v>672</v>
      </c>
      <c r="C13" s="182" t="s">
        <v>673</v>
      </c>
    </row>
    <row r="14" spans="1:5" ht="25.5" x14ac:dyDescent="0.2">
      <c r="A14" s="192" t="s">
        <v>254</v>
      </c>
      <c r="B14" s="161" t="s">
        <v>674</v>
      </c>
      <c r="C14" s="182" t="s">
        <v>675</v>
      </c>
      <c r="D14" s="155"/>
      <c r="E14" s="155"/>
    </row>
    <row r="15" spans="1:5" s="8" customFormat="1" ht="51" x14ac:dyDescent="0.2">
      <c r="A15" s="192" t="s">
        <v>257</v>
      </c>
      <c r="B15" s="48" t="s">
        <v>676</v>
      </c>
      <c r="C15" s="49" t="s">
        <v>677</v>
      </c>
      <c r="D15" s="157"/>
      <c r="E15" s="157"/>
    </row>
    <row r="16" spans="1:5" ht="51" x14ac:dyDescent="0.2">
      <c r="A16" s="192" t="s">
        <v>260</v>
      </c>
      <c r="B16" s="161" t="s">
        <v>678</v>
      </c>
      <c r="C16" s="170" t="s">
        <v>679</v>
      </c>
      <c r="D16" s="155"/>
      <c r="E16" s="155"/>
    </row>
    <row r="17" spans="1:3" s="155" customFormat="1" ht="51" x14ac:dyDescent="0.2">
      <c r="A17" s="192" t="s">
        <v>263</v>
      </c>
      <c r="B17" s="48" t="s">
        <v>680</v>
      </c>
      <c r="C17" s="49" t="s">
        <v>681</v>
      </c>
    </row>
    <row r="18" spans="1:3" s="231" customFormat="1" ht="33.75" customHeight="1" x14ac:dyDescent="0.2">
      <c r="A18" s="192" t="s">
        <v>266</v>
      </c>
      <c r="B18" s="37" t="s">
        <v>682</v>
      </c>
      <c r="C18" s="51" t="s">
        <v>683</v>
      </c>
    </row>
    <row r="19" spans="1:3" x14ac:dyDescent="0.2">
      <c r="A19" s="158" t="s">
        <v>332</v>
      </c>
      <c r="B19" s="177" t="s">
        <v>235</v>
      </c>
      <c r="C19" s="191" t="s">
        <v>333</v>
      </c>
    </row>
    <row r="20" spans="1:3" x14ac:dyDescent="0.2">
      <c r="A20" s="260" t="s">
        <v>334</v>
      </c>
      <c r="B20" s="119"/>
      <c r="C20" s="119" t="s">
        <v>335</v>
      </c>
    </row>
    <row r="21" spans="1:3" x14ac:dyDescent="0.2">
      <c r="A21" s="158" t="s">
        <v>336</v>
      </c>
      <c r="B21" s="177" t="s">
        <v>235</v>
      </c>
      <c r="C21" s="191" t="s">
        <v>337</v>
      </c>
    </row>
    <row r="22" spans="1:3" x14ac:dyDescent="0.2">
      <c r="A22" s="260" t="s">
        <v>338</v>
      </c>
      <c r="B22" s="161"/>
      <c r="C22" s="119" t="s">
        <v>335</v>
      </c>
    </row>
    <row r="23" spans="1:3" x14ac:dyDescent="0.2">
      <c r="A23" s="158" t="s">
        <v>347</v>
      </c>
      <c r="B23" s="177" t="s">
        <v>235</v>
      </c>
      <c r="C23" s="238" t="s">
        <v>348</v>
      </c>
    </row>
    <row r="24" spans="1:3" x14ac:dyDescent="0.2">
      <c r="A24" s="268" t="s">
        <v>349</v>
      </c>
      <c r="B24" s="120"/>
      <c r="C24" s="126" t="s">
        <v>335</v>
      </c>
    </row>
  </sheetData>
  <customSheetViews>
    <customSheetView guid="{C05EC54D-5F4D-4DAC-8B5A-CD3242A0C8CA}" scale="90" showPageBreaks="1" fitToPage="1" view="pageBreakPreview">
      <selection activeCell="C45" sqref="C45"/>
      <pageMargins left="0" right="0" top="0" bottom="0" header="0" footer="0"/>
      <pageSetup paperSize="9" scale="87" orientation="landscape" r:id="rId1"/>
    </customSheetView>
    <customSheetView guid="{D0C00841-1E30-435B-B1C3-8C1666084E21}" scale="90" showPageBreaks="1" fitToPage="1" view="pageBreakPreview">
      <selection activeCell="C45" sqref="C45"/>
      <pageMargins left="0" right="0" top="0" bottom="0" header="0" footer="0"/>
      <pageSetup paperSize="9" scale="87" orientation="landscape" r:id="rId2"/>
    </customSheetView>
    <customSheetView guid="{DE13449C-9946-4D9B-BAD6-D935553CF657}" scale="90" showPageBreaks="1" fitToPage="1" view="pageBreakPreview">
      <selection activeCell="C16" sqref="C16"/>
      <pageMargins left="0" right="0" top="0" bottom="0" header="0" footer="0"/>
      <pageSetup paperSize="9" scale="71" orientation="landscape" r:id="rId3"/>
    </customSheetView>
    <customSheetView guid="{CB07B519-62E8-4084-A00D-D1F8D5657738}" scale="90" showPageBreaks="1" fitToPage="1" view="pageBreakPreview">
      <selection activeCell="C14" sqref="C14"/>
      <pageMargins left="0" right="0" top="0" bottom="0" header="0" footer="0"/>
      <pageSetup paperSize="9" scale="71" orientation="landscape" r:id="rId4"/>
    </customSheetView>
    <customSheetView guid="{938131D7-2FA4-4B6F-9B58-CE56B014F426}" scale="90" showPageBreaks="1" fitToPage="1" printArea="1" view="pageBreakPreview" topLeftCell="A8">
      <selection activeCell="D17" sqref="D17"/>
      <pageMargins left="0" right="0" top="0" bottom="0" header="0" footer="0"/>
      <pageSetup paperSize="9" scale="88" orientation="landscape" r:id="rId5"/>
    </customSheetView>
    <customSheetView guid="{15196E9F-7FF8-439E-8E5E-D7EC9B4FE2B9}" scale="130" showPageBreaks="1" fitToPage="1" printArea="1" view="pageBreakPreview">
      <selection activeCell="D1" sqref="D1"/>
      <pageMargins left="0" right="0" top="0" bottom="0" header="0" footer="0"/>
      <pageSetup paperSize="9" scale="89" orientation="landscape" r:id="rId6"/>
    </customSheetView>
  </customSheetViews>
  <pageMargins left="0.39370078740157483" right="0.39370078740157483" top="0.39370078740157483" bottom="0.39370078740157483" header="0.39370078740157483" footer="0.39370078740157483"/>
  <pageSetup paperSize="9" scale="91"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pageSetUpPr fitToPage="1"/>
  </sheetPr>
  <dimension ref="A1:C24"/>
  <sheetViews>
    <sheetView view="pageBreakPreview" zoomScaleNormal="90" zoomScaleSheetLayoutView="100" workbookViewId="0">
      <selection activeCell="C10" sqref="C10"/>
    </sheetView>
  </sheetViews>
  <sheetFormatPr baseColWidth="10"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88" t="s">
        <v>231</v>
      </c>
      <c r="B1" s="179" t="str">
        <f>Inventari!A1</f>
        <v>1.</v>
      </c>
      <c r="C1" s="89" t="str">
        <f>Inventari!B1</f>
        <v>Control permanent no planificable</v>
      </c>
    </row>
    <row r="2" spans="1:3" x14ac:dyDescent="0.2">
      <c r="A2" s="90" t="s">
        <v>232</v>
      </c>
      <c r="B2" s="180" t="str">
        <f>Inventari!B9</f>
        <v>1.2</v>
      </c>
      <c r="C2" s="91" t="str">
        <f>Inventari!C9</f>
        <v>Modificacions de crèdit</v>
      </c>
    </row>
    <row r="3" spans="1:3" x14ac:dyDescent="0.2">
      <c r="A3" s="183" t="s">
        <v>233</v>
      </c>
      <c r="B3" s="183" t="str">
        <f>Inventari!C11</f>
        <v>1.2.2</v>
      </c>
      <c r="C3" s="183" t="str">
        <f>Inventari!D11</f>
        <v>Transferència de crèdit entre partides (aplicacions) de diferent grup de funció (àrea de despesa)</v>
      </c>
    </row>
    <row r="4" spans="1:3" x14ac:dyDescent="0.2">
      <c r="A4" s="155"/>
      <c r="B4" s="160"/>
      <c r="C4" s="56"/>
    </row>
    <row r="5" spans="1:3" x14ac:dyDescent="0.2">
      <c r="A5" s="158" t="s">
        <v>234</v>
      </c>
      <c r="B5" s="24" t="str">
        <f>'1.2.1'!B5</f>
        <v>Ref. Legislativa</v>
      </c>
      <c r="C5" s="22" t="str">
        <f>'1.2.1'!C5</f>
        <v>Descripció de l'actuació objecte de control permanent</v>
      </c>
    </row>
    <row r="6" spans="1:3" ht="25.5" x14ac:dyDescent="0.2">
      <c r="A6" s="31" t="s">
        <v>237</v>
      </c>
      <c r="B6" s="29" t="str">
        <f>Inventari!E11</f>
        <v>Art. 4.1.b).2 RD 128/2018</v>
      </c>
      <c r="C6" s="113" t="str">
        <f>Inventari!F11</f>
        <v>L'exercici del control financer inclourà, en tot cas, les actuacions de control atribuïdes en l'ordenament jurídic a la intervenció, com ara: L'informe dels projectes de pressupostos i dels expedients de modificació d'aquests.</v>
      </c>
    </row>
    <row r="7" spans="1:3" x14ac:dyDescent="0.2">
      <c r="A7" s="58"/>
      <c r="B7" s="4"/>
      <c r="C7" s="59"/>
    </row>
    <row r="8" spans="1:3" s="6" customFormat="1" x14ac:dyDescent="0.2">
      <c r="A8" s="158" t="s">
        <v>238</v>
      </c>
      <c r="B8" s="158" t="str">
        <f>'1.2.1'!B8</f>
        <v>Ref. Legislativa</v>
      </c>
      <c r="C8" s="22" t="str">
        <f>'1.1.1'!C8</f>
        <v>Aspectes a revisar</v>
      </c>
    </row>
    <row r="9" spans="1:3" s="6" customFormat="1" ht="51" x14ac:dyDescent="0.2">
      <c r="A9" s="128" t="str">
        <f>'1.2.1'!A9</f>
        <v>A.1</v>
      </c>
      <c r="B9" s="121" t="s">
        <v>684</v>
      </c>
      <c r="C9" s="245" t="s">
        <v>685</v>
      </c>
    </row>
    <row r="10" spans="1:3" s="6" customFormat="1" ht="29.25" customHeight="1" x14ac:dyDescent="0.2">
      <c r="A10" s="42" t="s">
        <v>243</v>
      </c>
      <c r="B10" s="161" t="str">
        <f>'1.2.1'!B10</f>
        <v>Art. 172 i 175 RD 2568/1986</v>
      </c>
      <c r="C10" s="182" t="s">
        <v>390</v>
      </c>
    </row>
    <row r="11" spans="1:3" s="231" customFormat="1" ht="38.25" x14ac:dyDescent="0.2">
      <c r="A11" s="42" t="s">
        <v>245</v>
      </c>
      <c r="B11" s="161" t="s">
        <v>670</v>
      </c>
      <c r="C11" s="182" t="s">
        <v>686</v>
      </c>
    </row>
    <row r="12" spans="1:3" s="8" customFormat="1" ht="38.25" x14ac:dyDescent="0.2">
      <c r="A12" s="42" t="s">
        <v>248</v>
      </c>
      <c r="B12" s="161" t="s">
        <v>670</v>
      </c>
      <c r="C12" s="170" t="s">
        <v>671</v>
      </c>
    </row>
    <row r="13" spans="1:3" x14ac:dyDescent="0.2">
      <c r="A13" s="42" t="s">
        <v>251</v>
      </c>
      <c r="B13" s="186" t="s">
        <v>672</v>
      </c>
      <c r="C13" s="100" t="s">
        <v>673</v>
      </c>
    </row>
    <row r="14" spans="1:3" ht="25.5" x14ac:dyDescent="0.2">
      <c r="A14" s="42" t="s">
        <v>254</v>
      </c>
      <c r="B14" s="161" t="s">
        <v>674</v>
      </c>
      <c r="C14" s="182" t="s">
        <v>675</v>
      </c>
    </row>
    <row r="15" spans="1:3" ht="51" x14ac:dyDescent="0.2">
      <c r="A15" s="42" t="s">
        <v>257</v>
      </c>
      <c r="B15" s="48" t="s">
        <v>676</v>
      </c>
      <c r="C15" s="49" t="s">
        <v>677</v>
      </c>
    </row>
    <row r="16" spans="1:3" ht="51" x14ac:dyDescent="0.2">
      <c r="A16" s="42" t="s">
        <v>260</v>
      </c>
      <c r="B16" s="161" t="s">
        <v>678</v>
      </c>
      <c r="C16" s="170" t="s">
        <v>679</v>
      </c>
    </row>
    <row r="17" spans="1:3" ht="51" x14ac:dyDescent="0.2">
      <c r="A17" s="42" t="s">
        <v>263</v>
      </c>
      <c r="B17" s="161" t="s">
        <v>680</v>
      </c>
      <c r="C17" s="35" t="s">
        <v>681</v>
      </c>
    </row>
    <row r="18" spans="1:3" ht="25.5" x14ac:dyDescent="0.2">
      <c r="A18" s="42" t="s">
        <v>266</v>
      </c>
      <c r="B18" s="37" t="s">
        <v>682</v>
      </c>
      <c r="C18" s="51" t="s">
        <v>683</v>
      </c>
    </row>
    <row r="19" spans="1:3" x14ac:dyDescent="0.2">
      <c r="A19" s="158" t="s">
        <v>332</v>
      </c>
      <c r="B19" s="177" t="s">
        <v>235</v>
      </c>
      <c r="C19" s="191" t="s">
        <v>333</v>
      </c>
    </row>
    <row r="20" spans="1:3" x14ac:dyDescent="0.2">
      <c r="A20" s="260" t="s">
        <v>334</v>
      </c>
      <c r="B20" s="119"/>
      <c r="C20" s="119" t="s">
        <v>335</v>
      </c>
    </row>
    <row r="21" spans="1:3" x14ac:dyDescent="0.2">
      <c r="A21" s="158" t="s">
        <v>336</v>
      </c>
      <c r="B21" s="177" t="s">
        <v>235</v>
      </c>
      <c r="C21" s="191" t="s">
        <v>337</v>
      </c>
    </row>
    <row r="22" spans="1:3" ht="38.25" x14ac:dyDescent="0.2">
      <c r="A22" s="260" t="s">
        <v>338</v>
      </c>
      <c r="B22" s="269" t="s">
        <v>345</v>
      </c>
      <c r="C22" s="937" t="s">
        <v>687</v>
      </c>
    </row>
    <row r="23" spans="1:3" x14ac:dyDescent="0.2">
      <c r="A23" s="158" t="s">
        <v>347</v>
      </c>
      <c r="B23" s="177" t="s">
        <v>235</v>
      </c>
      <c r="C23" s="238" t="s">
        <v>348</v>
      </c>
    </row>
    <row r="24" spans="1:3" x14ac:dyDescent="0.2">
      <c r="A24" s="268" t="s">
        <v>349</v>
      </c>
      <c r="B24" s="120"/>
      <c r="C24" s="126" t="s">
        <v>335</v>
      </c>
    </row>
  </sheetData>
  <customSheetViews>
    <customSheetView guid="{C05EC54D-5F4D-4DAC-8B5A-CD3242A0C8CA}" scale="90" showPageBreaks="1" fitToPage="1" view="pageBreakPreview" topLeftCell="A7">
      <selection activeCell="C45" sqref="C45"/>
      <pageMargins left="0" right="0" top="0" bottom="0" header="0" footer="0"/>
      <pageSetup paperSize="9" orientation="landscape" r:id="rId1"/>
    </customSheetView>
    <customSheetView guid="{D0C00841-1E30-435B-B1C3-8C1666084E21}" scale="90" showPageBreaks="1" fitToPage="1" view="pageBreakPreview" topLeftCell="A7">
      <selection activeCell="C45" sqref="C45"/>
      <pageMargins left="0" right="0" top="0" bottom="0" header="0" footer="0"/>
      <pageSetup paperSize="9" orientation="landscape" r:id="rId2"/>
    </customSheetView>
    <customSheetView guid="{DE13449C-9946-4D9B-BAD6-D935553CF657}" scale="90" showPageBreaks="1" fitToPage="1" view="pageBreakPreview">
      <selection activeCell="C16" sqref="C16"/>
      <pageMargins left="0" right="0" top="0" bottom="0" header="0" footer="0"/>
      <pageSetup paperSize="9" scale="74" orientation="landscape" r:id="rId3"/>
    </customSheetView>
    <customSheetView guid="{CB07B519-62E8-4084-A00D-D1F8D5657738}" scale="90" showPageBreaks="1" fitToPage="1" view="pageBreakPreview">
      <selection activeCell="D17" sqref="D17"/>
      <pageMargins left="0" right="0" top="0" bottom="0" header="0" footer="0"/>
      <pageSetup paperSize="9" scale="74" orientation="landscape" r:id="rId4"/>
    </customSheetView>
    <customSheetView guid="{938131D7-2FA4-4B6F-9B58-CE56B014F426}" scale="90" showPageBreaks="1" fitToPage="1" view="pageBreakPreview" topLeftCell="A10">
      <selection activeCell="C16" sqref="C16"/>
      <pageMargins left="0" right="0" top="0" bottom="0" header="0" footer="0"/>
      <pageSetup paperSize="9" scale="93" orientation="landscape" r:id="rId5"/>
    </customSheetView>
    <customSheetView guid="{15196E9F-7FF8-439E-8E5E-D7EC9B4FE2B9}" scale="115" showPageBreaks="1" fitToPage="1" printArea="1" view="pageBreakPreview">
      <selection activeCell="D7" sqref="D7"/>
      <pageMargins left="0" right="0" top="0" bottom="0" header="0" footer="0"/>
      <pageSetup paperSize="9" orientation="landscape" r:id="rId6"/>
    </customSheetView>
  </customSheetViews>
  <pageMargins left="0.39370078740157483" right="0.39370078740157483" top="0.39370078740157483" bottom="0.39370078740157483" header="0.39370078740157483" footer="0.39370078740157483"/>
  <pageSetup paperSize="9" scale="94"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pageSetUpPr fitToPage="1"/>
  </sheetPr>
  <dimension ref="A1:D23"/>
  <sheetViews>
    <sheetView view="pageBreakPreview" zoomScaleNormal="90" zoomScaleSheetLayoutView="100" workbookViewId="0">
      <selection activeCell="C10" sqref="C10"/>
    </sheetView>
  </sheetViews>
  <sheetFormatPr baseColWidth="10" defaultColWidth="8.28515625" defaultRowHeight="12.75" x14ac:dyDescent="0.2"/>
  <cols>
    <col min="1" max="1" width="9.7109375" style="3" customWidth="1"/>
    <col min="2" max="2" width="18.7109375" style="23" customWidth="1"/>
    <col min="3" max="3" width="110.7109375" style="3" customWidth="1"/>
    <col min="4" max="4" width="29.140625" style="131" customWidth="1"/>
    <col min="5" max="255" width="11.42578125" style="3" customWidth="1"/>
    <col min="256" max="16384" width="8.28515625" style="3"/>
  </cols>
  <sheetData>
    <row r="1" spans="1:4" x14ac:dyDescent="0.2">
      <c r="A1" s="88" t="s">
        <v>231</v>
      </c>
      <c r="B1" s="179" t="str">
        <f>Inventari!A1</f>
        <v>1.</v>
      </c>
      <c r="C1" s="89" t="str">
        <f>Inventari!B1</f>
        <v>Control permanent no planificable</v>
      </c>
      <c r="D1" s="244"/>
    </row>
    <row r="2" spans="1:4" x14ac:dyDescent="0.2">
      <c r="A2" s="90" t="s">
        <v>232</v>
      </c>
      <c r="B2" s="180" t="str">
        <f>Inventari!B9</f>
        <v>1.2</v>
      </c>
      <c r="C2" s="91" t="str">
        <f>Inventari!C9</f>
        <v>Modificacions de crèdit</v>
      </c>
      <c r="D2" s="156"/>
    </row>
    <row r="3" spans="1:4" x14ac:dyDescent="0.2">
      <c r="A3" s="183" t="s">
        <v>233</v>
      </c>
      <c r="B3" s="183" t="str">
        <f>Inventari!C12</f>
        <v>1.2.3</v>
      </c>
      <c r="C3" s="183" t="str">
        <f>Inventari!D12</f>
        <v>Generació de crèdit</v>
      </c>
    </row>
    <row r="4" spans="1:4" x14ac:dyDescent="0.2">
      <c r="A4" s="155"/>
      <c r="B4" s="160"/>
      <c r="C4" s="56"/>
    </row>
    <row r="5" spans="1:4" x14ac:dyDescent="0.2">
      <c r="A5" s="158" t="s">
        <v>234</v>
      </c>
      <c r="B5" s="24" t="str">
        <f>'1.2.2'!B5</f>
        <v>Ref. Legislativa</v>
      </c>
      <c r="C5" s="22" t="str">
        <f>'1.2.2'!C5</f>
        <v>Descripció de l'actuació objecte de control permanent</v>
      </c>
    </row>
    <row r="6" spans="1:4" ht="25.5" x14ac:dyDescent="0.2">
      <c r="A6" s="31" t="s">
        <v>237</v>
      </c>
      <c r="B6" s="29" t="str">
        <f>Inventari!E12</f>
        <v>Art. 4.1.b).2 RD 128/2018</v>
      </c>
      <c r="C6" s="113" t="str">
        <f>Inventari!F12</f>
        <v>L'exercici del control financer inclourà, en tot cas, les actuacions de control atribuïdes en l'ordenament jurídic a la intervenció, com ara: L'informe dels projectes de pressupostos i dels expedients de modificació d'aquests.</v>
      </c>
    </row>
    <row r="7" spans="1:4" x14ac:dyDescent="0.2">
      <c r="A7" s="171"/>
      <c r="B7" s="172"/>
      <c r="C7" s="173"/>
    </row>
    <row r="8" spans="1:4" s="6" customFormat="1" x14ac:dyDescent="0.2">
      <c r="A8" s="158" t="s">
        <v>238</v>
      </c>
      <c r="B8" s="158" t="str">
        <f>'1.2.1'!B8</f>
        <v>Ref. Legislativa</v>
      </c>
      <c r="C8" s="22" t="str">
        <f>'1.1.1'!C8</f>
        <v>Aspectes a revisar</v>
      </c>
      <c r="D8" s="131"/>
    </row>
    <row r="9" spans="1:4" s="6" customFormat="1" ht="38.25" x14ac:dyDescent="0.2">
      <c r="A9" s="128" t="str">
        <f>'1.2.1'!A9</f>
        <v>A.1</v>
      </c>
      <c r="B9" s="121" t="s">
        <v>688</v>
      </c>
      <c r="C9" s="245" t="str">
        <f>'1.2.1'!C9</f>
        <v>Que l'expedient es proposa a l'òrgan competent, d'acord amb el previst a les bases d'execució del pressupost.</v>
      </c>
      <c r="D9" s="131"/>
    </row>
    <row r="10" spans="1:4" s="6" customFormat="1" ht="22.5" customHeight="1" x14ac:dyDescent="0.2">
      <c r="A10" s="303" t="s">
        <v>243</v>
      </c>
      <c r="B10" s="161" t="str">
        <f>'1.2.4'!B10</f>
        <v>Art. 172 i 175 RD 2568/1986</v>
      </c>
      <c r="C10" s="182" t="s">
        <v>390</v>
      </c>
      <c r="D10" s="131"/>
    </row>
    <row r="11" spans="1:4" s="8" customFormat="1" ht="25.5" x14ac:dyDescent="0.2">
      <c r="A11" s="303" t="s">
        <v>245</v>
      </c>
      <c r="B11" s="161" t="s">
        <v>689</v>
      </c>
      <c r="C11" s="182" t="str">
        <f>'1.2.1'!C11</f>
        <v>Que la modificació de crèdit es tramita d'acord amb la regulació establerta a les bases d'execució del pressupost.</v>
      </c>
      <c r="D11" s="132"/>
    </row>
    <row r="12" spans="1:4" ht="25.5" x14ac:dyDescent="0.2">
      <c r="A12" s="42" t="s">
        <v>248</v>
      </c>
      <c r="B12" s="161" t="s">
        <v>690</v>
      </c>
      <c r="C12" s="35" t="s">
        <v>691</v>
      </c>
    </row>
    <row r="13" spans="1:4" ht="25.5" x14ac:dyDescent="0.2">
      <c r="A13" s="42" t="s">
        <v>251</v>
      </c>
      <c r="B13" s="161" t="s">
        <v>692</v>
      </c>
      <c r="C13" s="35" t="s">
        <v>693</v>
      </c>
      <c r="D13" s="239"/>
    </row>
    <row r="14" spans="1:4" ht="25.5" x14ac:dyDescent="0.2">
      <c r="A14" s="42" t="s">
        <v>254</v>
      </c>
      <c r="B14" s="161" t="s">
        <v>694</v>
      </c>
      <c r="C14" s="100" t="s">
        <v>695</v>
      </c>
    </row>
    <row r="15" spans="1:4" ht="25.5" x14ac:dyDescent="0.2">
      <c r="A15" s="42" t="s">
        <v>257</v>
      </c>
      <c r="B15" s="161" t="s">
        <v>696</v>
      </c>
      <c r="C15" s="35" t="s">
        <v>697</v>
      </c>
    </row>
    <row r="16" spans="1:4" ht="25.5" x14ac:dyDescent="0.2">
      <c r="A16" s="42" t="s">
        <v>260</v>
      </c>
      <c r="B16" s="161" t="s">
        <v>698</v>
      </c>
      <c r="C16" s="35" t="s">
        <v>699</v>
      </c>
    </row>
    <row r="17" spans="1:4" ht="25.5" x14ac:dyDescent="0.2">
      <c r="A17" s="42" t="s">
        <v>263</v>
      </c>
      <c r="B17" s="37" t="s">
        <v>700</v>
      </c>
      <c r="C17" s="38" t="s">
        <v>701</v>
      </c>
      <c r="D17" s="273"/>
    </row>
    <row r="18" spans="1:4" x14ac:dyDescent="0.2">
      <c r="A18" s="158" t="s">
        <v>332</v>
      </c>
      <c r="B18" s="177" t="s">
        <v>235</v>
      </c>
      <c r="C18" s="191" t="s">
        <v>333</v>
      </c>
    </row>
    <row r="19" spans="1:4" x14ac:dyDescent="0.2">
      <c r="A19" s="260" t="s">
        <v>334</v>
      </c>
      <c r="B19" s="119"/>
      <c r="C19" s="119" t="s">
        <v>335</v>
      </c>
    </row>
    <row r="20" spans="1:4" x14ac:dyDescent="0.2">
      <c r="A20" s="158" t="s">
        <v>336</v>
      </c>
      <c r="B20" s="177" t="s">
        <v>235</v>
      </c>
      <c r="C20" s="191" t="s">
        <v>337</v>
      </c>
    </row>
    <row r="21" spans="1:4" x14ac:dyDescent="0.2">
      <c r="A21" s="260" t="s">
        <v>338</v>
      </c>
      <c r="B21" s="161"/>
      <c r="C21" s="119" t="s">
        <v>335</v>
      </c>
    </row>
    <row r="22" spans="1:4" x14ac:dyDescent="0.2">
      <c r="A22" s="158" t="s">
        <v>347</v>
      </c>
      <c r="B22" s="177" t="s">
        <v>235</v>
      </c>
      <c r="C22" s="238" t="s">
        <v>348</v>
      </c>
    </row>
    <row r="23" spans="1:4" x14ac:dyDescent="0.2">
      <c r="A23" s="268" t="s">
        <v>349</v>
      </c>
      <c r="B23" s="120"/>
      <c r="C23" s="126" t="s">
        <v>335</v>
      </c>
    </row>
  </sheetData>
  <customSheetViews>
    <customSheetView guid="{C05EC54D-5F4D-4DAC-8B5A-CD3242A0C8CA}" showPageBreaks="1" fitToPage="1" view="pageBreakPreview">
      <selection activeCell="C45" sqref="C45"/>
      <pageMargins left="0" right="0" top="0" bottom="0" header="0" footer="0"/>
      <pageSetup paperSize="9" orientation="landscape" r:id="rId1"/>
    </customSheetView>
    <customSheetView guid="{D0C00841-1E30-435B-B1C3-8C1666084E21}" showPageBreaks="1" fitToPage="1" view="pageBreakPreview">
      <selection activeCell="C45" sqref="C45"/>
      <pageMargins left="0" right="0" top="0" bottom="0" header="0" footer="0"/>
      <pageSetup paperSize="9" orientation="landscape" r:id="rId2"/>
    </customSheetView>
    <customSheetView guid="{DE13449C-9946-4D9B-BAD6-D935553CF657}" showPageBreaks="1" fitToPage="1" view="pageBreakPreview">
      <selection activeCell="C16" sqref="C16"/>
      <pageMargins left="0" right="0" top="0" bottom="0" header="0" footer="0"/>
      <pageSetup paperSize="9" orientation="landscape" r:id="rId3"/>
    </customSheetView>
    <customSheetView guid="{CB07B519-62E8-4084-A00D-D1F8D5657738}" showPageBreaks="1" fitToPage="1" view="pageBreakPreview">
      <selection activeCell="C9" sqref="C9"/>
      <pageMargins left="0" right="0" top="0" bottom="0" header="0" footer="0"/>
      <pageSetup paperSize="9" orientation="landscape" r:id="rId4"/>
    </customSheetView>
    <customSheetView guid="{938131D7-2FA4-4B6F-9B58-CE56B014F426}" showPageBreaks="1" fitToPage="1" printArea="1" view="pageBreakPreview" topLeftCell="A13">
      <selection activeCell="C17" sqref="C17"/>
      <pageMargins left="0" right="0" top="0" bottom="0" header="0" footer="0"/>
      <pageSetup paperSize="9" scale="87" orientation="landscape" r:id="rId5"/>
    </customSheetView>
    <customSheetView guid="{15196E9F-7FF8-439E-8E5E-D7EC9B4FE2B9}" showPageBreaks="1" fitToPage="1" view="pageBreakPreview">
      <selection activeCell="C9" sqref="C9"/>
      <pageMargins left="0" right="0" top="0" bottom="0" header="0" footer="0"/>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topLeftCell="B1" zoomScale="90" zoomScaleNormal="90" zoomScaleSheetLayoutView="90" workbookViewId="0">
      <selection activeCell="F30" sqref="F30"/>
    </sheetView>
  </sheetViews>
  <sheetFormatPr baseColWidth="10" defaultColWidth="11.42578125" defaultRowHeight="15" x14ac:dyDescent="0.25"/>
  <cols>
    <col min="1" max="1" width="4" style="135" customWidth="1"/>
    <col min="2" max="2" width="6.7109375" style="953" customWidth="1"/>
    <col min="3" max="3" width="7.85546875" style="135" customWidth="1"/>
    <col min="4" max="4" width="58.85546875" style="136" customWidth="1"/>
    <col min="5" max="5" width="27.28515625" style="137" customWidth="1"/>
    <col min="6" max="6" width="108.7109375" style="138" customWidth="1"/>
    <col min="7" max="7" width="11.42578125" style="135" customWidth="1"/>
    <col min="8" max="8" width="20.140625" style="135" customWidth="1"/>
    <col min="9" max="16384" width="11.42578125" style="135"/>
  </cols>
  <sheetData>
    <row r="1" spans="1:7" ht="30" x14ac:dyDescent="0.25">
      <c r="A1" s="948" t="s">
        <v>67</v>
      </c>
      <c r="B1" s="1015" t="s">
        <v>68</v>
      </c>
      <c r="C1" s="1015"/>
      <c r="D1" s="1015"/>
      <c r="E1" s="949" t="s">
        <v>69</v>
      </c>
      <c r="F1" s="949" t="s">
        <v>70</v>
      </c>
    </row>
    <row r="2" spans="1:7" s="63" customFormat="1" x14ac:dyDescent="0.25">
      <c r="A2" s="950"/>
      <c r="B2" s="77" t="s">
        <v>71</v>
      </c>
      <c r="C2" s="78" t="str">
        <f>[1]àrees!$C$13</f>
        <v>Pressupost</v>
      </c>
      <c r="D2" s="79"/>
      <c r="E2" s="76"/>
      <c r="F2" s="951"/>
    </row>
    <row r="3" spans="1:7" s="63" customFormat="1" ht="45" x14ac:dyDescent="0.25">
      <c r="B3" s="64"/>
      <c r="C3" s="65" t="s">
        <v>72</v>
      </c>
      <c r="D3" s="66" t="s">
        <v>73</v>
      </c>
      <c r="E3" s="67" t="s">
        <v>74</v>
      </c>
      <c r="F3" s="68" t="s">
        <v>75</v>
      </c>
    </row>
    <row r="4" spans="1:7" s="63" customFormat="1" ht="30" x14ac:dyDescent="0.25">
      <c r="B4" s="64"/>
      <c r="C4" s="65" t="s">
        <v>76</v>
      </c>
      <c r="D4" s="69" t="s">
        <v>77</v>
      </c>
      <c r="E4" s="67" t="s">
        <v>78</v>
      </c>
      <c r="F4" s="75" t="s">
        <v>79</v>
      </c>
    </row>
    <row r="5" spans="1:7" s="63" customFormat="1" ht="66.75" customHeight="1" x14ac:dyDescent="0.25">
      <c r="B5" s="64"/>
      <c r="C5" s="65" t="s">
        <v>80</v>
      </c>
      <c r="D5" s="69" t="s">
        <v>81</v>
      </c>
      <c r="E5" s="67" t="s">
        <v>82</v>
      </c>
      <c r="F5" s="68" t="s">
        <v>83</v>
      </c>
    </row>
    <row r="6" spans="1:7" s="63" customFormat="1" ht="66.75" customHeight="1" x14ac:dyDescent="0.25">
      <c r="B6" s="64"/>
      <c r="C6" s="65" t="s">
        <v>84</v>
      </c>
      <c r="D6" s="69" t="s">
        <v>85</v>
      </c>
      <c r="E6" s="67" t="s">
        <v>86</v>
      </c>
      <c r="F6" s="68" t="s">
        <v>87</v>
      </c>
      <c r="G6" s="64"/>
    </row>
    <row r="7" spans="1:7" s="63" customFormat="1" ht="75" x14ac:dyDescent="0.25">
      <c r="B7" s="64"/>
      <c r="C7" s="65" t="s">
        <v>88</v>
      </c>
      <c r="D7" s="69" t="s">
        <v>89</v>
      </c>
      <c r="E7" s="67" t="s">
        <v>90</v>
      </c>
      <c r="F7" s="70" t="s">
        <v>91</v>
      </c>
      <c r="G7" s="64"/>
    </row>
    <row r="8" spans="1:7" s="71" customFormat="1" ht="45" x14ac:dyDescent="0.25">
      <c r="B8" s="72"/>
      <c r="C8" s="65" t="s">
        <v>92</v>
      </c>
      <c r="D8" s="73" t="s">
        <v>93</v>
      </c>
      <c r="E8" s="74" t="s">
        <v>94</v>
      </c>
      <c r="F8" s="75" t="s">
        <v>95</v>
      </c>
    </row>
    <row r="9" spans="1:7" s="71" customFormat="1" x14ac:dyDescent="0.25">
      <c r="A9" s="76"/>
      <c r="B9" s="77" t="s">
        <v>96</v>
      </c>
      <c r="C9" s="78" t="s">
        <v>97</v>
      </c>
      <c r="D9" s="79"/>
      <c r="E9" s="80"/>
      <c r="F9" s="81"/>
    </row>
    <row r="10" spans="1:7" s="71" customFormat="1" ht="30" x14ac:dyDescent="0.25">
      <c r="A10" s="82"/>
      <c r="B10" s="72"/>
      <c r="C10" s="65" t="s">
        <v>98</v>
      </c>
      <c r="D10" s="73" t="s">
        <v>99</v>
      </c>
      <c r="E10" s="74" t="s">
        <v>78</v>
      </c>
      <c r="F10" s="75" t="s">
        <v>79</v>
      </c>
    </row>
    <row r="11" spans="1:7" s="71" customFormat="1" ht="30" x14ac:dyDescent="0.25">
      <c r="A11" s="82"/>
      <c r="B11" s="72"/>
      <c r="C11" s="65" t="s">
        <v>100</v>
      </c>
      <c r="D11" s="73" t="s">
        <v>101</v>
      </c>
      <c r="E11" s="74" t="s">
        <v>78</v>
      </c>
      <c r="F11" s="75" t="str">
        <f>F10</f>
        <v>L'exercici del control financer inclourà, en tot cas, les actuacions de control atribuïdes en l'ordenament jurídic a la intervenció, com ara: L'informe dels projectes de pressupostos i dels expedients de modificació d'aquests.</v>
      </c>
    </row>
    <row r="12" spans="1:7" s="71" customFormat="1" ht="30" x14ac:dyDescent="0.25">
      <c r="A12" s="82"/>
      <c r="B12" s="72"/>
      <c r="C12" s="65" t="s">
        <v>102</v>
      </c>
      <c r="D12" s="73" t="s">
        <v>103</v>
      </c>
      <c r="E12" s="74" t="s">
        <v>78</v>
      </c>
      <c r="F12" s="75" t="str">
        <f>F10</f>
        <v>L'exercici del control financer inclourà, en tot cas, les actuacions de control atribuïdes en l'ordenament jurídic a la intervenció, com ara: L'informe dels projectes de pressupostos i dels expedients de modificació d'aquests.</v>
      </c>
    </row>
    <row r="13" spans="1:7" s="71" customFormat="1" ht="30" x14ac:dyDescent="0.25">
      <c r="A13" s="82"/>
      <c r="B13" s="72"/>
      <c r="C13" s="65" t="s">
        <v>104</v>
      </c>
      <c r="D13" s="73" t="s">
        <v>105</v>
      </c>
      <c r="E13" s="74" t="s">
        <v>78</v>
      </c>
      <c r="F13" s="75" t="str">
        <f>F10</f>
        <v>L'exercici del control financer inclourà, en tot cas, les actuacions de control atribuïdes en l'ordenament jurídic a la intervenció, com ara: L'informe dels projectes de pressupostos i dels expedients de modificació d'aquests.</v>
      </c>
    </row>
    <row r="14" spans="1:7" s="71" customFormat="1" ht="45" x14ac:dyDescent="0.25">
      <c r="A14" s="82"/>
      <c r="B14" s="72"/>
      <c r="C14" s="65" t="s">
        <v>106</v>
      </c>
      <c r="D14" s="73" t="s">
        <v>107</v>
      </c>
      <c r="E14" s="74" t="s">
        <v>108</v>
      </c>
      <c r="F14" s="75" t="s">
        <v>109</v>
      </c>
    </row>
    <row r="15" spans="1:7" s="71" customFormat="1" ht="45" x14ac:dyDescent="0.25">
      <c r="A15" s="82"/>
      <c r="B15" s="72"/>
      <c r="C15" s="65" t="s">
        <v>110</v>
      </c>
      <c r="D15" s="73" t="s">
        <v>111</v>
      </c>
      <c r="E15" s="74" t="s">
        <v>108</v>
      </c>
      <c r="F15" s="75" t="s">
        <v>109</v>
      </c>
    </row>
    <row r="16" spans="1:7" s="71" customFormat="1" ht="30" x14ac:dyDescent="0.25">
      <c r="A16" s="82"/>
      <c r="B16" s="72"/>
      <c r="C16" s="65" t="s">
        <v>112</v>
      </c>
      <c r="D16" s="73" t="s">
        <v>113</v>
      </c>
      <c r="E16" s="74" t="s">
        <v>78</v>
      </c>
      <c r="F16" s="75" t="str">
        <f>F11</f>
        <v>L'exercici del control financer inclourà, en tot cas, les actuacions de control atribuïdes en l'ordenament jurídic a la intervenció, com ara: L'informe dels projectes de pressupostos i dels expedients de modificació d'aquests.</v>
      </c>
    </row>
    <row r="17" spans="1:6" s="71" customFormat="1" ht="30" x14ac:dyDescent="0.25">
      <c r="A17" s="82"/>
      <c r="B17" s="72"/>
      <c r="C17" s="65" t="s">
        <v>114</v>
      </c>
      <c r="D17" s="73" t="s">
        <v>115</v>
      </c>
      <c r="E17" s="74" t="s">
        <v>78</v>
      </c>
      <c r="F17" s="75" t="str">
        <f>F16</f>
        <v>L'exercici del control financer inclourà, en tot cas, les actuacions de control atribuïdes en l'ordenament jurídic a la intervenció, com ara: L'informe dels projectes de pressupostos i dels expedients de modificació d'aquests.</v>
      </c>
    </row>
    <row r="18" spans="1:6" s="71" customFormat="1" x14ac:dyDescent="0.25">
      <c r="A18" s="76"/>
      <c r="B18" s="77" t="s">
        <v>116</v>
      </c>
      <c r="C18" s="78" t="s">
        <v>117</v>
      </c>
      <c r="D18" s="79"/>
      <c r="E18" s="80"/>
      <c r="F18" s="81"/>
    </row>
    <row r="19" spans="1:6" s="71" customFormat="1" ht="45" x14ac:dyDescent="0.25">
      <c r="B19" s="72"/>
      <c r="C19" s="83" t="s">
        <v>118</v>
      </c>
      <c r="D19" s="84" t="s">
        <v>119</v>
      </c>
      <c r="E19" s="74" t="s">
        <v>120</v>
      </c>
      <c r="F19" s="85" t="s">
        <v>121</v>
      </c>
    </row>
    <row r="20" spans="1:6" s="71" customFormat="1" ht="45" x14ac:dyDescent="0.25">
      <c r="B20" s="72"/>
      <c r="C20" s="83" t="s">
        <v>122</v>
      </c>
      <c r="D20" s="73" t="s">
        <v>123</v>
      </c>
      <c r="E20" s="74" t="s">
        <v>124</v>
      </c>
      <c r="F20" s="85" t="s">
        <v>125</v>
      </c>
    </row>
    <row r="21" spans="1:6" s="71" customFormat="1" ht="60" x14ac:dyDescent="0.25">
      <c r="B21" s="72"/>
      <c r="C21" s="65" t="s">
        <v>126</v>
      </c>
      <c r="D21" s="73" t="s">
        <v>127</v>
      </c>
      <c r="E21" s="74" t="s">
        <v>128</v>
      </c>
      <c r="F21" s="70" t="s">
        <v>129</v>
      </c>
    </row>
    <row r="22" spans="1:6" s="71" customFormat="1" ht="60" x14ac:dyDescent="0.25">
      <c r="A22" s="82"/>
      <c r="B22" s="72"/>
      <c r="C22" s="65" t="s">
        <v>130</v>
      </c>
      <c r="D22" s="73" t="s">
        <v>131</v>
      </c>
      <c r="E22" s="74" t="s">
        <v>132</v>
      </c>
      <c r="F22" s="75" t="s">
        <v>133</v>
      </c>
    </row>
    <row r="23" spans="1:6" s="71" customFormat="1" ht="75" x14ac:dyDescent="0.25">
      <c r="B23" s="72"/>
      <c r="C23" s="65" t="s">
        <v>134</v>
      </c>
      <c r="D23" s="84" t="s">
        <v>135</v>
      </c>
      <c r="E23" s="74" t="s">
        <v>136</v>
      </c>
      <c r="F23" s="85" t="s">
        <v>137</v>
      </c>
    </row>
    <row r="24" spans="1:6" s="71" customFormat="1" x14ac:dyDescent="0.25">
      <c r="A24" s="76"/>
      <c r="B24" s="77" t="s">
        <v>138</v>
      </c>
      <c r="C24" s="78" t="s">
        <v>139</v>
      </c>
      <c r="D24" s="79"/>
      <c r="E24" s="80"/>
      <c r="F24" s="81"/>
    </row>
    <row r="25" spans="1:6" s="71" customFormat="1" ht="45" x14ac:dyDescent="0.25">
      <c r="B25" s="72"/>
      <c r="C25" s="65" t="s">
        <v>140</v>
      </c>
      <c r="D25" s="84" t="s">
        <v>141</v>
      </c>
      <c r="E25" s="74" t="s">
        <v>142</v>
      </c>
      <c r="F25" s="85" t="s">
        <v>143</v>
      </c>
    </row>
    <row r="26" spans="1:6" s="71" customFormat="1" ht="45" x14ac:dyDescent="0.25">
      <c r="B26" s="72"/>
      <c r="C26" s="65" t="s">
        <v>144</v>
      </c>
      <c r="D26" s="84" t="s">
        <v>145</v>
      </c>
      <c r="E26" s="74" t="s">
        <v>142</v>
      </c>
      <c r="F26" s="85" t="s">
        <v>143</v>
      </c>
    </row>
    <row r="27" spans="1:6" s="71" customFormat="1" ht="45" x14ac:dyDescent="0.25">
      <c r="B27" s="72"/>
      <c r="C27" s="83" t="s">
        <v>146</v>
      </c>
      <c r="D27" s="84" t="s">
        <v>147</v>
      </c>
      <c r="E27" s="74" t="s">
        <v>148</v>
      </c>
      <c r="F27" s="75" t="s">
        <v>149</v>
      </c>
    </row>
    <row r="28" spans="1:6" s="71" customFormat="1" ht="45" x14ac:dyDescent="0.25">
      <c r="B28" s="72"/>
      <c r="C28" s="83" t="s">
        <v>150</v>
      </c>
      <c r="D28" s="73" t="s">
        <v>151</v>
      </c>
      <c r="E28" s="74" t="s">
        <v>152</v>
      </c>
      <c r="F28" s="75" t="s">
        <v>153</v>
      </c>
    </row>
    <row r="29" spans="1:6" s="71" customFormat="1" ht="45" x14ac:dyDescent="0.25">
      <c r="B29" s="72"/>
      <c r="C29" s="83" t="s">
        <v>154</v>
      </c>
      <c r="D29" s="73" t="s">
        <v>155</v>
      </c>
      <c r="E29" s="74" t="s">
        <v>152</v>
      </c>
      <c r="F29" s="75" t="s">
        <v>153</v>
      </c>
    </row>
    <row r="30" spans="1:6" s="71" customFormat="1" ht="45" x14ac:dyDescent="0.25">
      <c r="B30" s="72"/>
      <c r="C30" s="83" t="s">
        <v>156</v>
      </c>
      <c r="D30" s="73" t="s">
        <v>157</v>
      </c>
      <c r="E30" s="74" t="s">
        <v>158</v>
      </c>
      <c r="F30" s="75" t="s">
        <v>159</v>
      </c>
    </row>
    <row r="31" spans="1:6" s="71" customFormat="1" ht="45" x14ac:dyDescent="0.25">
      <c r="B31" s="72"/>
      <c r="C31" s="83" t="s">
        <v>160</v>
      </c>
      <c r="D31" s="73" t="s">
        <v>161</v>
      </c>
      <c r="E31" s="74" t="s">
        <v>162</v>
      </c>
      <c r="F31" s="75" t="s">
        <v>163</v>
      </c>
    </row>
    <row r="32" spans="1:6" s="71" customFormat="1" x14ac:dyDescent="0.25">
      <c r="A32" s="76"/>
      <c r="B32" s="77" t="s">
        <v>164</v>
      </c>
      <c r="C32" s="78" t="s">
        <v>165</v>
      </c>
      <c r="D32" s="79"/>
      <c r="E32" s="80"/>
      <c r="F32" s="81"/>
    </row>
    <row r="33" spans="1:6" s="71" customFormat="1" ht="82.5" customHeight="1" x14ac:dyDescent="0.25">
      <c r="B33" s="72"/>
      <c r="C33" s="65" t="s">
        <v>166</v>
      </c>
      <c r="D33" s="73" t="s">
        <v>167</v>
      </c>
      <c r="E33" s="74" t="s">
        <v>168</v>
      </c>
      <c r="F33" s="75" t="s">
        <v>169</v>
      </c>
    </row>
    <row r="34" spans="1:6" s="71" customFormat="1" ht="45" x14ac:dyDescent="0.25">
      <c r="B34" s="72"/>
      <c r="C34" s="83" t="s">
        <v>170</v>
      </c>
      <c r="D34" s="84" t="s">
        <v>171</v>
      </c>
      <c r="E34" s="74" t="s">
        <v>172</v>
      </c>
      <c r="F34" s="75" t="s">
        <v>173</v>
      </c>
    </row>
    <row r="35" spans="1:6" s="71" customFormat="1" ht="60" x14ac:dyDescent="0.25">
      <c r="B35" s="72"/>
      <c r="C35" s="83" t="s">
        <v>174</v>
      </c>
      <c r="D35" s="84" t="s">
        <v>175</v>
      </c>
      <c r="E35" s="74" t="s">
        <v>176</v>
      </c>
      <c r="F35" s="75" t="s">
        <v>177</v>
      </c>
    </row>
    <row r="36" spans="1:6" s="71" customFormat="1" ht="45" x14ac:dyDescent="0.25">
      <c r="B36" s="72"/>
      <c r="C36" s="83" t="s">
        <v>178</v>
      </c>
      <c r="D36" s="84" t="s">
        <v>179</v>
      </c>
      <c r="E36" s="1013" t="s">
        <v>180</v>
      </c>
      <c r="F36" s="75" t="s">
        <v>181</v>
      </c>
    </row>
    <row r="37" spans="1:6" s="71" customFormat="1" ht="60" x14ac:dyDescent="0.25">
      <c r="B37" s="72"/>
      <c r="C37" s="83" t="s">
        <v>182</v>
      </c>
      <c r="D37" s="84" t="s">
        <v>183</v>
      </c>
      <c r="E37" s="1013" t="s">
        <v>184</v>
      </c>
      <c r="F37" s="75" t="s">
        <v>185</v>
      </c>
    </row>
    <row r="38" spans="1:6" s="952" customFormat="1" ht="60" x14ac:dyDescent="0.25">
      <c r="A38" s="71"/>
      <c r="B38" s="72"/>
      <c r="C38" s="83" t="s">
        <v>186</v>
      </c>
      <c r="D38" s="84" t="s">
        <v>187</v>
      </c>
      <c r="E38" s="1013" t="s">
        <v>188</v>
      </c>
      <c r="F38" s="75" t="s">
        <v>185</v>
      </c>
    </row>
    <row r="39" spans="1:6" s="71" customFormat="1" x14ac:dyDescent="0.25">
      <c r="A39" s="76"/>
      <c r="B39" s="77" t="s">
        <v>189</v>
      </c>
      <c r="C39" s="78" t="s">
        <v>190</v>
      </c>
      <c r="D39" s="79"/>
      <c r="E39" s="80"/>
      <c r="F39" s="81"/>
    </row>
    <row r="40" spans="1:6" s="71" customFormat="1" ht="45" x14ac:dyDescent="0.25">
      <c r="B40" s="72"/>
      <c r="C40" s="65" t="s">
        <v>191</v>
      </c>
      <c r="D40" s="84" t="s">
        <v>192</v>
      </c>
      <c r="E40" s="74" t="s">
        <v>193</v>
      </c>
      <c r="F40" s="75" t="s">
        <v>194</v>
      </c>
    </row>
    <row r="41" spans="1:6" s="71" customFormat="1" ht="30" x14ac:dyDescent="0.25">
      <c r="B41" s="72"/>
      <c r="C41" s="65" t="s">
        <v>195</v>
      </c>
      <c r="D41" s="73" t="s">
        <v>196</v>
      </c>
      <c r="E41" s="74" t="s">
        <v>197</v>
      </c>
      <c r="F41" s="85" t="s">
        <v>198</v>
      </c>
    </row>
    <row r="42" spans="1:6" s="71" customFormat="1" ht="45" x14ac:dyDescent="0.25">
      <c r="B42" s="72"/>
      <c r="C42" s="65" t="s">
        <v>199</v>
      </c>
      <c r="D42" s="73" t="s">
        <v>200</v>
      </c>
      <c r="E42" s="74" t="s">
        <v>201</v>
      </c>
      <c r="F42" s="75" t="s">
        <v>194</v>
      </c>
    </row>
    <row r="43" spans="1:6" s="71" customFormat="1" ht="45" x14ac:dyDescent="0.25">
      <c r="B43" s="72"/>
      <c r="C43" s="65" t="s">
        <v>202</v>
      </c>
      <c r="D43" s="73" t="s">
        <v>203</v>
      </c>
      <c r="E43" s="74" t="s">
        <v>201</v>
      </c>
      <c r="F43" s="75" t="s">
        <v>194</v>
      </c>
    </row>
    <row r="44" spans="1:6" s="71" customFormat="1" ht="45" x14ac:dyDescent="0.25">
      <c r="B44" s="72"/>
      <c r="C44" s="65" t="s">
        <v>204</v>
      </c>
      <c r="D44" s="73" t="s">
        <v>205</v>
      </c>
      <c r="E44" s="74" t="s">
        <v>201</v>
      </c>
      <c r="F44" s="75" t="s">
        <v>194</v>
      </c>
    </row>
    <row r="45" spans="1:6" s="71" customFormat="1" x14ac:dyDescent="0.25">
      <c r="A45" s="76"/>
      <c r="B45" s="77" t="s">
        <v>206</v>
      </c>
      <c r="C45" s="78" t="s">
        <v>207</v>
      </c>
      <c r="D45" s="79"/>
      <c r="E45" s="80"/>
      <c r="F45" s="81"/>
    </row>
    <row r="46" spans="1:6" s="71" customFormat="1" ht="30" x14ac:dyDescent="0.25">
      <c r="B46" s="72"/>
      <c r="C46" s="83" t="s">
        <v>208</v>
      </c>
      <c r="D46" s="84" t="s">
        <v>209</v>
      </c>
      <c r="E46" s="74" t="s">
        <v>210</v>
      </c>
      <c r="F46" s="85" t="s">
        <v>211</v>
      </c>
    </row>
    <row r="47" spans="1:6" s="952" customFormat="1" x14ac:dyDescent="0.25">
      <c r="A47" s="76"/>
      <c r="B47" s="77" t="s">
        <v>212</v>
      </c>
      <c r="C47" s="78" t="s">
        <v>213</v>
      </c>
      <c r="D47" s="79"/>
      <c r="E47" s="80"/>
      <c r="F47" s="81"/>
    </row>
    <row r="48" spans="1:6" s="952" customFormat="1" ht="45" x14ac:dyDescent="0.25">
      <c r="A48" s="82"/>
      <c r="B48" s="301"/>
      <c r="C48" s="300" t="s">
        <v>214</v>
      </c>
      <c r="D48" s="73" t="s">
        <v>215</v>
      </c>
      <c r="E48" s="74" t="s">
        <v>216</v>
      </c>
      <c r="F48" s="75" t="s">
        <v>217</v>
      </c>
    </row>
    <row r="49" spans="1:6" s="952" customFormat="1" ht="75" customHeight="1" x14ac:dyDescent="0.25">
      <c r="A49" s="82"/>
      <c r="B49" s="301"/>
      <c r="C49" s="300" t="s">
        <v>218</v>
      </c>
      <c r="D49" s="73" t="s">
        <v>219</v>
      </c>
      <c r="E49" s="74" t="s">
        <v>220</v>
      </c>
      <c r="F49" s="75" t="s">
        <v>217</v>
      </c>
    </row>
    <row r="50" spans="1:6" s="952" customFormat="1" ht="45" x14ac:dyDescent="0.25">
      <c r="A50" s="82"/>
      <c r="B50" s="301"/>
      <c r="C50" s="300" t="s">
        <v>221</v>
      </c>
      <c r="D50" s="73" t="s">
        <v>222</v>
      </c>
      <c r="E50" s="74" t="s">
        <v>223</v>
      </c>
      <c r="F50" s="75" t="s">
        <v>217</v>
      </c>
    </row>
    <row r="51" spans="1:6" s="952" customFormat="1" ht="45" x14ac:dyDescent="0.25">
      <c r="A51" s="82"/>
      <c r="B51" s="301"/>
      <c r="C51" s="300" t="s">
        <v>224</v>
      </c>
      <c r="D51" s="73" t="s">
        <v>225</v>
      </c>
      <c r="E51" s="74" t="s">
        <v>226</v>
      </c>
      <c r="F51" s="75" t="s">
        <v>217</v>
      </c>
    </row>
    <row r="52" spans="1:6" s="71" customFormat="1" ht="30" x14ac:dyDescent="0.25">
      <c r="A52" s="82"/>
      <c r="B52" s="72"/>
      <c r="C52" s="300" t="s">
        <v>227</v>
      </c>
      <c r="D52" s="69" t="s">
        <v>228</v>
      </c>
      <c r="E52" s="74" t="s">
        <v>229</v>
      </c>
      <c r="F52" s="75" t="s">
        <v>230</v>
      </c>
    </row>
  </sheetData>
  <mergeCells count="1">
    <mergeCell ref="B1:D1"/>
  </mergeCells>
  <printOptions gridLines="1"/>
  <pageMargins left="0.31496062992125984" right="0.31496062992125984" top="0.35433070866141736" bottom="0.35433070866141736" header="0.31496062992125984" footer="0.31496062992125984"/>
  <pageSetup paperSize="9" scale="66" fitToHeight="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pageSetUpPr fitToPage="1"/>
  </sheetPr>
  <dimension ref="A1:D21"/>
  <sheetViews>
    <sheetView view="pageBreakPreview" zoomScaleNormal="90" zoomScaleSheetLayoutView="100" workbookViewId="0">
      <selection activeCell="C10" sqref="C10"/>
    </sheetView>
  </sheetViews>
  <sheetFormatPr baseColWidth="10" defaultColWidth="8.28515625" defaultRowHeight="12.75" x14ac:dyDescent="0.2"/>
  <cols>
    <col min="1" max="1" width="9.7109375" style="3" customWidth="1"/>
    <col min="2" max="2" width="18.7109375" style="3" customWidth="1"/>
    <col min="3" max="3" width="110.7109375" style="3" customWidth="1"/>
    <col min="4" max="4" width="26.7109375" style="3" customWidth="1"/>
    <col min="5" max="255" width="11.42578125" style="3" customWidth="1"/>
    <col min="256" max="16384" width="8.28515625" style="3"/>
  </cols>
  <sheetData>
    <row r="1" spans="1:4" x14ac:dyDescent="0.2">
      <c r="A1" s="88" t="s">
        <v>231</v>
      </c>
      <c r="B1" s="179" t="str">
        <f>Inventari!A1</f>
        <v>1.</v>
      </c>
      <c r="C1" s="89" t="str">
        <f>Inventari!B1</f>
        <v>Control permanent no planificable</v>
      </c>
      <c r="D1" s="244"/>
    </row>
    <row r="2" spans="1:4" x14ac:dyDescent="0.2">
      <c r="A2" s="90" t="s">
        <v>232</v>
      </c>
      <c r="B2" s="180" t="str">
        <f>Inventari!B9</f>
        <v>1.2</v>
      </c>
      <c r="C2" s="91" t="str">
        <f>Inventari!C9</f>
        <v>Modificacions de crèdit</v>
      </c>
      <c r="D2" s="156"/>
    </row>
    <row r="3" spans="1:4" x14ac:dyDescent="0.2">
      <c r="A3" s="183" t="s">
        <v>233</v>
      </c>
      <c r="B3" s="183" t="str">
        <f>Inventari!C13</f>
        <v>1.2.4</v>
      </c>
      <c r="C3" s="183" t="str">
        <f>Inventari!D13</f>
        <v>Ampliació de crèdit</v>
      </c>
      <c r="D3" s="155"/>
    </row>
    <row r="4" spans="1:4" x14ac:dyDescent="0.2">
      <c r="A4" s="155"/>
      <c r="B4" s="160"/>
      <c r="C4" s="56"/>
      <c r="D4" s="155"/>
    </row>
    <row r="5" spans="1:4" x14ac:dyDescent="0.2">
      <c r="A5" s="158" t="s">
        <v>234</v>
      </c>
      <c r="B5" s="24" t="str">
        <f>'1.2.2'!B5</f>
        <v>Ref. Legislativa</v>
      </c>
      <c r="C5" s="22" t="str">
        <f>'1.2.2'!C5</f>
        <v>Descripció de l'actuació objecte de control permanent</v>
      </c>
      <c r="D5" s="155"/>
    </row>
    <row r="6" spans="1:4" ht="25.5" x14ac:dyDescent="0.2">
      <c r="A6" s="114" t="s">
        <v>237</v>
      </c>
      <c r="B6" s="29" t="str">
        <f>Inventari!E13</f>
        <v>Art. 4.1.b).2 RD 128/2018</v>
      </c>
      <c r="C6" s="113" t="str">
        <f>Inventari!F13</f>
        <v>L'exercici del control financer inclourà, en tot cas, les actuacions de control atribuïdes en l'ordenament jurídic a la intervenció, com ara: L'informe dels projectes de pressupostos i dels expedients de modificació d'aquests.</v>
      </c>
      <c r="D6" s="155"/>
    </row>
    <row r="7" spans="1:4" x14ac:dyDescent="0.2">
      <c r="A7" s="171"/>
      <c r="B7" s="172"/>
      <c r="C7" s="173"/>
      <c r="D7" s="155"/>
    </row>
    <row r="8" spans="1:4" s="6" customFormat="1" x14ac:dyDescent="0.2">
      <c r="A8" s="158" t="s">
        <v>238</v>
      </c>
      <c r="B8" s="158" t="str">
        <f>'1.2.1'!B8</f>
        <v>Ref. Legislativa</v>
      </c>
      <c r="C8" s="158" t="str">
        <f>'1.1.1'!C8</f>
        <v>Aspectes a revisar</v>
      </c>
      <c r="D8" s="156"/>
    </row>
    <row r="9" spans="1:4" s="6" customFormat="1" ht="38.25" x14ac:dyDescent="0.2">
      <c r="A9" s="128" t="str">
        <f>'1.2.1'!A9</f>
        <v>A.1</v>
      </c>
      <c r="B9" s="121" t="s">
        <v>702</v>
      </c>
      <c r="C9" s="245" t="str">
        <f>'1.2.3'!C9</f>
        <v>Que l'expedient es proposa a l'òrgan competent, d'acord amb el previst a les bases d'execució del pressupost.</v>
      </c>
      <c r="D9" s="156"/>
    </row>
    <row r="10" spans="1:4" s="6" customFormat="1" ht="22.5" customHeight="1" x14ac:dyDescent="0.2">
      <c r="A10" s="42" t="s">
        <v>243</v>
      </c>
      <c r="B10" s="161" t="s">
        <v>249</v>
      </c>
      <c r="C10" s="182" t="s">
        <v>390</v>
      </c>
      <c r="D10" s="156"/>
    </row>
    <row r="11" spans="1:4" s="6" customFormat="1" ht="25.5" x14ac:dyDescent="0.2">
      <c r="A11" s="42" t="s">
        <v>245</v>
      </c>
      <c r="B11" s="161" t="s">
        <v>703</v>
      </c>
      <c r="C11" s="182" t="str">
        <f>'1.2.1'!C11</f>
        <v>Que la modificació de crèdit es tramita d'acord amb la regulació establerta a les bases d'execució del pressupost.</v>
      </c>
      <c r="D11" s="156"/>
    </row>
    <row r="12" spans="1:4" s="6" customFormat="1" ht="25.5" x14ac:dyDescent="0.2">
      <c r="A12" s="42" t="s">
        <v>248</v>
      </c>
      <c r="B12" s="161" t="s">
        <v>704</v>
      </c>
      <c r="C12" s="39" t="s">
        <v>705</v>
      </c>
      <c r="D12" s="156"/>
    </row>
    <row r="13" spans="1:4" s="6" customFormat="1" ht="25.5" x14ac:dyDescent="0.2">
      <c r="A13" s="42" t="s">
        <v>251</v>
      </c>
      <c r="B13" s="161" t="s">
        <v>706</v>
      </c>
      <c r="C13" s="35" t="s">
        <v>707</v>
      </c>
      <c r="D13" s="156"/>
    </row>
    <row r="14" spans="1:4" s="6" customFormat="1" ht="25.5" x14ac:dyDescent="0.2">
      <c r="A14" s="42" t="s">
        <v>254</v>
      </c>
      <c r="B14" s="161" t="s">
        <v>708</v>
      </c>
      <c r="C14" s="186" t="s">
        <v>709</v>
      </c>
      <c r="D14" s="156"/>
    </row>
    <row r="15" spans="1:4" s="6" customFormat="1" ht="21" customHeight="1" x14ac:dyDescent="0.2">
      <c r="A15" s="42" t="s">
        <v>257</v>
      </c>
      <c r="B15" s="37" t="s">
        <v>710</v>
      </c>
      <c r="C15" s="38" t="s">
        <v>711</v>
      </c>
      <c r="D15" s="156"/>
    </row>
    <row r="16" spans="1:4" x14ac:dyDescent="0.2">
      <c r="A16" s="158" t="s">
        <v>332</v>
      </c>
      <c r="B16" s="177" t="s">
        <v>235</v>
      </c>
      <c r="C16" s="191" t="s">
        <v>333</v>
      </c>
      <c r="D16" s="155"/>
    </row>
    <row r="17" spans="1:3" x14ac:dyDescent="0.2">
      <c r="A17" s="260" t="s">
        <v>334</v>
      </c>
      <c r="B17" s="119"/>
      <c r="C17" s="119" t="s">
        <v>335</v>
      </c>
    </row>
    <row r="18" spans="1:3" x14ac:dyDescent="0.2">
      <c r="A18" s="158" t="s">
        <v>336</v>
      </c>
      <c r="B18" s="177" t="s">
        <v>235</v>
      </c>
      <c r="C18" s="191" t="s">
        <v>337</v>
      </c>
    </row>
    <row r="19" spans="1:3" x14ac:dyDescent="0.2">
      <c r="A19" s="260" t="s">
        <v>338</v>
      </c>
      <c r="B19" s="161"/>
      <c r="C19" s="119" t="s">
        <v>335</v>
      </c>
    </row>
    <row r="20" spans="1:3" x14ac:dyDescent="0.2">
      <c r="A20" s="158" t="s">
        <v>347</v>
      </c>
      <c r="B20" s="177" t="s">
        <v>235</v>
      </c>
      <c r="C20" s="238" t="s">
        <v>348</v>
      </c>
    </row>
    <row r="21" spans="1:3" x14ac:dyDescent="0.2">
      <c r="A21" s="268" t="s">
        <v>349</v>
      </c>
      <c r="B21" s="120"/>
      <c r="C21" s="126" t="s">
        <v>335</v>
      </c>
    </row>
  </sheetData>
  <customSheetViews>
    <customSheetView guid="{C05EC54D-5F4D-4DAC-8B5A-CD3242A0C8CA}" showPageBreaks="1" fitToPage="1" view="pageBreakPreview">
      <selection activeCell="C45" sqref="C45"/>
      <pageMargins left="0" right="0" top="0" bottom="0" header="0" footer="0"/>
      <pageSetup paperSize="9" orientation="landscape" r:id="rId1"/>
    </customSheetView>
    <customSheetView guid="{D0C00841-1E30-435B-B1C3-8C1666084E21}" showPageBreaks="1" fitToPage="1" view="pageBreakPreview">
      <selection activeCell="C45" sqref="C45"/>
      <pageMargins left="0" right="0" top="0" bottom="0" header="0" footer="0"/>
      <pageSetup paperSize="9" orientation="landscape" r:id="rId2"/>
    </customSheetView>
    <customSheetView guid="{DE13449C-9946-4D9B-BAD6-D935553CF657}" showPageBreaks="1" fitToPage="1" printArea="1" view="pageBreakPreview">
      <selection activeCell="C16" sqref="C16"/>
      <pageMargins left="0" right="0" top="0" bottom="0" header="0" footer="0"/>
      <pageSetup paperSize="9" orientation="landscape" r:id="rId3"/>
    </customSheetView>
    <customSheetView guid="{CB07B519-62E8-4084-A00D-D1F8D5657738}" showPageBreaks="1" fitToPage="1" view="pageBreakPreview">
      <selection activeCell="C16" sqref="C16"/>
      <pageMargins left="0" right="0" top="0" bottom="0" header="0" footer="0"/>
      <pageSetup paperSize="9" orientation="landscape" r:id="rId4"/>
    </customSheetView>
    <customSheetView guid="{938131D7-2FA4-4B6F-9B58-CE56B014F426}" showPageBreaks="1" fitToPage="1" printArea="1" view="pageBreakPreview" topLeftCell="A4">
      <selection activeCell="C10" sqref="C10"/>
      <pageMargins left="0" right="0" top="0" bottom="0" header="0" footer="0"/>
      <pageSetup paperSize="9" orientation="landscape" r:id="rId5"/>
    </customSheetView>
    <customSheetView guid="{15196E9F-7FF8-439E-8E5E-D7EC9B4FE2B9}" showPageBreaks="1" fitToPage="1" view="pageBreakPreview">
      <selection activeCell="C16" sqref="C16"/>
      <pageMargins left="0" right="0" top="0" bottom="0" header="0" footer="0"/>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1">
    <pageSetUpPr fitToPage="1"/>
  </sheetPr>
  <dimension ref="A1:D35"/>
  <sheetViews>
    <sheetView view="pageBreakPreview" topLeftCell="A22" zoomScaleNormal="90" zoomScaleSheetLayoutView="100" workbookViewId="0">
      <selection activeCell="C27" sqref="C27"/>
    </sheetView>
  </sheetViews>
  <sheetFormatPr baseColWidth="10" defaultColWidth="8.28515625" defaultRowHeight="12.75" x14ac:dyDescent="0.2"/>
  <cols>
    <col min="1" max="1" width="9.7109375" style="3" customWidth="1"/>
    <col min="2" max="2" width="18.7109375" style="3" customWidth="1"/>
    <col min="3" max="3" width="110.7109375" style="23" customWidth="1"/>
    <col min="4" max="4" width="20.85546875" style="3" bestFit="1" customWidth="1"/>
    <col min="5" max="249" width="11.42578125" style="3" customWidth="1"/>
    <col min="250" max="16384" width="8.28515625" style="3"/>
  </cols>
  <sheetData>
    <row r="1" spans="1:4" ht="18.75" customHeight="1" x14ac:dyDescent="0.2">
      <c r="A1" s="212" t="s">
        <v>231</v>
      </c>
      <c r="B1" s="217" t="str">
        <f>Inventari!A1</f>
        <v>1.</v>
      </c>
      <c r="C1" s="219" t="str">
        <f>Inventari!B1</f>
        <v>Control permanent no planificable</v>
      </c>
      <c r="D1" s="244"/>
    </row>
    <row r="2" spans="1:4" ht="18.75" customHeight="1" x14ac:dyDescent="0.2">
      <c r="A2" s="215" t="s">
        <v>232</v>
      </c>
      <c r="B2" s="180" t="str">
        <f>Inventari!B9</f>
        <v>1.2</v>
      </c>
      <c r="C2" s="220" t="str">
        <f>Inventari!C9</f>
        <v>Modificacions de crèdit</v>
      </c>
      <c r="D2" s="156"/>
    </row>
    <row r="3" spans="1:4" x14ac:dyDescent="0.2">
      <c r="A3" s="206" t="s">
        <v>233</v>
      </c>
      <c r="B3" s="183" t="str">
        <f>Inventari!C14</f>
        <v>1.2.5</v>
      </c>
      <c r="C3" s="228" t="str">
        <f>Inventari!D14</f>
        <v>Suplement de crèdit</v>
      </c>
      <c r="D3" s="155"/>
    </row>
    <row r="4" spans="1:4" x14ac:dyDescent="0.2">
      <c r="A4" s="200"/>
      <c r="B4" s="160"/>
      <c r="C4" s="221"/>
      <c r="D4" s="155"/>
    </row>
    <row r="5" spans="1:4" ht="18.95" customHeight="1" x14ac:dyDescent="0.2">
      <c r="A5" s="158" t="s">
        <v>234</v>
      </c>
      <c r="B5" s="24" t="str">
        <f>'1.2.2'!B5</f>
        <v>Ref. Legislativa</v>
      </c>
      <c r="C5" s="22" t="str">
        <f>'1.2.2'!C5</f>
        <v>Descripció de l'actuació objecte de control permanent</v>
      </c>
      <c r="D5" s="155"/>
    </row>
    <row r="6" spans="1:4" s="155" customFormat="1" ht="63.75" x14ac:dyDescent="0.2">
      <c r="A6" s="33" t="s">
        <v>237</v>
      </c>
      <c r="B6" s="121" t="str">
        <f>Inventari!E14</f>
        <v>Art. 177.2 RDLeg 2/2004
Art. 4.1.b).2 RD 128/2018
Art. 37.3 RD 500/1990</v>
      </c>
      <c r="C6" s="285" t="str">
        <f>Inventari!F14</f>
        <v>L'expedient, que haurà de ser prèviament informat per la intervenció, es sotmetrà a l'aprovació del ple de la corporació, amb subjecció als mateixos tràmits i requisits que els pressupostos.</v>
      </c>
    </row>
    <row r="7" spans="1:4" x14ac:dyDescent="0.2">
      <c r="A7" s="171"/>
      <c r="B7" s="172"/>
      <c r="C7" s="173"/>
      <c r="D7" s="155"/>
    </row>
    <row r="8" spans="1:4" s="6" customFormat="1" ht="15" customHeight="1" x14ac:dyDescent="0.2">
      <c r="A8" s="158" t="str">
        <f>'1.2.1'!A8</f>
        <v>A.</v>
      </c>
      <c r="B8" s="158" t="str">
        <f>'1.2.1'!B8</f>
        <v>Ref. Legislativa</v>
      </c>
      <c r="C8" s="22" t="str">
        <f>'1.1.1'!C8</f>
        <v>Aspectes a revisar</v>
      </c>
      <c r="D8" s="156"/>
    </row>
    <row r="9" spans="1:4" s="6" customFormat="1" ht="51" x14ac:dyDescent="0.2">
      <c r="A9" s="246" t="str">
        <f>'1.2.1'!A9</f>
        <v>A.1</v>
      </c>
      <c r="B9" s="247" t="s">
        <v>712</v>
      </c>
      <c r="C9" s="247" t="s">
        <v>242</v>
      </c>
      <c r="D9" s="156"/>
    </row>
    <row r="10" spans="1:4" s="6" customFormat="1" ht="29.25" customHeight="1" x14ac:dyDescent="0.2">
      <c r="A10" s="250" t="s">
        <v>243</v>
      </c>
      <c r="B10" s="161" t="str">
        <f>'1.2.1'!B10</f>
        <v>Art. 172 i 175 RD 2568/1986</v>
      </c>
      <c r="C10" s="182" t="s">
        <v>390</v>
      </c>
      <c r="D10" s="239"/>
    </row>
    <row r="11" spans="1:4" s="156" customFormat="1" ht="102" x14ac:dyDescent="0.2">
      <c r="A11" s="250" t="s">
        <v>245</v>
      </c>
      <c r="B11" s="161" t="s">
        <v>713</v>
      </c>
      <c r="C11" s="222" t="s">
        <v>714</v>
      </c>
      <c r="D11" s="239"/>
    </row>
    <row r="12" spans="1:4" s="6" customFormat="1" ht="38.25" x14ac:dyDescent="0.2">
      <c r="A12" s="250" t="s">
        <v>248</v>
      </c>
      <c r="B12" s="161" t="s">
        <v>715</v>
      </c>
      <c r="C12" s="170" t="s">
        <v>716</v>
      </c>
      <c r="D12" s="156"/>
    </row>
    <row r="13" spans="1:4" s="156" customFormat="1" ht="38.25" x14ac:dyDescent="0.2">
      <c r="A13" s="250" t="s">
        <v>251</v>
      </c>
      <c r="B13" s="161" t="s">
        <v>717</v>
      </c>
      <c r="C13" s="170" t="s">
        <v>718</v>
      </c>
    </row>
    <row r="14" spans="1:4" s="6" customFormat="1" ht="25.5" x14ac:dyDescent="0.2">
      <c r="A14" s="250" t="s">
        <v>254</v>
      </c>
      <c r="B14" s="161" t="s">
        <v>719</v>
      </c>
      <c r="C14" s="182" t="s">
        <v>671</v>
      </c>
      <c r="D14" s="156"/>
    </row>
    <row r="15" spans="1:4" s="6" customFormat="1" ht="58.5" customHeight="1" x14ac:dyDescent="0.2">
      <c r="A15" s="250" t="s">
        <v>257</v>
      </c>
      <c r="B15" s="161" t="s">
        <v>720</v>
      </c>
      <c r="C15" s="170" t="s">
        <v>721</v>
      </c>
      <c r="D15" s="156"/>
    </row>
    <row r="16" spans="1:4" s="156" customFormat="1" ht="37.5" customHeight="1" x14ac:dyDescent="0.2">
      <c r="A16" s="250" t="s">
        <v>260</v>
      </c>
      <c r="B16" s="161" t="s">
        <v>672</v>
      </c>
      <c r="C16" s="170" t="s">
        <v>722</v>
      </c>
      <c r="D16" s="242"/>
    </row>
    <row r="17" spans="1:4" s="6" customFormat="1" ht="51" x14ac:dyDescent="0.2">
      <c r="A17" s="250" t="s">
        <v>263</v>
      </c>
      <c r="B17" s="161" t="s">
        <v>723</v>
      </c>
      <c r="C17" s="170" t="s">
        <v>724</v>
      </c>
      <c r="D17" s="274"/>
    </row>
    <row r="18" spans="1:4" s="6" customFormat="1" ht="25.5" x14ac:dyDescent="0.2">
      <c r="A18" s="250" t="s">
        <v>266</v>
      </c>
      <c r="B18" s="161" t="s">
        <v>725</v>
      </c>
      <c r="C18" s="170" t="s">
        <v>726</v>
      </c>
      <c r="D18" s="229"/>
    </row>
    <row r="19" spans="1:4" s="6" customFormat="1" ht="51" x14ac:dyDescent="0.2">
      <c r="A19" s="250" t="s">
        <v>269</v>
      </c>
      <c r="B19" s="161" t="s">
        <v>727</v>
      </c>
      <c r="C19" s="170" t="s">
        <v>728</v>
      </c>
      <c r="D19" s="199"/>
    </row>
    <row r="20" spans="1:4" s="6" customFormat="1" ht="51" x14ac:dyDescent="0.2">
      <c r="A20" s="250" t="s">
        <v>272</v>
      </c>
      <c r="B20" s="161" t="s">
        <v>729</v>
      </c>
      <c r="C20" s="170" t="s">
        <v>730</v>
      </c>
      <c r="D20" s="229"/>
    </row>
    <row r="21" spans="1:4" s="6" customFormat="1" ht="56.25" customHeight="1" x14ac:dyDescent="0.2">
      <c r="A21" s="250" t="s">
        <v>275</v>
      </c>
      <c r="B21" s="161" t="s">
        <v>731</v>
      </c>
      <c r="C21" s="182" t="s">
        <v>732</v>
      </c>
      <c r="D21" s="241"/>
    </row>
    <row r="22" spans="1:4" s="156" customFormat="1" ht="56.25" customHeight="1" x14ac:dyDescent="0.2">
      <c r="A22" s="250" t="s">
        <v>278</v>
      </c>
      <c r="B22" s="161" t="s">
        <v>733</v>
      </c>
      <c r="C22" s="170" t="s">
        <v>734</v>
      </c>
      <c r="D22" s="241"/>
    </row>
    <row r="23" spans="1:4" ht="38.25" x14ac:dyDescent="0.2">
      <c r="A23" s="250" t="s">
        <v>281</v>
      </c>
      <c r="B23" s="37" t="s">
        <v>735</v>
      </c>
      <c r="C23" s="51" t="s">
        <v>736</v>
      </c>
      <c r="D23" s="155"/>
    </row>
    <row r="24" spans="1:4" x14ac:dyDescent="0.2">
      <c r="A24" s="158" t="s">
        <v>332</v>
      </c>
      <c r="B24" s="177" t="s">
        <v>235</v>
      </c>
      <c r="C24" s="191" t="s">
        <v>333</v>
      </c>
      <c r="D24" s="155"/>
    </row>
    <row r="25" spans="1:4" x14ac:dyDescent="0.2">
      <c r="A25" s="260" t="s">
        <v>334</v>
      </c>
      <c r="B25" s="119"/>
      <c r="C25" s="119" t="s">
        <v>335</v>
      </c>
      <c r="D25" s="155"/>
    </row>
    <row r="26" spans="1:4" x14ac:dyDescent="0.2">
      <c r="A26" s="158" t="s">
        <v>336</v>
      </c>
      <c r="B26" s="177" t="s">
        <v>235</v>
      </c>
      <c r="C26" s="191" t="s">
        <v>337</v>
      </c>
      <c r="D26" s="155"/>
    </row>
    <row r="27" spans="1:4" ht="38.25" x14ac:dyDescent="0.2">
      <c r="A27" s="260" t="s">
        <v>338</v>
      </c>
      <c r="B27" s="186" t="s">
        <v>737</v>
      </c>
      <c r="C27" s="988" t="s">
        <v>738</v>
      </c>
      <c r="D27" s="155"/>
    </row>
    <row r="28" spans="1:4" s="155" customFormat="1" ht="38.25" x14ac:dyDescent="0.2">
      <c r="A28" s="260" t="s">
        <v>341</v>
      </c>
      <c r="B28" s="269" t="s">
        <v>345</v>
      </c>
      <c r="C28" s="269" t="s">
        <v>687</v>
      </c>
      <c r="D28" s="241"/>
    </row>
    <row r="29" spans="1:4" x14ac:dyDescent="0.2">
      <c r="A29" s="158" t="s">
        <v>347</v>
      </c>
      <c r="B29" s="177" t="s">
        <v>235</v>
      </c>
      <c r="C29" s="191" t="s">
        <v>348</v>
      </c>
      <c r="D29" s="155"/>
    </row>
    <row r="30" spans="1:4" x14ac:dyDescent="0.2">
      <c r="A30" s="268" t="s">
        <v>349</v>
      </c>
      <c r="B30" s="120"/>
      <c r="C30" s="120" t="s">
        <v>335</v>
      </c>
      <c r="D30" s="155"/>
    </row>
    <row r="31" spans="1:4" x14ac:dyDescent="0.2">
      <c r="A31" s="155"/>
      <c r="B31" s="60"/>
      <c r="C31" s="5"/>
      <c r="D31" s="155"/>
    </row>
    <row r="32" spans="1:4" x14ac:dyDescent="0.2">
      <c r="A32" s="155"/>
      <c r="B32" s="60"/>
      <c r="C32" s="5"/>
      <c r="D32" s="155"/>
    </row>
    <row r="33" spans="2:3" x14ac:dyDescent="0.2">
      <c r="B33" s="60"/>
      <c r="C33" s="5"/>
    </row>
    <row r="34" spans="2:3" x14ac:dyDescent="0.2">
      <c r="B34" s="60"/>
      <c r="C34" s="5"/>
    </row>
    <row r="35" spans="2:3" x14ac:dyDescent="0.2">
      <c r="B35" s="60"/>
      <c r="C35" s="5"/>
    </row>
  </sheetData>
  <customSheetViews>
    <customSheetView guid="{C05EC54D-5F4D-4DAC-8B5A-CD3242A0C8CA}" scale="90" showPageBreaks="1" fitToPage="1" view="pageBreakPreview">
      <selection activeCell="C11" sqref="C11"/>
      <pageMargins left="0" right="0" top="0" bottom="0" header="0" footer="0"/>
      <pageSetup paperSize="9" scale="58" fitToHeight="0" orientation="portrait" r:id="rId1"/>
    </customSheetView>
    <customSheetView guid="{D0C00841-1E30-435B-B1C3-8C1666084E21}" scale="90" showPageBreaks="1" fitToPage="1" view="pageBreakPreview">
      <selection activeCell="C11" sqref="C11"/>
      <pageMargins left="0" right="0" top="0" bottom="0" header="0" footer="0"/>
      <pageSetup paperSize="9" scale="58" fitToHeight="0" orientation="portrait" r:id="rId2"/>
    </customSheetView>
    <customSheetView guid="{DE13449C-9946-4D9B-BAD6-D935553CF657}" scale="90" showPageBreaks="1" fitToPage="1" view="pageBreakPreview" topLeftCell="A16">
      <selection activeCell="C16" sqref="C16"/>
      <pageMargins left="0" right="0" top="0" bottom="0" header="0" footer="0"/>
      <pageSetup paperSize="9" fitToHeight="0" orientation="landscape" r:id="rId3"/>
    </customSheetView>
    <customSheetView guid="{CB07B519-62E8-4084-A00D-D1F8D5657738}" scale="90" showPageBreaks="1" fitToPage="1" view="pageBreakPreview">
      <selection activeCell="C3" sqref="C3"/>
      <pageMargins left="0" right="0" top="0" bottom="0" header="0" footer="0"/>
      <pageSetup paperSize="9" fitToHeight="0" orientation="landscape" r:id="rId4"/>
    </customSheetView>
    <customSheetView guid="{938131D7-2FA4-4B6F-9B58-CE56B014F426}" scale="90" showPageBreaks="1" fitToPage="1" printArea="1" view="pageBreakPreview" topLeftCell="A22">
      <selection activeCell="C25" sqref="C25"/>
      <pageMargins left="0" right="0" top="0" bottom="0" header="0" footer="0"/>
      <pageSetup paperSize="9" scale="81" fitToHeight="0" orientation="landscape" r:id="rId5"/>
    </customSheetView>
    <customSheetView guid="{15196E9F-7FF8-439E-8E5E-D7EC9B4FE2B9}" scale="90" showPageBreaks="1" fitToPage="1" printArea="1" view="pageBreakPreview">
      <selection activeCell="C3" sqref="C3"/>
      <pageMargins left="0" right="0" top="0" bottom="0" header="0" footer="0"/>
      <pageSetup paperSize="9" fitToHeight="0" orientation="landscape" r:id="rId6"/>
    </customSheetView>
  </customSheetViews>
  <pageMargins left="0.39370078740157483" right="0.39370078740157483" top="0.39370078740157483" bottom="0.39370078740157483" header="0.39370078740157483" footer="0.39370078740157483"/>
  <pageSetup paperSize="9" scale="99" fitToHeight="0"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pageSetUpPr fitToPage="1"/>
  </sheetPr>
  <dimension ref="A1:D30"/>
  <sheetViews>
    <sheetView view="pageBreakPreview" topLeftCell="A22" zoomScaleNormal="90" zoomScaleSheetLayoutView="100" workbookViewId="0">
      <selection activeCell="C10" sqref="C10"/>
    </sheetView>
  </sheetViews>
  <sheetFormatPr baseColWidth="10" defaultColWidth="8.28515625" defaultRowHeight="12.75" x14ac:dyDescent="0.2"/>
  <cols>
    <col min="1" max="1" width="9.7109375" style="155" customWidth="1"/>
    <col min="2" max="2" width="18.7109375" style="155" customWidth="1"/>
    <col min="3" max="3" width="110.7109375" style="155" customWidth="1"/>
    <col min="4" max="4" width="20.85546875" style="155" bestFit="1" customWidth="1"/>
    <col min="5" max="249" width="11.42578125" style="155" customWidth="1"/>
    <col min="250" max="16384" width="8.28515625" style="155"/>
  </cols>
  <sheetData>
    <row r="1" spans="1:4" x14ac:dyDescent="0.2">
      <c r="A1" s="212" t="s">
        <v>231</v>
      </c>
      <c r="B1" s="217" t="str">
        <f>Inventari!A1</f>
        <v>1.</v>
      </c>
      <c r="C1" s="214" t="str">
        <f>Inventari!B1</f>
        <v>Control permanent no planificable</v>
      </c>
    </row>
    <row r="2" spans="1:4" x14ac:dyDescent="0.2">
      <c r="A2" s="215" t="s">
        <v>232</v>
      </c>
      <c r="B2" s="180" t="str">
        <f>Inventari!B9</f>
        <v>1.2</v>
      </c>
      <c r="C2" s="216" t="str">
        <f>Inventari!C9</f>
        <v>Modificacions de crèdit</v>
      </c>
    </row>
    <row r="3" spans="1:4" x14ac:dyDescent="0.2">
      <c r="A3" s="206" t="s">
        <v>233</v>
      </c>
      <c r="B3" s="183" t="str">
        <f>Inventari!C15</f>
        <v>1.2.6</v>
      </c>
      <c r="C3" s="228" t="str">
        <f>Inventari!D15</f>
        <v>Crèdit extraordinari</v>
      </c>
    </row>
    <row r="4" spans="1:4" x14ac:dyDescent="0.2">
      <c r="A4" s="200"/>
      <c r="B4" s="160"/>
      <c r="C4" s="218" t="s">
        <v>739</v>
      </c>
    </row>
    <row r="5" spans="1:4" ht="18.95" customHeight="1" x14ac:dyDescent="0.2">
      <c r="A5" s="158" t="s">
        <v>234</v>
      </c>
      <c r="B5" s="24" t="str">
        <f>'1.2.2'!B5</f>
        <v>Ref. Legislativa</v>
      </c>
      <c r="C5" s="22" t="str">
        <f>'1.2.2'!C5</f>
        <v>Descripció de l'actuació objecte de control permanent</v>
      </c>
    </row>
    <row r="6" spans="1:4" ht="63.75" x14ac:dyDescent="0.2">
      <c r="A6" s="33" t="s">
        <v>237</v>
      </c>
      <c r="B6" s="121" t="str">
        <f>Inventari!E15</f>
        <v>Art. 177.2 RDLeg 2/2004
Art. 4.1.b).2 RD 128/2018
Art. 37.3 RD 500/1990</v>
      </c>
      <c r="C6" s="139" t="str">
        <f>Inventari!F15</f>
        <v>L'expedient, que haurà de ser prèviament informat per la intervenció, es sotmetrà a l'aprovació del ple de la corporació, amb subjecció als mateixos tràmits i requisits que els pressupostos.</v>
      </c>
    </row>
    <row r="7" spans="1:4" x14ac:dyDescent="0.2">
      <c r="A7" s="171"/>
      <c r="B7" s="172"/>
      <c r="C7" s="173"/>
    </row>
    <row r="8" spans="1:4" x14ac:dyDescent="0.2">
      <c r="A8" s="158" t="str">
        <f>'1.2.1'!A8</f>
        <v>A.</v>
      </c>
      <c r="B8" s="158" t="str">
        <f>'1.2.1'!B8</f>
        <v>Ref. Legislativa</v>
      </c>
      <c r="C8" s="22" t="str">
        <f>'1.1.1'!C8</f>
        <v>Aspectes a revisar</v>
      </c>
    </row>
    <row r="9" spans="1:4" ht="61.5" customHeight="1" x14ac:dyDescent="0.2">
      <c r="A9" s="246" t="str">
        <f>'1.2.1'!A9</f>
        <v>A.1</v>
      </c>
      <c r="B9" s="247" t="s">
        <v>712</v>
      </c>
      <c r="C9" s="247" t="s">
        <v>242</v>
      </c>
      <c r="D9" s="156"/>
    </row>
    <row r="10" spans="1:4" s="156" customFormat="1" ht="25.5" x14ac:dyDescent="0.2">
      <c r="A10" s="248" t="s">
        <v>243</v>
      </c>
      <c r="B10" s="161" t="str">
        <f>'1.2.5'!B10</f>
        <v>Art. 172 i 175 RD 2568/1986</v>
      </c>
      <c r="C10" s="182" t="s">
        <v>390</v>
      </c>
      <c r="D10" s="240"/>
    </row>
    <row r="11" spans="1:4" s="156" customFormat="1" ht="102" x14ac:dyDescent="0.2">
      <c r="A11" s="248" t="s">
        <v>245</v>
      </c>
      <c r="B11" s="161" t="str">
        <f>'1.2.5'!B11</f>
        <v>Art. 177.5 RDLeg 2/2004
Art. 36.3 RD 500/1990
Art. 47.2.l) L 7/1985
Art. 54.1 RDLeg 781/1986
Art. 3.3.c) RD 128/2018</v>
      </c>
      <c r="C11" s="161" t="str">
        <f>'1.2.5'!C11</f>
        <v>En tractar-se d'una modificació finançada excepcionalment amb operacions de crèdit per a despesa corrent, que consta l'informe de la secretaria de la corporació.</v>
      </c>
      <c r="D11" s="239"/>
    </row>
    <row r="12" spans="1:4" s="156" customFormat="1" ht="38.25" x14ac:dyDescent="0.2">
      <c r="A12" s="248" t="s">
        <v>248</v>
      </c>
      <c r="B12" s="161" t="s">
        <v>715</v>
      </c>
      <c r="C12" s="170" t="str">
        <f>'1.2.5'!C12</f>
        <v>Que la proposta d'acord preveu les normes sobre informació, reclamació, recursos i publicitat aplicables al pressupost (articles 169, 170 i 171 del RDLeg 2/2004), excepte si es tracta de calamitat pública o similar previst a l'article 177.6 del RDLeg 2/2004.</v>
      </c>
    </row>
    <row r="13" spans="1:4" s="156" customFormat="1" ht="38.25" x14ac:dyDescent="0.2">
      <c r="A13" s="248" t="s">
        <v>251</v>
      </c>
      <c r="B13" s="161" t="str">
        <f>'1.2.5'!B13</f>
        <v>Art. 177.6 RDLeg 2/2004
Art. 38.4 RD 500/1990</v>
      </c>
      <c r="C13" s="161" t="str">
        <f>'1.2.5'!C13</f>
        <v>En tractar-se d'una proposta de modificació de crèdit com a conseqüència de calamitat pública o similar previst a l'article 177.6 del RDLeg 2/2004, que es fa constar aquesta circumstància a l'expedient, i a més, l'acord serà immediatament executiu.</v>
      </c>
    </row>
    <row r="14" spans="1:4" s="156" customFormat="1" ht="25.5" x14ac:dyDescent="0.2">
      <c r="A14" s="248" t="s">
        <v>254</v>
      </c>
      <c r="B14" s="161" t="str">
        <f>'1.2.5'!B14</f>
        <v>Art. 38.1 RD 500/1990</v>
      </c>
      <c r="C14" s="186" t="str">
        <f>'1.2.5'!C14</f>
        <v>Que l'expedient es tramet a aquesta intervenció amb l'antelació suficient per a què els crèdits siguin aprovats i executius dins del mateix exercici en què s'aprovi.</v>
      </c>
    </row>
    <row r="15" spans="1:4" s="156" customFormat="1" ht="38.25" x14ac:dyDescent="0.2">
      <c r="A15" s="248" t="s">
        <v>257</v>
      </c>
      <c r="B15" s="161" t="str">
        <f>'1.2.5'!B15</f>
        <v>Art. 177.4 RDLeg 2/2004
Art. 37.2 RD 500/1990</v>
      </c>
      <c r="C15" s="161" t="s">
        <v>740</v>
      </c>
    </row>
    <row r="16" spans="1:4" s="156" customFormat="1" x14ac:dyDescent="0.2">
      <c r="A16" s="248" t="s">
        <v>260</v>
      </c>
      <c r="B16" s="161" t="s">
        <v>672</v>
      </c>
      <c r="C16" s="161" t="s">
        <v>741</v>
      </c>
    </row>
    <row r="17" spans="1:4" s="156" customFormat="1" ht="51" x14ac:dyDescent="0.2">
      <c r="A17" s="248" t="s">
        <v>263</v>
      </c>
      <c r="B17" s="161" t="s">
        <v>723</v>
      </c>
      <c r="C17" s="170" t="s">
        <v>724</v>
      </c>
    </row>
    <row r="18" spans="1:4" s="156" customFormat="1" ht="25.5" x14ac:dyDescent="0.2">
      <c r="A18" s="248" t="s">
        <v>266</v>
      </c>
      <c r="B18" s="161" t="s">
        <v>725</v>
      </c>
      <c r="C18" s="170" t="s">
        <v>742</v>
      </c>
    </row>
    <row r="19" spans="1:4" ht="51" x14ac:dyDescent="0.2">
      <c r="A19" s="248" t="s">
        <v>269</v>
      </c>
      <c r="B19" s="161" t="s">
        <v>727</v>
      </c>
      <c r="C19" s="170" t="s">
        <v>743</v>
      </c>
      <c r="D19" s="156"/>
    </row>
    <row r="20" spans="1:4" ht="51" x14ac:dyDescent="0.2">
      <c r="A20" s="248" t="s">
        <v>272</v>
      </c>
      <c r="B20" s="161" t="s">
        <v>729</v>
      </c>
      <c r="C20" s="170" t="s">
        <v>744</v>
      </c>
      <c r="D20" s="199"/>
    </row>
    <row r="21" spans="1:4" ht="51" x14ac:dyDescent="0.2">
      <c r="A21" s="248" t="s">
        <v>275</v>
      </c>
      <c r="B21" s="161" t="s">
        <v>731</v>
      </c>
      <c r="C21" s="182" t="s">
        <v>745</v>
      </c>
      <c r="D21" s="229"/>
    </row>
    <row r="22" spans="1:4" ht="38.25" x14ac:dyDescent="0.2">
      <c r="A22" s="248" t="s">
        <v>278</v>
      </c>
      <c r="B22" s="161" t="s">
        <v>733</v>
      </c>
      <c r="C22" s="170" t="s">
        <v>746</v>
      </c>
      <c r="D22" s="241"/>
    </row>
    <row r="23" spans="1:4" ht="38.25" x14ac:dyDescent="0.2">
      <c r="A23" s="248" t="s">
        <v>281</v>
      </c>
      <c r="B23" s="37" t="str">
        <f>'1.2.5'!B23</f>
        <v>Art. 177.5 RDLeg 2/2004
Art. 36.3 RD 500/1990</v>
      </c>
      <c r="C23" s="51" t="str">
        <f>'1.2.5'!C23</f>
        <v>En tractar-se d'una modificació finançada excepcionalment amb operacions de crèdit per a despesa corrent, que s'ha aprovat degudament l'operació de crèdit per finançar la despesa corrent, en els termes previstos a l'article 177.5 RDLeg 2/2004.</v>
      </c>
      <c r="D23" s="241"/>
    </row>
    <row r="24" spans="1:4" x14ac:dyDescent="0.2">
      <c r="A24" s="158" t="s">
        <v>332</v>
      </c>
      <c r="B24" s="177" t="s">
        <v>235</v>
      </c>
      <c r="C24" s="191" t="s">
        <v>333</v>
      </c>
    </row>
    <row r="25" spans="1:4" x14ac:dyDescent="0.2">
      <c r="A25" s="260" t="s">
        <v>334</v>
      </c>
      <c r="B25" s="119"/>
      <c r="C25" s="119" t="s">
        <v>335</v>
      </c>
    </row>
    <row r="26" spans="1:4" x14ac:dyDescent="0.2">
      <c r="A26" s="158" t="s">
        <v>336</v>
      </c>
      <c r="B26" s="177" t="s">
        <v>235</v>
      </c>
      <c r="C26" s="191" t="s">
        <v>337</v>
      </c>
    </row>
    <row r="27" spans="1:4" ht="38.25" x14ac:dyDescent="0.2">
      <c r="A27" s="260" t="s">
        <v>338</v>
      </c>
      <c r="B27" s="121" t="s">
        <v>737</v>
      </c>
      <c r="C27" s="988" t="s">
        <v>738</v>
      </c>
    </row>
    <row r="28" spans="1:4" ht="38.25" x14ac:dyDescent="0.2">
      <c r="A28" s="260" t="s">
        <v>341</v>
      </c>
      <c r="B28" s="269" t="s">
        <v>345</v>
      </c>
      <c r="C28" s="269" t="s">
        <v>687</v>
      </c>
      <c r="D28" s="241"/>
    </row>
    <row r="29" spans="1:4" x14ac:dyDescent="0.2">
      <c r="A29" s="158" t="s">
        <v>347</v>
      </c>
      <c r="B29" s="177" t="s">
        <v>235</v>
      </c>
      <c r="C29" s="191" t="s">
        <v>348</v>
      </c>
    </row>
    <row r="30" spans="1:4" x14ac:dyDescent="0.2">
      <c r="A30" s="268" t="s">
        <v>349</v>
      </c>
      <c r="B30" s="120"/>
      <c r="C30" s="120" t="s">
        <v>335</v>
      </c>
    </row>
  </sheetData>
  <customSheetViews>
    <customSheetView guid="{C05EC54D-5F4D-4DAC-8B5A-CD3242A0C8CA}" showPageBreaks="1" fitToPage="1" view="pageBreakPreview">
      <selection activeCell="B15" sqref="B15"/>
      <pageMargins left="0" right="0" top="0" bottom="0" header="0" footer="0"/>
      <pageSetup paperSize="9" fitToHeight="0" orientation="landscape" r:id="rId1"/>
    </customSheetView>
    <customSheetView guid="{D0C00841-1E30-435B-B1C3-8C1666084E21}" showPageBreaks="1" fitToPage="1" view="pageBreakPreview">
      <selection activeCell="B15" sqref="B15"/>
      <pageMargins left="0" right="0" top="0" bottom="0" header="0" footer="0"/>
      <pageSetup paperSize="9" fitToHeight="0" orientation="landscape" r:id="rId2"/>
    </customSheetView>
    <customSheetView guid="{DE13449C-9946-4D9B-BAD6-D935553CF657}" showPageBreaks="1" fitToPage="1" view="pageBreakPreview">
      <selection activeCell="C6" sqref="C6"/>
      <pageMargins left="0" right="0" top="0" bottom="0" header="0" footer="0"/>
      <pageSetup paperSize="9" fitToHeight="0" orientation="landscape" r:id="rId3"/>
    </customSheetView>
    <customSheetView guid="{CB07B519-62E8-4084-A00D-D1F8D5657738}" showPageBreaks="1" fitToPage="1" view="pageBreakPreview">
      <selection activeCell="C6" sqref="C6"/>
      <pageMargins left="0" right="0" top="0" bottom="0" header="0" footer="0"/>
      <pageSetup paperSize="9" fitToHeight="0" orientation="landscape" r:id="rId4"/>
    </customSheetView>
    <customSheetView guid="{15196E9F-7FF8-439E-8E5E-D7EC9B4FE2B9}" showPageBreaks="1" fitToPage="1" view="pageBreakPreview">
      <selection activeCell="C6" sqref="C6"/>
      <pageMargins left="0" right="0" top="0" bottom="0" header="0" footer="0"/>
      <pageSetup paperSize="9" fitToHeight="0" orientation="landscape" r:id="rId5"/>
    </customSheetView>
  </customSheetViews>
  <pageMargins left="0.39370078740157483" right="0.39370078740157483" top="0.39370078740157483" bottom="0.39370078740157483" header="0.39370078740157483" footer="0.39370078740157483"/>
  <pageSetup paperSize="9" scale="99" fitToHeight="0" orientation="landscape"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5">
    <pageSetUpPr fitToPage="1"/>
  </sheetPr>
  <dimension ref="A1:D30"/>
  <sheetViews>
    <sheetView view="pageBreakPreview" topLeftCell="A19" zoomScaleNormal="90" zoomScaleSheetLayoutView="100" workbookViewId="0">
      <selection activeCell="C10" sqref="C10"/>
    </sheetView>
  </sheetViews>
  <sheetFormatPr baseColWidth="10" defaultColWidth="11.42578125" defaultRowHeight="12.75" x14ac:dyDescent="0.2"/>
  <cols>
    <col min="1" max="1" width="9.7109375" style="3" customWidth="1"/>
    <col min="2" max="2" width="18.7109375" style="23" customWidth="1"/>
    <col min="3" max="3" width="110.7109375" style="3" customWidth="1"/>
    <col min="4" max="4" width="28.28515625" style="3" customWidth="1"/>
    <col min="5" max="16384" width="11.42578125" style="3"/>
  </cols>
  <sheetData>
    <row r="1" spans="1:4" x14ac:dyDescent="0.2">
      <c r="A1" s="88" t="s">
        <v>231</v>
      </c>
      <c r="B1" s="179" t="str">
        <f>Inventari!A1</f>
        <v>1.</v>
      </c>
      <c r="C1" s="89" t="str">
        <f>Inventari!B1</f>
        <v>Control permanent no planificable</v>
      </c>
      <c r="D1" s="155"/>
    </row>
    <row r="2" spans="1:4" x14ac:dyDescent="0.2">
      <c r="A2" s="90" t="s">
        <v>232</v>
      </c>
      <c r="B2" s="180" t="str">
        <f>Inventari!B9</f>
        <v>1.2</v>
      </c>
      <c r="C2" s="91" t="str">
        <f>Inventari!C9</f>
        <v>Modificacions de crèdit</v>
      </c>
      <c r="D2" s="155"/>
    </row>
    <row r="3" spans="1:4" x14ac:dyDescent="0.2">
      <c r="A3" s="183" t="s">
        <v>233</v>
      </c>
      <c r="B3" s="183" t="str">
        <f>Inventari!C16</f>
        <v>1.2.7</v>
      </c>
      <c r="C3" s="183" t="str">
        <f>Inventari!D16</f>
        <v>Incorporació de romanents de crèdit</v>
      </c>
      <c r="D3" s="155"/>
    </row>
    <row r="4" spans="1:4" x14ac:dyDescent="0.2">
      <c r="A4" s="155"/>
      <c r="B4" s="160"/>
      <c r="C4" s="56"/>
      <c r="D4" s="155"/>
    </row>
    <row r="5" spans="1:4" s="6" customFormat="1" ht="22.5" customHeight="1" x14ac:dyDescent="0.2">
      <c r="A5" s="158" t="s">
        <v>234</v>
      </c>
      <c r="B5" s="24" t="str">
        <f>'1.2.2'!B5</f>
        <v>Ref. Legislativa</v>
      </c>
      <c r="C5" s="22" t="str">
        <f>'1.2.2'!C5</f>
        <v>Descripció de l'actuació objecte de control permanent</v>
      </c>
      <c r="D5" s="156"/>
    </row>
    <row r="6" spans="1:4" s="156" customFormat="1" ht="25.5" x14ac:dyDescent="0.2">
      <c r="A6" s="114" t="s">
        <v>237</v>
      </c>
      <c r="B6" s="29" t="str">
        <f>Inventari!E16</f>
        <v>Art. 4.1.b).2 RD 128/2018</v>
      </c>
      <c r="C6" s="113" t="str">
        <f>Inventari!F16</f>
        <v>L'exercici del control financer inclourà, en tot cas, les actuacions de control atribuïdes en l'ordenament jurídic a la intervenció, com ara: L'informe dels projectes de pressupostos i dels expedients de modificació d'aquests.</v>
      </c>
    </row>
    <row r="7" spans="1:4" s="6" customFormat="1" x14ac:dyDescent="0.2">
      <c r="A7" s="61"/>
      <c r="B7" s="4"/>
      <c r="C7" s="59"/>
      <c r="D7" s="156"/>
    </row>
    <row r="8" spans="1:4" s="6" customFormat="1" x14ac:dyDescent="0.2">
      <c r="A8" s="158" t="s">
        <v>238</v>
      </c>
      <c r="B8" s="158" t="str">
        <f>'1.2.1'!B8</f>
        <v>Ref. Legislativa</v>
      </c>
      <c r="C8" s="22" t="str">
        <f>'1.1.1'!C8</f>
        <v>Aspectes a revisar</v>
      </c>
      <c r="D8" s="156"/>
    </row>
    <row r="9" spans="1:4" s="6" customFormat="1" ht="38.25" x14ac:dyDescent="0.2">
      <c r="A9" s="251" t="str">
        <f>'1.2.1'!A9</f>
        <v>A.1</v>
      </c>
      <c r="B9" s="121" t="s">
        <v>747</v>
      </c>
      <c r="C9" s="245" t="str">
        <f>'1.2.1'!C9</f>
        <v>Que l'expedient es proposa a l'òrgan competent, d'acord amb el previst a les bases d'execució del pressupost.</v>
      </c>
      <c r="D9" s="156"/>
    </row>
    <row r="10" spans="1:4" s="6" customFormat="1" ht="35.25" customHeight="1" x14ac:dyDescent="0.2">
      <c r="A10" s="42" t="s">
        <v>243</v>
      </c>
      <c r="B10" s="161" t="s">
        <v>249</v>
      </c>
      <c r="C10" s="182" t="s">
        <v>390</v>
      </c>
      <c r="D10" s="156"/>
    </row>
    <row r="11" spans="1:4" ht="27" customHeight="1" x14ac:dyDescent="0.2">
      <c r="A11" s="42" t="s">
        <v>245</v>
      </c>
      <c r="B11" s="161" t="s">
        <v>748</v>
      </c>
      <c r="C11" s="182" t="str">
        <f>'1.2.1'!C11</f>
        <v>Que la modificació de crèdit es tramita d'acord amb la regulació establerta a les bases d'execució del pressupost.</v>
      </c>
      <c r="D11" s="155"/>
    </row>
    <row r="12" spans="1:4" ht="36.75" customHeight="1" x14ac:dyDescent="0.2">
      <c r="A12" s="42" t="s">
        <v>248</v>
      </c>
      <c r="B12" s="161" t="s">
        <v>749</v>
      </c>
      <c r="C12" s="62" t="s">
        <v>750</v>
      </c>
      <c r="D12" s="156"/>
    </row>
    <row r="13" spans="1:4" ht="25.5" x14ac:dyDescent="0.2">
      <c r="A13" s="42" t="s">
        <v>251</v>
      </c>
      <c r="B13" s="161" t="s">
        <v>751</v>
      </c>
      <c r="C13" s="62" t="s">
        <v>752</v>
      </c>
      <c r="D13" s="155"/>
    </row>
    <row r="14" spans="1:4" ht="51" x14ac:dyDescent="0.2">
      <c r="A14" s="42" t="s">
        <v>254</v>
      </c>
      <c r="B14" s="161" t="s">
        <v>753</v>
      </c>
      <c r="C14" s="284" t="s">
        <v>754</v>
      </c>
      <c r="D14" s="155"/>
    </row>
    <row r="15" spans="1:4" ht="51" x14ac:dyDescent="0.2">
      <c r="A15" s="42" t="s">
        <v>257</v>
      </c>
      <c r="B15" s="161" t="s">
        <v>755</v>
      </c>
      <c r="C15" s="222" t="s">
        <v>756</v>
      </c>
      <c r="D15" s="156"/>
    </row>
    <row r="16" spans="1:4" ht="51" x14ac:dyDescent="0.2">
      <c r="A16" s="42" t="s">
        <v>260</v>
      </c>
      <c r="B16" s="161" t="s">
        <v>757</v>
      </c>
      <c r="C16" s="222" t="s">
        <v>758</v>
      </c>
      <c r="D16" s="156"/>
    </row>
    <row r="17" spans="1:4" ht="51" x14ac:dyDescent="0.2">
      <c r="A17" s="42" t="s">
        <v>263</v>
      </c>
      <c r="B17" s="161" t="s">
        <v>759</v>
      </c>
      <c r="C17" s="222" t="s">
        <v>760</v>
      </c>
      <c r="D17" s="156"/>
    </row>
    <row r="18" spans="1:4" x14ac:dyDescent="0.2">
      <c r="A18" s="42" t="s">
        <v>266</v>
      </c>
      <c r="B18" s="161" t="s">
        <v>761</v>
      </c>
      <c r="C18" s="35" t="s">
        <v>762</v>
      </c>
      <c r="D18" s="155"/>
    </row>
    <row r="19" spans="1:4" ht="38.25" x14ac:dyDescent="0.2">
      <c r="A19" s="42" t="s">
        <v>269</v>
      </c>
      <c r="B19" s="161" t="s">
        <v>763</v>
      </c>
      <c r="C19" s="62" t="s">
        <v>764</v>
      </c>
      <c r="D19" s="155"/>
    </row>
    <row r="20" spans="1:4" ht="38.25" x14ac:dyDescent="0.2">
      <c r="A20" s="42" t="s">
        <v>272</v>
      </c>
      <c r="B20" s="161" t="s">
        <v>765</v>
      </c>
      <c r="C20" s="62" t="s">
        <v>766</v>
      </c>
      <c r="D20" s="131"/>
    </row>
    <row r="21" spans="1:4" ht="50.25" customHeight="1" x14ac:dyDescent="0.2">
      <c r="A21" s="42" t="s">
        <v>275</v>
      </c>
      <c r="B21" s="161" t="s">
        <v>767</v>
      </c>
      <c r="C21" s="35" t="s">
        <v>768</v>
      </c>
      <c r="D21" s="156"/>
    </row>
    <row r="22" spans="1:4" s="155" customFormat="1" ht="19.5" customHeight="1" x14ac:dyDescent="0.2">
      <c r="A22" s="158" t="s">
        <v>332</v>
      </c>
      <c r="B22" s="177" t="s">
        <v>235</v>
      </c>
      <c r="C22" s="191" t="s">
        <v>333</v>
      </c>
      <c r="D22" s="145"/>
    </row>
    <row r="23" spans="1:4" s="155" customFormat="1" x14ac:dyDescent="0.2">
      <c r="A23" s="260" t="s">
        <v>334</v>
      </c>
      <c r="B23" s="119"/>
      <c r="C23" s="119" t="s">
        <v>335</v>
      </c>
      <c r="D23" s="156"/>
    </row>
    <row r="24" spans="1:4" x14ac:dyDescent="0.2">
      <c r="A24" s="158" t="s">
        <v>336</v>
      </c>
      <c r="B24" s="177" t="s">
        <v>235</v>
      </c>
      <c r="C24" s="191" t="s">
        <v>337</v>
      </c>
      <c r="D24" s="155"/>
    </row>
    <row r="25" spans="1:4" x14ac:dyDescent="0.2">
      <c r="A25" s="260" t="s">
        <v>338</v>
      </c>
      <c r="B25" s="161"/>
      <c r="C25" s="119" t="s">
        <v>335</v>
      </c>
      <c r="D25" s="155"/>
    </row>
    <row r="26" spans="1:4" x14ac:dyDescent="0.2">
      <c r="A26" s="158" t="s">
        <v>347</v>
      </c>
      <c r="B26" s="177" t="s">
        <v>235</v>
      </c>
      <c r="C26" s="238" t="s">
        <v>348</v>
      </c>
      <c r="D26" s="155"/>
    </row>
    <row r="27" spans="1:4" x14ac:dyDescent="0.2">
      <c r="A27" s="268" t="s">
        <v>349</v>
      </c>
      <c r="B27" s="120"/>
      <c r="C27" s="126" t="s">
        <v>335</v>
      </c>
      <c r="D27" s="155"/>
    </row>
    <row r="28" spans="1:4" x14ac:dyDescent="0.2">
      <c r="A28" s="54"/>
      <c r="B28" s="4"/>
      <c r="C28" s="11"/>
      <c r="D28" s="155"/>
    </row>
    <row r="29" spans="1:4" x14ac:dyDescent="0.2">
      <c r="A29" s="54"/>
      <c r="B29" s="4"/>
      <c r="C29" s="11"/>
      <c r="D29" s="155"/>
    </row>
    <row r="30" spans="1:4" ht="15" x14ac:dyDescent="0.25">
      <c r="A30" s="2"/>
      <c r="B30" s="55"/>
      <c r="C30" s="155"/>
      <c r="D30" s="155"/>
    </row>
  </sheetData>
  <customSheetViews>
    <customSheetView guid="{C05EC54D-5F4D-4DAC-8B5A-CD3242A0C8CA}" scale="90" showPageBreaks="1" fitToPage="1" view="pageBreakPreview">
      <selection activeCell="C45" sqref="C45"/>
      <pageMargins left="0" right="0" top="0" bottom="0" header="0" footer="0"/>
      <pageSetup paperSize="9" scale="70" orientation="portrait" r:id="rId1"/>
    </customSheetView>
    <customSheetView guid="{D0C00841-1E30-435B-B1C3-8C1666084E21}" scale="90" showPageBreaks="1" fitToPage="1" view="pageBreakPreview">
      <selection activeCell="C45" sqref="C45"/>
      <pageMargins left="0" right="0" top="0" bottom="0" header="0" footer="0"/>
      <pageSetup paperSize="9" scale="70" orientation="portrait" r:id="rId2"/>
    </customSheetView>
    <customSheetView guid="{DE13449C-9946-4D9B-BAD6-D935553CF657}" scale="90" showPageBreaks="1" fitToPage="1" view="pageBreakPreview">
      <selection activeCell="C16" sqref="C16"/>
      <pageMargins left="0" right="0" top="0" bottom="0" header="0" footer="0"/>
      <pageSetup paperSize="9" scale="70" orientation="portrait" r:id="rId3"/>
    </customSheetView>
    <customSheetView guid="{CB07B519-62E8-4084-A00D-D1F8D5657738}" scale="90" showPageBreaks="1" fitToPage="1" view="pageBreakPreview">
      <selection activeCell="C15" sqref="C15"/>
      <pageMargins left="0" right="0" top="0" bottom="0" header="0" footer="0"/>
      <pageSetup paperSize="9" scale="70" orientation="portrait" r:id="rId4"/>
    </customSheetView>
    <customSheetView guid="{938131D7-2FA4-4B6F-9B58-CE56B014F426}" scale="90" showPageBreaks="1" fitToPage="1" printArea="1" view="pageBreakPreview" topLeftCell="A19">
      <selection activeCell="D24" sqref="D24"/>
      <pageMargins left="0" right="0" top="0" bottom="0" header="0" footer="0"/>
      <pageSetup paperSize="9" scale="66" orientation="portrait" r:id="rId5"/>
    </customSheetView>
    <customSheetView guid="{15196E9F-7FF8-439E-8E5E-D7EC9B4FE2B9}" scale="90" showPageBreaks="1" fitToPage="1" view="pageBreakPreview">
      <selection activeCell="C15" sqref="C15"/>
      <pageMargins left="0" right="0" top="0" bottom="0" header="0" footer="0"/>
      <pageSetup paperSize="9" scale="70" orientation="portrait" r:id="rId6"/>
    </customSheetView>
  </customSheetViews>
  <pageMargins left="0.39370078740157483" right="0.39370078740157483" top="0.39370078740157483" bottom="0.39370078740157483" header="0.39370078740157483" footer="0.39370078740157483"/>
  <pageSetup paperSize="9" scale="77"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6">
    <pageSetUpPr fitToPage="1"/>
  </sheetPr>
  <dimension ref="A1:D26"/>
  <sheetViews>
    <sheetView view="pageBreakPreview" zoomScaleNormal="90" zoomScaleSheetLayoutView="100" workbookViewId="0">
      <selection activeCell="C10" sqref="C10"/>
    </sheetView>
  </sheetViews>
  <sheetFormatPr baseColWidth="10" defaultColWidth="11.42578125" defaultRowHeight="12.75" x14ac:dyDescent="0.2"/>
  <cols>
    <col min="1" max="1" width="9.7109375" style="3" customWidth="1"/>
    <col min="2" max="2" width="18.7109375" style="3" customWidth="1"/>
    <col min="3" max="3" width="110.7109375" style="3" customWidth="1"/>
    <col min="4" max="4" width="32.5703125" style="3" customWidth="1"/>
    <col min="5" max="16384" width="11.42578125" style="3"/>
  </cols>
  <sheetData>
    <row r="1" spans="1:4" x14ac:dyDescent="0.2">
      <c r="A1" s="88" t="s">
        <v>231</v>
      </c>
      <c r="B1" s="179" t="str">
        <f>Inventari!A1</f>
        <v>1.</v>
      </c>
      <c r="C1" s="89" t="str">
        <f>Inventari!B1</f>
        <v>Control permanent no planificable</v>
      </c>
      <c r="D1" s="155"/>
    </row>
    <row r="2" spans="1:4" x14ac:dyDescent="0.2">
      <c r="A2" s="90" t="s">
        <v>232</v>
      </c>
      <c r="B2" s="180" t="str">
        <f>Inventari!B9</f>
        <v>1.2</v>
      </c>
      <c r="C2" s="91" t="str">
        <f>Inventari!C9</f>
        <v>Modificacions de crèdit</v>
      </c>
      <c r="D2" s="155"/>
    </row>
    <row r="3" spans="1:4" x14ac:dyDescent="0.2">
      <c r="A3" s="183" t="s">
        <v>233</v>
      </c>
      <c r="B3" s="183" t="str">
        <f>Inventari!C17</f>
        <v>1.2.8</v>
      </c>
      <c r="C3" s="183" t="str">
        <f>Inventari!D17</f>
        <v>Baixes per anul.lació</v>
      </c>
      <c r="D3" s="155"/>
    </row>
    <row r="4" spans="1:4" x14ac:dyDescent="0.2">
      <c r="A4" s="155"/>
      <c r="B4" s="160"/>
      <c r="C4" s="56"/>
      <c r="D4" s="155"/>
    </row>
    <row r="5" spans="1:4" x14ac:dyDescent="0.2">
      <c r="A5" s="158" t="s">
        <v>234</v>
      </c>
      <c r="B5" s="24" t="str">
        <f>'1.2.2'!B5</f>
        <v>Ref. Legislativa</v>
      </c>
      <c r="C5" s="22" t="str">
        <f>'1.2.2'!C5</f>
        <v>Descripció de l'actuació objecte de control permanent</v>
      </c>
      <c r="D5" s="155"/>
    </row>
    <row r="6" spans="1:4" s="155" customFormat="1" ht="25.5" x14ac:dyDescent="0.2">
      <c r="A6" s="114" t="s">
        <v>237</v>
      </c>
      <c r="B6" s="29" t="str">
        <f>Inventari!E17</f>
        <v>Art. 4.1.b).2 RD 128/2018</v>
      </c>
      <c r="C6" s="113" t="str">
        <f>Inventari!F17</f>
        <v>L'exercici del control financer inclourà, en tot cas, les actuacions de control atribuïdes en l'ordenament jurídic a la intervenció, com ara: L'informe dels projectes de pressupostos i dels expedients de modificació d'aquests.</v>
      </c>
    </row>
    <row r="7" spans="1:4" x14ac:dyDescent="0.2">
      <c r="A7" s="171"/>
      <c r="B7" s="172"/>
      <c r="C7" s="173"/>
      <c r="D7" s="155"/>
    </row>
    <row r="8" spans="1:4" s="6" customFormat="1" x14ac:dyDescent="0.2">
      <c r="A8" s="158" t="s">
        <v>238</v>
      </c>
      <c r="B8" s="158" t="str">
        <f>'1.2.1'!B8</f>
        <v>Ref. Legislativa</v>
      </c>
      <c r="C8" s="22" t="str">
        <f>'1.1.1'!C8</f>
        <v>Aspectes a revisar</v>
      </c>
      <c r="D8" s="156"/>
    </row>
    <row r="9" spans="1:4" s="6" customFormat="1" ht="25.5" x14ac:dyDescent="0.2">
      <c r="A9" s="251" t="str">
        <f>'1.2.1'!A9</f>
        <v>A.1</v>
      </c>
      <c r="B9" s="121" t="s">
        <v>769</v>
      </c>
      <c r="C9" s="245" t="s">
        <v>242</v>
      </c>
      <c r="D9" s="156"/>
    </row>
    <row r="10" spans="1:4" s="6" customFormat="1" ht="25.5" x14ac:dyDescent="0.2">
      <c r="A10" s="42" t="s">
        <v>243</v>
      </c>
      <c r="B10" s="161" t="s">
        <v>249</v>
      </c>
      <c r="C10" s="182" t="s">
        <v>390</v>
      </c>
      <c r="D10" s="156"/>
    </row>
    <row r="11" spans="1:4" ht="18.75" customHeight="1" x14ac:dyDescent="0.2">
      <c r="A11" s="42" t="s">
        <v>245</v>
      </c>
      <c r="B11" s="48" t="s">
        <v>770</v>
      </c>
      <c r="C11" s="35" t="s">
        <v>771</v>
      </c>
      <c r="D11" s="155"/>
    </row>
    <row r="12" spans="1:4" x14ac:dyDescent="0.2">
      <c r="A12" s="42" t="s">
        <v>248</v>
      </c>
      <c r="B12" s="161" t="s">
        <v>770</v>
      </c>
      <c r="C12" s="35" t="s">
        <v>772</v>
      </c>
      <c r="D12" s="155"/>
    </row>
    <row r="13" spans="1:4" ht="25.5" x14ac:dyDescent="0.2">
      <c r="A13" s="42" t="s">
        <v>251</v>
      </c>
      <c r="B13" s="37" t="s">
        <v>773</v>
      </c>
      <c r="C13" s="38" t="s">
        <v>774</v>
      </c>
      <c r="D13" s="155"/>
    </row>
    <row r="14" spans="1:4" s="155" customFormat="1" ht="19.5" customHeight="1" x14ac:dyDescent="0.2">
      <c r="A14" s="158" t="s">
        <v>332</v>
      </c>
      <c r="B14" s="177" t="s">
        <v>235</v>
      </c>
      <c r="C14" s="191" t="s">
        <v>333</v>
      </c>
      <c r="D14" s="145"/>
    </row>
    <row r="15" spans="1:4" s="155" customFormat="1" x14ac:dyDescent="0.2">
      <c r="A15" s="260" t="s">
        <v>334</v>
      </c>
      <c r="B15" s="119"/>
      <c r="C15" s="119" t="s">
        <v>335</v>
      </c>
      <c r="D15" s="156"/>
    </row>
    <row r="16" spans="1:4" x14ac:dyDescent="0.2">
      <c r="A16" s="158" t="s">
        <v>336</v>
      </c>
      <c r="B16" s="177" t="s">
        <v>235</v>
      </c>
      <c r="C16" s="191" t="s">
        <v>337</v>
      </c>
      <c r="D16" s="155"/>
    </row>
    <row r="17" spans="1:3" x14ac:dyDescent="0.2">
      <c r="A17" s="260" t="s">
        <v>338</v>
      </c>
      <c r="B17" s="161"/>
      <c r="C17" s="119" t="s">
        <v>335</v>
      </c>
    </row>
    <row r="18" spans="1:3" x14ac:dyDescent="0.2">
      <c r="A18" s="158" t="s">
        <v>347</v>
      </c>
      <c r="B18" s="177" t="s">
        <v>235</v>
      </c>
      <c r="C18" s="238" t="s">
        <v>348</v>
      </c>
    </row>
    <row r="19" spans="1:3" x14ac:dyDescent="0.2">
      <c r="A19" s="268" t="s">
        <v>349</v>
      </c>
      <c r="B19" s="120"/>
      <c r="C19" s="126" t="s">
        <v>335</v>
      </c>
    </row>
    <row r="20" spans="1:3" x14ac:dyDescent="0.2">
      <c r="A20" s="54"/>
      <c r="B20" s="4"/>
      <c r="C20" s="16"/>
    </row>
    <row r="21" spans="1:3" x14ac:dyDescent="0.2">
      <c r="A21" s="54"/>
      <c r="B21" s="4"/>
      <c r="C21" s="16"/>
    </row>
    <row r="22" spans="1:3" x14ac:dyDescent="0.2">
      <c r="A22" s="54"/>
      <c r="B22" s="4"/>
      <c r="C22" s="7"/>
    </row>
    <row r="23" spans="1:3" x14ac:dyDescent="0.2">
      <c r="A23" s="54"/>
      <c r="B23" s="4"/>
      <c r="C23" s="18"/>
    </row>
    <row r="24" spans="1:3" x14ac:dyDescent="0.2">
      <c r="A24" s="54"/>
      <c r="B24" s="4"/>
      <c r="C24" s="11"/>
    </row>
    <row r="25" spans="1:3" x14ac:dyDescent="0.2">
      <c r="A25" s="54"/>
      <c r="B25" s="4"/>
      <c r="C25" s="11"/>
    </row>
    <row r="26" spans="1:3" ht="15" x14ac:dyDescent="0.25">
      <c r="A26" s="2"/>
      <c r="B26" s="2"/>
      <c r="C26" s="155"/>
    </row>
  </sheetData>
  <customSheetViews>
    <customSheetView guid="{C05EC54D-5F4D-4DAC-8B5A-CD3242A0C8CA}" scale="90" showPageBreaks="1" fitToPage="1" view="pageBreakPreview">
      <selection activeCell="C45" sqref="C45"/>
      <pageMargins left="0" right="0" top="0" bottom="0" header="0" footer="0"/>
      <pageSetup paperSize="9" orientation="landscape" r:id="rId1"/>
    </customSheetView>
    <customSheetView guid="{D0C00841-1E30-435B-B1C3-8C1666084E21}" scale="90" showPageBreaks="1" fitToPage="1" view="pageBreakPreview">
      <selection activeCell="C45" sqref="C45"/>
      <pageMargins left="0" right="0" top="0" bottom="0" header="0" footer="0"/>
      <pageSetup paperSize="9" orientation="landscape" r:id="rId2"/>
    </customSheetView>
    <customSheetView guid="{DE13449C-9946-4D9B-BAD6-D935553CF657}" scale="90" showPageBreaks="1" fitToPage="1" view="pageBreakPreview">
      <selection activeCell="C16" sqref="C16"/>
      <pageMargins left="0" right="0" top="0" bottom="0" header="0" footer="0"/>
      <pageSetup paperSize="9" orientation="landscape" r:id="rId3"/>
    </customSheetView>
    <customSheetView guid="{CB07B519-62E8-4084-A00D-D1F8D5657738}" scale="90" showPageBreaks="1" fitToPage="1" view="pageBreakPreview">
      <selection activeCell="C9" sqref="C9"/>
      <pageMargins left="0" right="0" top="0" bottom="0" header="0" footer="0"/>
      <pageSetup paperSize="9" orientation="landscape" r:id="rId4"/>
    </customSheetView>
    <customSheetView guid="{938131D7-2FA4-4B6F-9B58-CE56B014F426}" scale="90" showPageBreaks="1" fitToPage="1" view="pageBreakPreview">
      <selection activeCell="C9" sqref="C9"/>
      <pageMargins left="0" right="0" top="0" bottom="0" header="0" footer="0"/>
      <pageSetup paperSize="9" orientation="landscape" r:id="rId5"/>
    </customSheetView>
    <customSheetView guid="{15196E9F-7FF8-439E-8E5E-D7EC9B4FE2B9}" scale="90" showPageBreaks="1" fitToPage="1" view="pageBreakPreview">
      <selection activeCell="C9" sqref="C9"/>
      <pageMargins left="0" right="0" top="0" bottom="0" header="0" footer="0"/>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pageSetUpPr fitToPage="1"/>
  </sheetPr>
  <dimension ref="A1:D30"/>
  <sheetViews>
    <sheetView view="pageBreakPreview" topLeftCell="A21" zoomScaleNormal="100" zoomScaleSheetLayoutView="100" workbookViewId="0">
      <selection activeCell="C11" sqref="C11"/>
    </sheetView>
  </sheetViews>
  <sheetFormatPr baseColWidth="10" defaultColWidth="11.42578125" defaultRowHeight="12.75" x14ac:dyDescent="0.2"/>
  <cols>
    <col min="1" max="1" width="9.7109375" style="32" customWidth="1"/>
    <col min="2" max="2" width="18.7109375" style="87" customWidth="1"/>
    <col min="3" max="3" width="110.7109375" style="87" customWidth="1"/>
    <col min="4" max="4" width="15.140625" style="3" customWidth="1"/>
    <col min="5" max="16384" width="11.42578125" style="3"/>
  </cols>
  <sheetData>
    <row r="1" spans="1:4" x14ac:dyDescent="0.2">
      <c r="A1" s="88" t="s">
        <v>231</v>
      </c>
      <c r="B1" s="179" t="str">
        <f>Inventari!A1</f>
        <v>1.</v>
      </c>
      <c r="C1" s="174" t="str">
        <f>Inventari!B1</f>
        <v>Control permanent no planificable</v>
      </c>
      <c r="D1" s="155"/>
    </row>
    <row r="2" spans="1:4" x14ac:dyDescent="0.2">
      <c r="A2" s="90" t="s">
        <v>232</v>
      </c>
      <c r="B2" s="180" t="str">
        <f>Inventari!B18</f>
        <v>1.3</v>
      </c>
      <c r="C2" s="175" t="str">
        <f>Inventari!C18</f>
        <v>Liquidació del pressupost</v>
      </c>
      <c r="D2" s="155"/>
    </row>
    <row r="3" spans="1:4" x14ac:dyDescent="0.2">
      <c r="A3" s="183" t="s">
        <v>233</v>
      </c>
      <c r="B3" s="181" t="str">
        <f>Inventari!C19</f>
        <v>1.3.1</v>
      </c>
      <c r="C3" s="176" t="str">
        <f>Inventari!D19</f>
        <v>Liquidació del pressupost de l'entitat local</v>
      </c>
      <c r="D3" s="155"/>
    </row>
    <row r="4" spans="1:4" s="6" customFormat="1" x14ac:dyDescent="0.2">
      <c r="A4" s="25"/>
      <c r="B4" s="86"/>
      <c r="C4" s="86"/>
      <c r="D4" s="156"/>
    </row>
    <row r="5" spans="1:4" x14ac:dyDescent="0.2">
      <c r="A5" s="166" t="s">
        <v>234</v>
      </c>
      <c r="B5" s="177" t="str">
        <f>'1.1.1'!B5</f>
        <v>Ref. Legislativa</v>
      </c>
      <c r="C5" s="177" t="s">
        <v>236</v>
      </c>
      <c r="D5" s="155"/>
    </row>
    <row r="6" spans="1:4" s="155" customFormat="1" ht="63.75" x14ac:dyDescent="0.2">
      <c r="A6" s="165" t="s">
        <v>237</v>
      </c>
      <c r="B6" s="162" t="str">
        <f>Inventari!E19</f>
        <v>Art. 191.3 RDLeg 2/2004
Art. 90 RD 500/1990
Art. 4.1.b).4 RD 128/2018</v>
      </c>
      <c r="C6" s="163" t="str">
        <f>Inventari!F19</f>
        <v>Les entitats locals hauran de confeccionar la liquidació del seu pressupost abans del primer dia de març de l'exercici següent. L'aprovació de la liquidació del pressupost correspon al president de l'entitat local, previ informe de la intervenció.</v>
      </c>
    </row>
    <row r="7" spans="1:4" x14ac:dyDescent="0.2">
      <c r="A7" s="171"/>
      <c r="B7" s="172"/>
      <c r="C7" s="173"/>
      <c r="D7" s="155"/>
    </row>
    <row r="8" spans="1:4" s="6" customFormat="1" x14ac:dyDescent="0.2">
      <c r="A8" s="166" t="s">
        <v>238</v>
      </c>
      <c r="B8" s="177" t="s">
        <v>235</v>
      </c>
      <c r="C8" s="177" t="str">
        <f>'1.1.1'!C8</f>
        <v>Aspectes a revisar</v>
      </c>
      <c r="D8" s="156"/>
    </row>
    <row r="9" spans="1:4" s="6" customFormat="1" ht="51" x14ac:dyDescent="0.2">
      <c r="A9" s="46" t="s">
        <v>240</v>
      </c>
      <c r="B9" s="99" t="s">
        <v>775</v>
      </c>
      <c r="C9" s="103" t="s">
        <v>650</v>
      </c>
      <c r="D9" s="156"/>
    </row>
    <row r="10" spans="1:4" s="6" customFormat="1" ht="25.5" x14ac:dyDescent="0.2">
      <c r="A10" s="46" t="s">
        <v>243</v>
      </c>
      <c r="B10" s="186" t="s">
        <v>776</v>
      </c>
      <c r="C10" s="100" t="s">
        <v>777</v>
      </c>
      <c r="D10" s="156"/>
    </row>
    <row r="11" spans="1:4" s="6" customFormat="1" ht="25.5" x14ac:dyDescent="0.2">
      <c r="A11" s="46" t="s">
        <v>245</v>
      </c>
      <c r="B11" s="48" t="s">
        <v>249</v>
      </c>
      <c r="C11" s="182" t="s">
        <v>390</v>
      </c>
      <c r="D11" s="156"/>
    </row>
    <row r="12" spans="1:4" ht="38.25" x14ac:dyDescent="0.2">
      <c r="A12" s="46" t="s">
        <v>248</v>
      </c>
      <c r="B12" s="161" t="s">
        <v>778</v>
      </c>
      <c r="C12" s="35" t="s">
        <v>779</v>
      </c>
      <c r="D12" s="155"/>
    </row>
    <row r="13" spans="1:4" s="155" customFormat="1" ht="38.25" x14ac:dyDescent="0.2">
      <c r="A13" s="46" t="s">
        <v>251</v>
      </c>
      <c r="B13" s="186" t="s">
        <v>780</v>
      </c>
      <c r="C13" s="100" t="s">
        <v>781</v>
      </c>
      <c r="D13" s="990"/>
    </row>
    <row r="14" spans="1:4" ht="76.5" x14ac:dyDescent="0.2">
      <c r="A14" s="46" t="s">
        <v>254</v>
      </c>
      <c r="B14" s="186" t="s">
        <v>782</v>
      </c>
      <c r="C14" s="182" t="s">
        <v>783</v>
      </c>
      <c r="D14" s="155"/>
    </row>
    <row r="15" spans="1:4" ht="25.5" x14ac:dyDescent="0.2">
      <c r="A15" s="46" t="s">
        <v>257</v>
      </c>
      <c r="B15" s="186" t="s">
        <v>784</v>
      </c>
      <c r="C15" s="182" t="s">
        <v>785</v>
      </c>
      <c r="D15" s="155"/>
    </row>
    <row r="16" spans="1:4" ht="25.5" x14ac:dyDescent="0.2">
      <c r="A16" s="46" t="s">
        <v>260</v>
      </c>
      <c r="B16" s="186" t="s">
        <v>786</v>
      </c>
      <c r="C16" s="182" t="s">
        <v>787</v>
      </c>
      <c r="D16" s="155"/>
    </row>
    <row r="17" spans="1:4" ht="25.5" x14ac:dyDescent="0.2">
      <c r="A17" s="46" t="s">
        <v>263</v>
      </c>
      <c r="B17" s="186" t="s">
        <v>788</v>
      </c>
      <c r="C17" s="279" t="s">
        <v>789</v>
      </c>
      <c r="D17" s="155"/>
    </row>
    <row r="18" spans="1:4" ht="76.5" x14ac:dyDescent="0.2">
      <c r="A18" s="46" t="s">
        <v>266</v>
      </c>
      <c r="B18" s="186" t="s">
        <v>790</v>
      </c>
      <c r="C18" s="100" t="s">
        <v>791</v>
      </c>
      <c r="D18" s="155"/>
    </row>
    <row r="19" spans="1:4" x14ac:dyDescent="0.2">
      <c r="A19" s="46" t="s">
        <v>269</v>
      </c>
      <c r="B19" s="186" t="s">
        <v>792</v>
      </c>
      <c r="C19" s="100" t="s">
        <v>793</v>
      </c>
      <c r="D19" s="155"/>
    </row>
    <row r="20" spans="1:4" ht="25.5" x14ac:dyDescent="0.2">
      <c r="A20" s="46" t="s">
        <v>272</v>
      </c>
      <c r="B20" s="186" t="s">
        <v>794</v>
      </c>
      <c r="C20" s="186" t="s">
        <v>795</v>
      </c>
      <c r="D20" s="155"/>
    </row>
    <row r="21" spans="1:4" s="6" customFormat="1" ht="25.5" x14ac:dyDescent="0.2">
      <c r="A21" s="46" t="s">
        <v>275</v>
      </c>
      <c r="B21" s="186" t="s">
        <v>796</v>
      </c>
      <c r="C21" s="186" t="s">
        <v>797</v>
      </c>
      <c r="D21" s="156"/>
    </row>
    <row r="22" spans="1:4" s="155" customFormat="1" ht="19.5" customHeight="1" x14ac:dyDescent="0.2">
      <c r="A22" s="158" t="s">
        <v>332</v>
      </c>
      <c r="B22" s="177" t="s">
        <v>235</v>
      </c>
      <c r="C22" s="191" t="s">
        <v>333</v>
      </c>
    </row>
    <row r="23" spans="1:4" s="155" customFormat="1" x14ac:dyDescent="0.2">
      <c r="A23" s="260" t="s">
        <v>334</v>
      </c>
      <c r="B23" s="119"/>
      <c r="C23" s="119" t="s">
        <v>335</v>
      </c>
    </row>
    <row r="24" spans="1:4" s="155" customFormat="1" x14ac:dyDescent="0.2">
      <c r="A24" s="158" t="s">
        <v>336</v>
      </c>
      <c r="B24" s="177" t="s">
        <v>235</v>
      </c>
      <c r="C24" s="191" t="s">
        <v>337</v>
      </c>
    </row>
    <row r="25" spans="1:4" s="155" customFormat="1" ht="38.25" x14ac:dyDescent="0.2">
      <c r="A25" s="46" t="s">
        <v>338</v>
      </c>
      <c r="B25" s="186" t="s">
        <v>798</v>
      </c>
      <c r="C25" s="182" t="s">
        <v>799</v>
      </c>
    </row>
    <row r="26" spans="1:4" s="155" customFormat="1" ht="51" x14ac:dyDescent="0.2">
      <c r="A26" s="46" t="s">
        <v>341</v>
      </c>
      <c r="B26" s="186" t="s">
        <v>800</v>
      </c>
      <c r="C26" s="182" t="s">
        <v>801</v>
      </c>
    </row>
    <row r="27" spans="1:4" s="155" customFormat="1" ht="25.5" x14ac:dyDescent="0.2">
      <c r="A27" s="46" t="s">
        <v>344</v>
      </c>
      <c r="B27" s="186" t="s">
        <v>796</v>
      </c>
      <c r="C27" s="186" t="s">
        <v>802</v>
      </c>
    </row>
    <row r="28" spans="1:4" s="155" customFormat="1" ht="38.25" x14ac:dyDescent="0.2">
      <c r="A28" s="46" t="s">
        <v>803</v>
      </c>
      <c r="B28" s="186" t="s">
        <v>804</v>
      </c>
      <c r="C28" s="972" t="s">
        <v>805</v>
      </c>
    </row>
    <row r="29" spans="1:4" s="155" customFormat="1" x14ac:dyDescent="0.2">
      <c r="A29" s="158" t="s">
        <v>347</v>
      </c>
      <c r="B29" s="177" t="s">
        <v>235</v>
      </c>
      <c r="C29" s="191" t="s">
        <v>348</v>
      </c>
    </row>
    <row r="30" spans="1:4" x14ac:dyDescent="0.2">
      <c r="A30" s="268" t="s">
        <v>349</v>
      </c>
      <c r="B30" s="120"/>
      <c r="C30" s="126" t="s">
        <v>335</v>
      </c>
      <c r="D30" s="155"/>
    </row>
  </sheetData>
  <customSheetViews>
    <customSheetView guid="{C05EC54D-5F4D-4DAC-8B5A-CD3242A0C8CA}" showPageBreaks="1" fitToPage="1" view="pageBreakPreview">
      <selection activeCell="C9" sqref="C9"/>
      <pageMargins left="0" right="0" top="0" bottom="0" header="0" footer="0"/>
      <pageSetup paperSize="9" scale="86" fitToHeight="2" orientation="landscape" r:id="rId1"/>
    </customSheetView>
    <customSheetView guid="{D0C00841-1E30-435B-B1C3-8C1666084E21}" showPageBreaks="1" fitToPage="1" view="pageBreakPreview">
      <selection activeCell="C9" sqref="C9"/>
      <pageMargins left="0" right="0" top="0" bottom="0" header="0" footer="0"/>
      <pageSetup paperSize="9" scale="86" fitToHeight="2" orientation="landscape" r:id="rId2"/>
    </customSheetView>
    <customSheetView guid="{DE13449C-9946-4D9B-BAD6-D935553CF657}" showPageBreaks="1" fitToPage="1" printArea="1" view="pageBreakPreview">
      <selection activeCell="C38" sqref="C38"/>
      <pageMargins left="0" right="0" top="0" bottom="0" header="0" footer="0"/>
      <pageSetup paperSize="9" scale="95" fitToHeight="2" orientation="landscape" r:id="rId3"/>
    </customSheetView>
    <customSheetView guid="{CB07B519-62E8-4084-A00D-D1F8D5657738}" showPageBreaks="1" fitToPage="1" view="pageBreakPreview" topLeftCell="A28">
      <selection activeCell="C35" sqref="C35"/>
      <pageMargins left="0" right="0" top="0" bottom="0" header="0" footer="0"/>
      <pageSetup paperSize="9" scale="87" fitToHeight="2" orientation="landscape" r:id="rId4"/>
    </customSheetView>
    <customSheetView guid="{8DB10316-28C9-4A14-AEA2-359711156BC5}" showPageBreaks="1" fitToPage="1">
      <selection activeCell="C23" sqref="C23:D23"/>
      <pageMargins left="0" right="0" top="0" bottom="0" header="0" footer="0"/>
      <pageSetup paperSize="9" scale="75" fitToHeight="2" orientation="portrait" r:id="rId5"/>
    </customSheetView>
    <customSheetView guid="{A2FA97B7-FA2E-4CF8-9E14-C904E49D925F}" fitToPage="1" topLeftCell="A10">
      <selection activeCell="C23" sqref="C23:D23"/>
      <pageMargins left="0" right="0" top="0" bottom="0" header="0" footer="0"/>
      <pageSetup paperSize="9" scale="75" fitToHeight="2" orientation="portrait" r:id="rId6"/>
    </customSheetView>
    <customSheetView guid="{ADC44F08-3865-4F34-B04A-36DC3A9880D3}" fitToPage="1">
      <selection activeCell="B4" sqref="B4"/>
      <pageMargins left="0" right="0" top="0" bottom="0" header="0" footer="0"/>
      <pageSetup paperSize="9" scale="75" fitToHeight="2" orientation="portrait" r:id="rId7"/>
    </customSheetView>
    <customSheetView guid="{938131D7-2FA4-4B6F-9B58-CE56B014F426}" showPageBreaks="1" fitToPage="1">
      <selection activeCell="G17" sqref="G17"/>
      <pageMargins left="0" right="0" top="0" bottom="0" header="0" footer="0"/>
      <pageSetup paperSize="9" scale="70" fitToHeight="2" orientation="portrait" r:id="rId8"/>
    </customSheetView>
    <customSheetView guid="{15196E9F-7FF8-439E-8E5E-D7EC9B4FE2B9}" showPageBreaks="1" fitToPage="1" view="pageBreakPreview" topLeftCell="A25">
      <selection activeCell="C34" sqref="C34"/>
      <pageMargins left="0" right="0" top="0" bottom="0" header="0" footer="0"/>
      <pageSetup paperSize="9" scale="87" fitToHeight="2" orientation="landscape" r:id="rId9"/>
    </customSheetView>
  </customSheetViews>
  <pageMargins left="0.78740157480314965" right="0.78740157480314965" top="0.78740157480314965" bottom="0.78740157480314965" header="0.31496062992125984" footer="0.31496062992125984"/>
  <pageSetup paperSize="9" scale="83" fitToHeight="2" orientation="landscape"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pageSetUpPr fitToPage="1"/>
  </sheetPr>
  <dimension ref="A1:C30"/>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32" customWidth="1"/>
    <col min="2" max="2" width="18.7109375" style="32" customWidth="1"/>
    <col min="3" max="3" width="110.7109375" style="32" customWidth="1"/>
    <col min="4" max="16384" width="11.42578125" style="3"/>
  </cols>
  <sheetData>
    <row r="1" spans="1:3" x14ac:dyDescent="0.2">
      <c r="A1" s="88" t="s">
        <v>231</v>
      </c>
      <c r="B1" s="88" t="str">
        <f>Inventari!A1</f>
        <v>1.</v>
      </c>
      <c r="C1" s="89" t="str">
        <f>Inventari!B1</f>
        <v>Control permanent no planificable</v>
      </c>
    </row>
    <row r="2" spans="1:3" x14ac:dyDescent="0.2">
      <c r="A2" s="90" t="s">
        <v>232</v>
      </c>
      <c r="B2" s="90" t="str">
        <f>Inventari!B18</f>
        <v>1.3</v>
      </c>
      <c r="C2" s="91" t="str">
        <f>Inventari!C18</f>
        <v>Liquidació del pressupost</v>
      </c>
    </row>
    <row r="3" spans="1:3" x14ac:dyDescent="0.2">
      <c r="A3" s="183" t="s">
        <v>233</v>
      </c>
      <c r="B3" s="183" t="str">
        <f>Inventari!C20</f>
        <v>1.3.2</v>
      </c>
      <c r="C3" s="176" t="str">
        <f>Inventari!D20</f>
        <v>Liquidació del pressupost d'organismes autònoms i consorcis adscrits</v>
      </c>
    </row>
    <row r="4" spans="1:3" s="6" customFormat="1" x14ac:dyDescent="0.2">
      <c r="A4" s="92"/>
      <c r="B4" s="93"/>
      <c r="C4" s="94"/>
    </row>
    <row r="5" spans="1:3" ht="18.95" customHeight="1" x14ac:dyDescent="0.2">
      <c r="A5" s="166" t="s">
        <v>234</v>
      </c>
      <c r="B5" s="166" t="s">
        <v>235</v>
      </c>
      <c r="C5" s="166" t="s">
        <v>236</v>
      </c>
    </row>
    <row r="6" spans="1:3" s="155" customFormat="1" ht="63.75" x14ac:dyDescent="0.2">
      <c r="A6" s="165" t="s">
        <v>237</v>
      </c>
      <c r="B6" s="162" t="str">
        <f>Inventari!E20</f>
        <v>Art. 192.2 RDLeg 2/2004
Art. 90 RD 500/1990
Art. 4.1.b).4 RD 128/2018</v>
      </c>
      <c r="C6" s="163"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row>
    <row r="7" spans="1:3" x14ac:dyDescent="0.2">
      <c r="A7" s="171"/>
      <c r="B7" s="172"/>
      <c r="C7" s="173"/>
    </row>
    <row r="8" spans="1:3" s="6" customFormat="1" x14ac:dyDescent="0.2">
      <c r="A8" s="166" t="s">
        <v>238</v>
      </c>
      <c r="B8" s="177" t="s">
        <v>235</v>
      </c>
      <c r="C8" s="177" t="str">
        <f>'1.1.1'!C8</f>
        <v>Aspectes a revisar</v>
      </c>
    </row>
    <row r="9" spans="1:3" s="6" customFormat="1" ht="38.25" x14ac:dyDescent="0.2">
      <c r="A9" s="169" t="s">
        <v>240</v>
      </c>
      <c r="B9" s="161" t="s">
        <v>806</v>
      </c>
      <c r="C9" s="103" t="s">
        <v>807</v>
      </c>
    </row>
    <row r="10" spans="1:3" s="6" customFormat="1" ht="25.5" x14ac:dyDescent="0.2">
      <c r="A10" s="169" t="s">
        <v>243</v>
      </c>
      <c r="B10" s="99" t="s">
        <v>249</v>
      </c>
      <c r="C10" s="104" t="s">
        <v>390</v>
      </c>
    </row>
    <row r="11" spans="1:3" ht="38.25" x14ac:dyDescent="0.2">
      <c r="A11" s="169" t="s">
        <v>245</v>
      </c>
      <c r="B11" s="161" t="s">
        <v>778</v>
      </c>
      <c r="C11" s="35" t="s">
        <v>779</v>
      </c>
    </row>
    <row r="12" spans="1:3" ht="38.25" x14ac:dyDescent="0.2">
      <c r="A12" s="169" t="s">
        <v>248</v>
      </c>
      <c r="B12" s="186" t="s">
        <v>780</v>
      </c>
      <c r="C12" s="100" t="s">
        <v>781</v>
      </c>
    </row>
    <row r="13" spans="1:3" ht="63.75" x14ac:dyDescent="0.2">
      <c r="A13" s="169" t="s">
        <v>251</v>
      </c>
      <c r="B13" s="186" t="s">
        <v>798</v>
      </c>
      <c r="C13" s="182" t="s">
        <v>808</v>
      </c>
    </row>
    <row r="14" spans="1:3" ht="51" x14ac:dyDescent="0.2">
      <c r="A14" s="169" t="s">
        <v>254</v>
      </c>
      <c r="B14" s="186" t="s">
        <v>809</v>
      </c>
      <c r="C14" s="182" t="s">
        <v>810</v>
      </c>
    </row>
    <row r="15" spans="1:3" ht="76.5" x14ac:dyDescent="0.2">
      <c r="A15" s="169" t="s">
        <v>257</v>
      </c>
      <c r="B15" s="186" t="s">
        <v>782</v>
      </c>
      <c r="C15" s="100" t="s">
        <v>811</v>
      </c>
    </row>
    <row r="16" spans="1:3" ht="25.5" x14ac:dyDescent="0.2">
      <c r="A16" s="169" t="s">
        <v>260</v>
      </c>
      <c r="B16" s="186" t="s">
        <v>784</v>
      </c>
      <c r="C16" s="182" t="s">
        <v>785</v>
      </c>
    </row>
    <row r="17" spans="1:3" ht="25.5" x14ac:dyDescent="0.2">
      <c r="A17" s="169" t="s">
        <v>263</v>
      </c>
      <c r="B17" s="186" t="s">
        <v>786</v>
      </c>
      <c r="C17" s="182" t="s">
        <v>787</v>
      </c>
    </row>
    <row r="18" spans="1:3" ht="63.75" x14ac:dyDescent="0.2">
      <c r="A18" s="169" t="s">
        <v>266</v>
      </c>
      <c r="B18" s="186" t="s">
        <v>788</v>
      </c>
      <c r="C18" s="182" t="s">
        <v>812</v>
      </c>
    </row>
    <row r="19" spans="1:3" ht="76.5" x14ac:dyDescent="0.2">
      <c r="A19" s="169" t="s">
        <v>269</v>
      </c>
      <c r="B19" s="161" t="s">
        <v>790</v>
      </c>
      <c r="C19" s="35" t="s">
        <v>791</v>
      </c>
    </row>
    <row r="20" spans="1:3" s="6" customFormat="1" ht="51" x14ac:dyDescent="0.2">
      <c r="A20" s="169" t="s">
        <v>272</v>
      </c>
      <c r="B20" s="161" t="s">
        <v>813</v>
      </c>
      <c r="C20" s="35" t="s">
        <v>814</v>
      </c>
    </row>
    <row r="21" spans="1:3" s="6" customFormat="1" ht="25.5" x14ac:dyDescent="0.2">
      <c r="A21" s="169" t="s">
        <v>275</v>
      </c>
      <c r="B21" s="161" t="s">
        <v>794</v>
      </c>
      <c r="C21" s="161" t="s">
        <v>795</v>
      </c>
    </row>
    <row r="22" spans="1:3" ht="25.5" x14ac:dyDescent="0.2">
      <c r="A22" s="169" t="s">
        <v>278</v>
      </c>
      <c r="B22" s="161" t="s">
        <v>815</v>
      </c>
      <c r="C22" s="35" t="s">
        <v>816</v>
      </c>
    </row>
    <row r="23" spans="1:3" s="6" customFormat="1" ht="25.5" x14ac:dyDescent="0.2">
      <c r="A23" s="169" t="s">
        <v>281</v>
      </c>
      <c r="B23" s="161" t="s">
        <v>796</v>
      </c>
      <c r="C23" s="186" t="str">
        <f>'1.3.1'!C21</f>
        <v>En haver-se realitzat inversions financerament sostenibles, que en la liquidació hi consta la informació del grau de compliment dels criteris establerts a la DA16.6 del RDLeg 2/2004.</v>
      </c>
    </row>
    <row r="24" spans="1:3" s="155" customFormat="1" ht="19.5" customHeight="1" x14ac:dyDescent="0.2">
      <c r="A24" s="158" t="s">
        <v>332</v>
      </c>
      <c r="B24" s="177" t="s">
        <v>235</v>
      </c>
      <c r="C24" s="191" t="s">
        <v>333</v>
      </c>
    </row>
    <row r="25" spans="1:3" s="155" customFormat="1" x14ac:dyDescent="0.2">
      <c r="A25" s="260" t="s">
        <v>334</v>
      </c>
      <c r="B25" s="119"/>
      <c r="C25" s="119" t="s">
        <v>335</v>
      </c>
    </row>
    <row r="26" spans="1:3" x14ac:dyDescent="0.2">
      <c r="A26" s="158" t="s">
        <v>336</v>
      </c>
      <c r="B26" s="177" t="s">
        <v>235</v>
      </c>
      <c r="C26" s="191" t="s">
        <v>337</v>
      </c>
    </row>
    <row r="27" spans="1:3" ht="38.25" x14ac:dyDescent="0.2">
      <c r="A27" s="260" t="s">
        <v>341</v>
      </c>
      <c r="B27" s="186" t="s">
        <v>798</v>
      </c>
      <c r="C27" s="327" t="s">
        <v>799</v>
      </c>
    </row>
    <row r="28" spans="1:3" s="155" customFormat="1" ht="51" x14ac:dyDescent="0.2">
      <c r="A28" s="34" t="s">
        <v>344</v>
      </c>
      <c r="B28" s="186" t="s">
        <v>800</v>
      </c>
      <c r="C28" s="182" t="s">
        <v>801</v>
      </c>
    </row>
    <row r="29" spans="1:3" x14ac:dyDescent="0.2">
      <c r="A29" s="158" t="s">
        <v>347</v>
      </c>
      <c r="B29" s="177" t="s">
        <v>235</v>
      </c>
      <c r="C29" s="191" t="s">
        <v>348</v>
      </c>
    </row>
    <row r="30" spans="1:3" x14ac:dyDescent="0.2">
      <c r="A30" s="268" t="s">
        <v>349</v>
      </c>
      <c r="B30" s="120"/>
      <c r="C30" s="126" t="s">
        <v>335</v>
      </c>
    </row>
  </sheetData>
  <customSheetViews>
    <customSheetView guid="{C05EC54D-5F4D-4DAC-8B5A-CD3242A0C8CA}" showPageBreaks="1" fitToPage="1" view="pageBreakPreview" topLeftCell="A4">
      <selection activeCell="C9" sqref="C9"/>
      <pageMargins left="0" right="0" top="0" bottom="0" header="0" footer="0"/>
      <pageSetup paperSize="9" scale="91" fitToHeight="2" orientation="landscape" r:id="rId1"/>
    </customSheetView>
    <customSheetView guid="{D0C00841-1E30-435B-B1C3-8C1666084E21}" showPageBreaks="1" fitToPage="1" view="pageBreakPreview" topLeftCell="A4">
      <selection activeCell="C9" sqref="C9"/>
      <pageMargins left="0" right="0" top="0" bottom="0" header="0" footer="0"/>
      <pageSetup paperSize="9" scale="91" fitToHeight="2" orientation="landscape" r:id="rId2"/>
    </customSheetView>
    <customSheetView guid="{DE13449C-9946-4D9B-BAD6-D935553CF657}" showPageBreaks="1" fitToPage="1" printArea="1" view="pageBreakPreview">
      <selection activeCell="C38" sqref="C38"/>
      <pageMargins left="0" right="0" top="0" bottom="0" header="0" footer="0"/>
      <pageSetup paperSize="9" fitToHeight="2" orientation="landscape" r:id="rId3"/>
    </customSheetView>
    <customSheetView guid="{CB07B519-62E8-4084-A00D-D1F8D5657738}" showPageBreaks="1" fitToPage="1" view="pageBreakPreview">
      <selection activeCell="A19" sqref="A19"/>
      <pageMargins left="0" right="0" top="0" bottom="0" header="0" footer="0"/>
      <pageSetup paperSize="9" fitToHeight="2" orientation="landscape" r:id="rId4"/>
    </customSheetView>
    <customSheetView guid="{8DB10316-28C9-4A14-AEA2-359711156BC5}" showPageBreaks="1" fitToPage="1">
      <selection activeCell="C23" sqref="C23:D23"/>
      <pageMargins left="0" right="0" top="0" bottom="0" header="0" footer="0"/>
      <pageSetup paperSize="9" scale="75" fitToHeight="2" orientation="portrait" r:id="rId5"/>
    </customSheetView>
    <customSheetView guid="{A2FA97B7-FA2E-4CF8-9E14-C904E49D925F}" fitToPage="1" topLeftCell="A13">
      <selection activeCell="C23" sqref="C23:D23"/>
      <pageMargins left="0" right="0" top="0" bottom="0" header="0" footer="0"/>
      <pageSetup paperSize="9" scale="75" fitToHeight="2" orientation="portrait" r:id="rId6"/>
    </customSheetView>
    <customSheetView guid="{ADC44F08-3865-4F34-B04A-36DC3A9880D3}" fitToPage="1">
      <selection activeCell="B4" sqref="B4"/>
      <pageMargins left="0" right="0" top="0" bottom="0" header="0" footer="0"/>
      <pageSetup paperSize="9" scale="75" fitToHeight="2" orientation="portrait" r:id="rId7"/>
    </customSheetView>
    <customSheetView guid="{938131D7-2FA4-4B6F-9B58-CE56B014F426}" showPageBreaks="1" fitToPage="1">
      <selection activeCell="G17" sqref="G17"/>
      <pageMargins left="0" right="0" top="0" bottom="0" header="0" footer="0"/>
      <pageSetup paperSize="9" scale="70" fitToHeight="2" orientation="portrait" r:id="rId8"/>
    </customSheetView>
    <customSheetView guid="{15196E9F-7FF8-439E-8E5E-D7EC9B4FE2B9}" showPageBreaks="1" fitToPage="1" view="pageBreakPreview" topLeftCell="A22">
      <selection activeCell="A19" sqref="A19"/>
      <pageMargins left="0" right="0" top="0" bottom="0" header="0" footer="0"/>
      <pageSetup paperSize="9" fitToHeight="2" orientation="landscape" r:id="rId9"/>
    </customSheetView>
  </customSheetViews>
  <pageMargins left="0.78740157480314965" right="0.78740157480314965" top="0.78740157480314965" bottom="0.78740157480314965" header="0.31496062992125984" footer="0.31496062992125984"/>
  <pageSetup paperSize="9" scale="92" fitToHeight="2" orientation="landscape" r:id="rId1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pageSetUpPr fitToPage="1"/>
  </sheetPr>
  <dimension ref="A1:H34"/>
  <sheetViews>
    <sheetView view="pageBreakPreview" topLeftCell="A12" zoomScale="90" zoomScaleNormal="100" zoomScaleSheetLayoutView="90" workbookViewId="0">
      <selection activeCell="B6" sqref="B6"/>
    </sheetView>
  </sheetViews>
  <sheetFormatPr baseColWidth="10" defaultColWidth="11.42578125" defaultRowHeight="12.75" x14ac:dyDescent="0.2"/>
  <cols>
    <col min="1" max="1" width="9.7109375" style="32" customWidth="1"/>
    <col min="2" max="2" width="18.7109375" style="87" customWidth="1"/>
    <col min="3" max="3" width="110.7109375" style="87" customWidth="1"/>
    <col min="4" max="4" width="22.42578125" style="3" customWidth="1"/>
    <col min="5" max="16384" width="11.42578125" style="3"/>
  </cols>
  <sheetData>
    <row r="1" spans="1:4" ht="18.75" customHeight="1" x14ac:dyDescent="0.2">
      <c r="A1" s="88" t="s">
        <v>231</v>
      </c>
      <c r="B1" s="179" t="str">
        <f>Inventari!A1</f>
        <v>1.</v>
      </c>
      <c r="C1" s="174" t="str">
        <f>Inventari!B1</f>
        <v>Control permanent no planificable</v>
      </c>
      <c r="D1" s="155"/>
    </row>
    <row r="2" spans="1:4" ht="18.75" customHeight="1" x14ac:dyDescent="0.2">
      <c r="A2" s="90" t="s">
        <v>232</v>
      </c>
      <c r="B2" s="180" t="str">
        <f>Inventari!B18</f>
        <v>1.3</v>
      </c>
      <c r="C2" s="175" t="str">
        <f>Inventari!C18</f>
        <v>Liquidació del pressupost</v>
      </c>
      <c r="D2" s="155"/>
    </row>
    <row r="3" spans="1:4" ht="27.75" customHeight="1" x14ac:dyDescent="0.2">
      <c r="A3" s="183" t="s">
        <v>233</v>
      </c>
      <c r="B3" s="181" t="str">
        <f>Inventari!C21</f>
        <v>1.3.3</v>
      </c>
      <c r="C3" s="176" t="str">
        <f>Inventari!D21</f>
        <v>Avaluació de l'objectiu d'estabilitat pressupostària, de la regla de la despesa i del límit del deute en l'aprovació de la liquidació del pressupost i, si s'escau, en l'aprovació dels comptes anuals de les societats no financeres</v>
      </c>
      <c r="D3" s="155"/>
    </row>
    <row r="4" spans="1:4" s="6" customFormat="1" x14ac:dyDescent="0.2">
      <c r="A4" s="92"/>
      <c r="B4" s="106"/>
      <c r="C4" s="94"/>
      <c r="D4" s="156"/>
    </row>
    <row r="5" spans="1:4" ht="18.95" customHeight="1" x14ac:dyDescent="0.2">
      <c r="A5" s="166" t="s">
        <v>234</v>
      </c>
      <c r="B5" s="177" t="s">
        <v>235</v>
      </c>
      <c r="C5" s="177" t="s">
        <v>236</v>
      </c>
      <c r="D5" s="155"/>
    </row>
    <row r="6" spans="1:4" ht="48.75" customHeight="1" x14ac:dyDescent="0.2">
      <c r="A6" s="165" t="s">
        <v>237</v>
      </c>
      <c r="B6" s="162" t="str">
        <f>Inventari!E21</f>
        <v>Art. 16.2 RD 1463/2007
Art. 15.3.e) OHAP/2105/2012
Art. 4.1.b).6 RD 128/2018</v>
      </c>
      <c r="C6" s="163"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c r="D6" s="155"/>
    </row>
    <row r="7" spans="1:4" x14ac:dyDescent="0.2">
      <c r="A7" s="171"/>
      <c r="B7" s="172"/>
      <c r="C7" s="173"/>
      <c r="D7" s="155"/>
    </row>
    <row r="8" spans="1:4" s="6" customFormat="1" x14ac:dyDescent="0.2">
      <c r="A8" s="166" t="s">
        <v>238</v>
      </c>
      <c r="B8" s="177" t="s">
        <v>235</v>
      </c>
      <c r="C8" s="177" t="str">
        <f>'1.1.1'!C8</f>
        <v>Aspectes a revisar</v>
      </c>
      <c r="D8" s="156"/>
    </row>
    <row r="9" spans="1:4" ht="51" x14ac:dyDescent="0.2">
      <c r="A9" s="34" t="s">
        <v>240</v>
      </c>
      <c r="B9" s="318" t="s">
        <v>817</v>
      </c>
      <c r="C9" s="318" t="s">
        <v>818</v>
      </c>
      <c r="D9" s="934" t="s">
        <v>819</v>
      </c>
    </row>
    <row r="10" spans="1:4" s="155" customFormat="1" ht="38.25" x14ac:dyDescent="0.2">
      <c r="A10" s="34" t="s">
        <v>243</v>
      </c>
      <c r="B10" s="319" t="s">
        <v>820</v>
      </c>
      <c r="C10" s="319" t="s">
        <v>821</v>
      </c>
      <c r="D10" s="934" t="s">
        <v>819</v>
      </c>
    </row>
    <row r="11" spans="1:4" s="155" customFormat="1" ht="25.5" x14ac:dyDescent="0.2">
      <c r="A11" s="34" t="s">
        <v>245</v>
      </c>
      <c r="B11" s="317" t="s">
        <v>822</v>
      </c>
      <c r="C11" s="317" t="s">
        <v>823</v>
      </c>
      <c r="D11" s="934" t="s">
        <v>290</v>
      </c>
    </row>
    <row r="12" spans="1:4" s="155" customFormat="1" ht="19.5" customHeight="1" x14ac:dyDescent="0.2">
      <c r="A12" s="158" t="s">
        <v>332</v>
      </c>
      <c r="B12" s="177" t="s">
        <v>235</v>
      </c>
      <c r="C12" s="191" t="s">
        <v>333</v>
      </c>
      <c r="D12" s="145"/>
    </row>
    <row r="13" spans="1:4" s="155" customFormat="1" x14ac:dyDescent="0.2">
      <c r="A13" s="260" t="s">
        <v>334</v>
      </c>
      <c r="B13" s="119"/>
      <c r="C13" s="119" t="s">
        <v>335</v>
      </c>
      <c r="D13" s="156"/>
    </row>
    <row r="14" spans="1:4" s="155" customFormat="1" x14ac:dyDescent="0.2">
      <c r="A14" s="158" t="s">
        <v>336</v>
      </c>
      <c r="B14" s="177" t="s">
        <v>235</v>
      </c>
      <c r="C14" s="191" t="s">
        <v>337</v>
      </c>
    </row>
    <row r="15" spans="1:4" s="155" customFormat="1" ht="89.25" x14ac:dyDescent="0.2">
      <c r="A15" s="33" t="s">
        <v>338</v>
      </c>
      <c r="B15" s="993" t="s">
        <v>824</v>
      </c>
      <c r="C15" s="994" t="s">
        <v>825</v>
      </c>
    </row>
    <row r="16" spans="1:4" s="155" customFormat="1" ht="51" x14ac:dyDescent="0.2">
      <c r="A16" s="34" t="s">
        <v>341</v>
      </c>
      <c r="B16" s="993" t="s">
        <v>826</v>
      </c>
      <c r="C16" s="995" t="s">
        <v>827</v>
      </c>
    </row>
    <row r="17" spans="1:8" s="155" customFormat="1" ht="38.25" x14ac:dyDescent="0.2">
      <c r="A17" s="268" t="s">
        <v>344</v>
      </c>
      <c r="B17" s="269" t="s">
        <v>433</v>
      </c>
      <c r="C17" s="269" t="s">
        <v>828</v>
      </c>
      <c r="D17" s="938"/>
    </row>
    <row r="18" spans="1:8" s="155" customFormat="1" x14ac:dyDescent="0.2">
      <c r="A18" s="158" t="s">
        <v>347</v>
      </c>
      <c r="B18" s="177" t="s">
        <v>235</v>
      </c>
      <c r="C18" s="191" t="s">
        <v>348</v>
      </c>
    </row>
    <row r="19" spans="1:8" s="155" customFormat="1" x14ac:dyDescent="0.2">
      <c r="A19" s="268" t="s">
        <v>349</v>
      </c>
      <c r="B19" s="120"/>
      <c r="C19" s="126" t="s">
        <v>335</v>
      </c>
    </row>
    <row r="20" spans="1:8" s="155" customFormat="1" x14ac:dyDescent="0.2">
      <c r="A20" s="167"/>
      <c r="B20" s="167"/>
      <c r="C20" s="167"/>
    </row>
    <row r="31" spans="1:8" x14ac:dyDescent="0.2">
      <c r="A31" s="167"/>
      <c r="B31" s="178"/>
      <c r="C31" s="178"/>
      <c r="D31" s="164"/>
      <c r="E31" s="164"/>
      <c r="F31" s="164"/>
      <c r="G31" s="164"/>
      <c r="H31" s="164"/>
    </row>
    <row r="32" spans="1:8" x14ac:dyDescent="0.2">
      <c r="A32" s="167"/>
      <c r="B32" s="178"/>
      <c r="C32" s="178"/>
      <c r="D32" s="164"/>
      <c r="E32" s="164"/>
      <c r="F32" s="164"/>
      <c r="G32" s="164"/>
      <c r="H32" s="164"/>
    </row>
    <row r="33" spans="4:8" x14ac:dyDescent="0.2">
      <c r="D33" s="164"/>
      <c r="E33" s="297"/>
      <c r="F33" s="298"/>
      <c r="G33" s="297"/>
      <c r="H33" s="164"/>
    </row>
    <row r="34" spans="4:8" x14ac:dyDescent="0.2">
      <c r="D34" s="164"/>
      <c r="E34" s="164"/>
      <c r="F34" s="164"/>
      <c r="G34" s="164"/>
      <c r="H34" s="164"/>
    </row>
  </sheetData>
  <customSheetViews>
    <customSheetView guid="{C05EC54D-5F4D-4DAC-8B5A-CD3242A0C8CA}" scale="90" showPageBreaks="1" fitToPage="1" view="pageBreakPreview">
      <selection activeCell="C9" sqref="C9"/>
      <pageMargins left="0" right="0" top="0" bottom="0" header="0" footer="0"/>
      <pageSetup paperSize="9" scale="93" fitToHeight="2" orientation="landscape" r:id="rId1"/>
    </customSheetView>
    <customSheetView guid="{D0C00841-1E30-435B-B1C3-8C1666084E21}" scale="90" showPageBreaks="1" fitToPage="1" view="pageBreakPreview">
      <selection activeCell="C9" sqref="C9"/>
      <pageMargins left="0" right="0" top="0" bottom="0" header="0" footer="0"/>
      <pageSetup paperSize="9" scale="93" fitToHeight="2" orientation="landscape" r:id="rId2"/>
    </customSheetView>
    <customSheetView guid="{DE13449C-9946-4D9B-BAD6-D935553CF657}" scale="90" showPageBreaks="1" fitToPage="1" printArea="1" view="pageBreakPreview">
      <selection activeCell="C38" sqref="C38"/>
      <pageMargins left="0" right="0" top="0" bottom="0" header="0" footer="0"/>
      <pageSetup paperSize="9" orientation="landscape" cellComments="asDisplayed" r:id="rId3"/>
    </customSheetView>
    <customSheetView guid="{CB07B519-62E8-4084-A00D-D1F8D5657738}" scale="90" showPageBreaks="1" fitToPage="1" view="pageBreakPreview">
      <selection activeCell="D16" sqref="D16"/>
      <pageMargins left="0" right="0" top="0" bottom="0" header="0" footer="0"/>
      <pageSetup paperSize="9" scale="82" orientation="landscape" cellComments="asDisplayed" r:id="rId4"/>
    </customSheetView>
    <customSheetView guid="{8DB10316-28C9-4A14-AEA2-359711156BC5}" showPageBreaks="1" fitToPage="1">
      <selection activeCell="C23" sqref="C23:D23"/>
      <pageMargins left="0" right="0" top="0" bottom="0" header="0" footer="0"/>
      <pageSetup paperSize="9" scale="75" fitToHeight="2" orientation="portrait" r:id="rId5"/>
    </customSheetView>
    <customSheetView guid="{A2FA97B7-FA2E-4CF8-9E14-C904E49D925F}" fitToPage="1" topLeftCell="A13">
      <selection activeCell="C23" sqref="C23:D23"/>
      <pageMargins left="0" right="0" top="0" bottom="0" header="0" footer="0"/>
      <pageSetup paperSize="9" scale="75" fitToHeight="2" orientation="portrait" r:id="rId6"/>
    </customSheetView>
    <customSheetView guid="{ADC44F08-3865-4F34-B04A-36DC3A9880D3}" fitToPage="1" topLeftCell="A19">
      <selection activeCell="B4" sqref="B4"/>
      <pageMargins left="0" right="0" top="0" bottom="0" header="0" footer="0"/>
      <pageSetup paperSize="9" scale="75" fitToHeight="2" orientation="portrait" r:id="rId7"/>
    </customSheetView>
    <customSheetView guid="{938131D7-2FA4-4B6F-9B58-CE56B014F426}" showPageBreaks="1" fitToPage="1">
      <selection activeCell="G17" sqref="G17"/>
      <pageMargins left="0" right="0" top="0" bottom="0" header="0" footer="0"/>
      <pageSetup paperSize="9" scale="57" fitToHeight="2" orientation="portrait" r:id="rId8"/>
    </customSheetView>
    <customSheetView guid="{15196E9F-7FF8-439E-8E5E-D7EC9B4FE2B9}" scale="90" showPageBreaks="1" fitToPage="1" view="pageBreakPreview">
      <selection activeCell="C9" sqref="C9"/>
      <pageMargins left="0" right="0" top="0" bottom="0" header="0" footer="0"/>
      <pageSetup paperSize="9" scale="82" orientation="landscape" cellComments="asDisplayed" r:id="rId9"/>
    </customSheetView>
  </customSheetViews>
  <pageMargins left="0.78740157480314965" right="0.78740157480314965" top="0.78740157480314965" bottom="0.78740157480314965" header="0.31496062992125984" footer="0.31496062992125984"/>
  <pageSetup paperSize="9" scale="79" fitToHeight="2" orientation="landscape" r:id="rId10"/>
  <rowBreaks count="1" manualBreakCount="1">
    <brk id="1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5"/>
  <sheetViews>
    <sheetView showGridLines="0" view="pageBreakPreview" topLeftCell="A12" zoomScaleNormal="100" zoomScaleSheetLayoutView="100" workbookViewId="0">
      <selection activeCell="B2" sqref="B2:G2"/>
    </sheetView>
  </sheetViews>
  <sheetFormatPr baseColWidth="10" defaultColWidth="11.42578125" defaultRowHeight="12.75" x14ac:dyDescent="0.25"/>
  <cols>
    <col min="1" max="1" width="3.7109375" style="544" customWidth="1"/>
    <col min="2" max="2" width="26.7109375" style="545" customWidth="1"/>
    <col min="3" max="7" width="18.85546875" style="543" customWidth="1"/>
    <col min="8" max="8" width="3.7109375" style="544" customWidth="1"/>
    <col min="9" max="10" width="16.7109375" style="544" customWidth="1"/>
    <col min="11" max="16384" width="11.42578125" style="544"/>
  </cols>
  <sheetData>
    <row r="2" spans="2:10" s="541" customFormat="1" ht="75" customHeight="1" x14ac:dyDescent="0.25">
      <c r="B2" s="1026" t="s">
        <v>829</v>
      </c>
      <c r="C2" s="1026"/>
      <c r="D2" s="1026"/>
      <c r="E2" s="1026"/>
      <c r="F2" s="1026"/>
      <c r="G2" s="1026"/>
    </row>
    <row r="3" spans="2:10" ht="20.25" x14ac:dyDescent="0.25">
      <c r="B3" s="1027" t="s">
        <v>436</v>
      </c>
      <c r="C3" s="1027"/>
      <c r="D3" s="1027"/>
      <c r="E3" s="1027"/>
      <c r="F3" s="1027"/>
      <c r="G3" s="1027"/>
    </row>
    <row r="4" spans="2:10" ht="22.5" customHeight="1" thickBot="1" x14ac:dyDescent="0.3"/>
    <row r="5" spans="2:10" s="542" customFormat="1" ht="38.25" x14ac:dyDescent="0.25">
      <c r="B5" s="1088" t="s">
        <v>437</v>
      </c>
      <c r="C5" s="546" t="s">
        <v>438</v>
      </c>
      <c r="D5" s="546" t="s">
        <v>439</v>
      </c>
      <c r="E5" s="546" t="s">
        <v>440</v>
      </c>
      <c r="F5" s="546" t="s">
        <v>441</v>
      </c>
      <c r="G5" s="547" t="s">
        <v>442</v>
      </c>
    </row>
    <row r="6" spans="2:10" s="550" customFormat="1" ht="12" thickBot="1" x14ac:dyDescent="0.3">
      <c r="B6" s="1089"/>
      <c r="C6" s="548" t="s">
        <v>443</v>
      </c>
      <c r="D6" s="548" t="s">
        <v>444</v>
      </c>
      <c r="E6" s="548" t="s">
        <v>445</v>
      </c>
      <c r="F6" s="548" t="s">
        <v>446</v>
      </c>
      <c r="G6" s="549" t="s">
        <v>447</v>
      </c>
    </row>
    <row r="7" spans="2:10" ht="22.5" customHeight="1" x14ac:dyDescent="0.25">
      <c r="B7" s="551" t="s">
        <v>358</v>
      </c>
      <c r="C7" s="552">
        <f>+'EL - Estabilitat liquidació'!C14</f>
        <v>0</v>
      </c>
      <c r="D7" s="552">
        <f>+'EL - Estabilitat liquidació'!C23</f>
        <v>0</v>
      </c>
      <c r="E7" s="552">
        <f>+'EL - Estabilitat liquidació'!C48</f>
        <v>0</v>
      </c>
      <c r="F7" s="552">
        <f>+'EL - Estabilitat liquidació'!C52</f>
        <v>0</v>
      </c>
      <c r="G7" s="553">
        <f t="shared" ref="G7:G12" si="0">+C7-D7+E7+F7</f>
        <v>0</v>
      </c>
    </row>
    <row r="8" spans="2:10" ht="22.5" customHeight="1" x14ac:dyDescent="0.25">
      <c r="B8" s="554" t="s">
        <v>359</v>
      </c>
      <c r="C8" s="555">
        <f>+'OA - Estabilitat liquidació'!C14</f>
        <v>0</v>
      </c>
      <c r="D8" s="555">
        <f>+'OA - Estabilitat liquidació'!C23</f>
        <v>0</v>
      </c>
      <c r="E8" s="555">
        <f>+'OA - Estabilitat liquidació'!C48</f>
        <v>0</v>
      </c>
      <c r="F8" s="555">
        <f>+'OA - Estabilitat liquidació'!C52</f>
        <v>0</v>
      </c>
      <c r="G8" s="556">
        <f t="shared" si="0"/>
        <v>0</v>
      </c>
    </row>
    <row r="9" spans="2:10" ht="22.5" customHeight="1" x14ac:dyDescent="0.25">
      <c r="B9" s="554" t="s">
        <v>360</v>
      </c>
      <c r="C9" s="555">
        <f>+'CONSORCI - Estabilitat liquid'!C14</f>
        <v>0</v>
      </c>
      <c r="D9" s="555">
        <f>+'CONSORCI - Estabilitat liquid'!C23</f>
        <v>0</v>
      </c>
      <c r="E9" s="555">
        <f>+'CONSORCI - Estabilitat liquid'!C48</f>
        <v>0</v>
      </c>
      <c r="F9" s="555">
        <f>+'CONSORCI - Estabilitat liquid'!C52</f>
        <v>0</v>
      </c>
      <c r="G9" s="556">
        <f t="shared" si="0"/>
        <v>0</v>
      </c>
    </row>
    <row r="10" spans="2:10" ht="22.5" customHeight="1" x14ac:dyDescent="0.25">
      <c r="B10" s="554" t="s">
        <v>361</v>
      </c>
      <c r="C10" s="555">
        <f>+'EPE - Estabilitat liquidació'!E16</f>
        <v>0</v>
      </c>
      <c r="D10" s="555">
        <f>+'EPE - Estabilitat liquidació'!E31</f>
        <v>0</v>
      </c>
      <c r="E10" s="555">
        <v>0</v>
      </c>
      <c r="F10" s="555">
        <f>+'EPE - Estabilitat liquidació'!E35</f>
        <v>0</v>
      </c>
      <c r="G10" s="556">
        <f t="shared" si="0"/>
        <v>0</v>
      </c>
      <c r="I10" s="1090"/>
      <c r="J10" s="1090"/>
    </row>
    <row r="11" spans="2:10" ht="22.5" customHeight="1" x14ac:dyDescent="0.25">
      <c r="B11" s="554" t="s">
        <v>362</v>
      </c>
      <c r="C11" s="555">
        <f>+'SM - Estabilitat liquidació'!E16</f>
        <v>0</v>
      </c>
      <c r="D11" s="555">
        <f>+'SM - Estabilitat liquidació'!E31</f>
        <v>0</v>
      </c>
      <c r="E11" s="555">
        <v>0</v>
      </c>
      <c r="F11" s="555">
        <f>+'SM - Estabilitat liquidació'!E35</f>
        <v>0</v>
      </c>
      <c r="G11" s="556">
        <f t="shared" si="0"/>
        <v>0</v>
      </c>
      <c r="I11" s="1090"/>
      <c r="J11" s="1090"/>
    </row>
    <row r="12" spans="2:10" ht="22.5" customHeight="1" thickBot="1" x14ac:dyDescent="0.3">
      <c r="B12" s="554" t="s">
        <v>363</v>
      </c>
      <c r="C12" s="555">
        <f>+'FUNDACIÓ - Estabilitat liquid'!E16</f>
        <v>0</v>
      </c>
      <c r="D12" s="555">
        <f>+'FUNDACIÓ - Estabilitat liquid'!E31</f>
        <v>0</v>
      </c>
      <c r="E12" s="555">
        <v>0</v>
      </c>
      <c r="F12" s="555">
        <f>+'FUNDACIÓ - Estabilitat liquid'!E35</f>
        <v>0</v>
      </c>
      <c r="G12" s="556">
        <f t="shared" si="0"/>
        <v>0</v>
      </c>
      <c r="I12" s="1090"/>
      <c r="J12" s="1090"/>
    </row>
    <row r="13" spans="2:10" ht="22.5" customHeight="1" thickBot="1" x14ac:dyDescent="0.3">
      <c r="B13" s="557" t="s">
        <v>364</v>
      </c>
      <c r="C13" s="558">
        <f>SUM(C7:C12)</f>
        <v>0</v>
      </c>
      <c r="D13" s="558">
        <f>SUM(D7:D12)</f>
        <v>0</v>
      </c>
      <c r="E13" s="558">
        <f>SUM(E7:E12)</f>
        <v>0</v>
      </c>
      <c r="F13" s="558">
        <f>SUM(F7:F12)</f>
        <v>0</v>
      </c>
      <c r="G13" s="559">
        <f>SUM(G7:G12)</f>
        <v>0</v>
      </c>
    </row>
    <row r="14" spans="2:10" s="562" customFormat="1" ht="22.5" customHeight="1" thickBot="1" x14ac:dyDescent="0.3">
      <c r="B14" s="560"/>
      <c r="C14" s="561"/>
      <c r="D14" s="561"/>
      <c r="E14" s="561"/>
      <c r="F14" s="561"/>
      <c r="G14" s="561"/>
    </row>
    <row r="15" spans="2:10" s="562" customFormat="1" ht="22.5" customHeight="1" thickBot="1" x14ac:dyDescent="0.3">
      <c r="B15" s="560"/>
      <c r="C15" s="561"/>
      <c r="D15" s="561"/>
      <c r="E15" s="561"/>
      <c r="F15" s="563" t="s">
        <v>448</v>
      </c>
      <c r="G15" s="564">
        <f>+G13</f>
        <v>0</v>
      </c>
    </row>
  </sheetData>
  <mergeCells count="4">
    <mergeCell ref="B2:G2"/>
    <mergeCell ref="B5:B6"/>
    <mergeCell ref="I10:J12"/>
    <mergeCell ref="B3:G3"/>
  </mergeCells>
  <pageMargins left="0.39370078740157483" right="0.39370078740157483" top="0.39370078740157483" bottom="0.39370078740157483" header="0.51181102362204722" footer="0.51181102362204722"/>
  <pageSetup paperSize="8" firstPageNumber="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3"/>
  <sheetViews>
    <sheetView showGridLines="0" view="pageBreakPreview" topLeftCell="A179" zoomScale="80" zoomScaleNormal="120" zoomScaleSheetLayoutView="80" zoomScalePageLayoutView="70" workbookViewId="0">
      <selection activeCell="B6" sqref="B6"/>
    </sheetView>
  </sheetViews>
  <sheetFormatPr baseColWidth="10" defaultColWidth="11.42578125" defaultRowHeight="12.75" x14ac:dyDescent="0.25"/>
  <cols>
    <col min="1" max="1" width="3.140625" style="565" customWidth="1"/>
    <col min="2" max="2" width="65.7109375" style="565" customWidth="1"/>
    <col min="3" max="8" width="16.7109375" style="565" customWidth="1"/>
    <col min="9" max="9" width="5.7109375" style="566" customWidth="1"/>
    <col min="10" max="10" width="11.42578125" style="566"/>
    <col min="11" max="16384" width="11.42578125" style="565"/>
  </cols>
  <sheetData>
    <row r="1" spans="2:8" ht="14.25" customHeight="1" x14ac:dyDescent="0.25"/>
    <row r="2" spans="2:8" ht="20.25" x14ac:dyDescent="0.25">
      <c r="B2" s="1097" t="s">
        <v>436</v>
      </c>
      <c r="C2" s="1098"/>
      <c r="D2" s="1098"/>
      <c r="E2" s="1098"/>
      <c r="F2" s="1098"/>
      <c r="G2" s="1098"/>
      <c r="H2" s="567"/>
    </row>
    <row r="3" spans="2:8" ht="20.25" x14ac:dyDescent="0.25">
      <c r="B3" s="973"/>
      <c r="C3" s="973"/>
      <c r="D3" s="973"/>
      <c r="E3" s="973"/>
      <c r="F3" s="973"/>
      <c r="G3" s="973"/>
      <c r="H3" s="567"/>
    </row>
    <row r="4" spans="2:8" ht="20.25" x14ac:dyDescent="0.25">
      <c r="B4" s="1097" t="s">
        <v>449</v>
      </c>
      <c r="C4" s="1098"/>
      <c r="D4" s="1098"/>
      <c r="E4" s="1098"/>
      <c r="F4" s="1098"/>
      <c r="G4" s="1098"/>
      <c r="H4" s="567"/>
    </row>
    <row r="5" spans="2:8" x14ac:dyDescent="0.25">
      <c r="B5" s="568"/>
    </row>
    <row r="6" spans="2:8" ht="25.5" x14ac:dyDescent="0.25">
      <c r="B6" s="569" t="s">
        <v>450</v>
      </c>
      <c r="C6" s="570" t="s">
        <v>830</v>
      </c>
    </row>
    <row r="7" spans="2:8" x14ac:dyDescent="0.25">
      <c r="B7" s="571" t="s">
        <v>452</v>
      </c>
      <c r="C7" s="572"/>
    </row>
    <row r="8" spans="2:8" x14ac:dyDescent="0.25">
      <c r="B8" s="573" t="s">
        <v>453</v>
      </c>
      <c r="C8" s="574"/>
    </row>
    <row r="9" spans="2:8" x14ac:dyDescent="0.25">
      <c r="B9" s="573" t="s">
        <v>454</v>
      </c>
      <c r="C9" s="574"/>
    </row>
    <row r="10" spans="2:8" x14ac:dyDescent="0.25">
      <c r="B10" s="573" t="s">
        <v>455</v>
      </c>
      <c r="C10" s="574"/>
    </row>
    <row r="11" spans="2:8" x14ac:dyDescent="0.25">
      <c r="B11" s="573" t="s">
        <v>456</v>
      </c>
      <c r="C11" s="574"/>
    </row>
    <row r="12" spans="2:8" x14ac:dyDescent="0.25">
      <c r="B12" s="573" t="s">
        <v>457</v>
      </c>
      <c r="C12" s="574"/>
    </row>
    <row r="13" spans="2:8" x14ac:dyDescent="0.25">
      <c r="B13" s="575" t="s">
        <v>458</v>
      </c>
      <c r="C13" s="576"/>
    </row>
    <row r="14" spans="2:8" ht="21" customHeight="1" x14ac:dyDescent="0.25">
      <c r="B14" s="569" t="s">
        <v>459</v>
      </c>
      <c r="C14" s="577">
        <f>SUM(C7:C13)</f>
        <v>0</v>
      </c>
      <c r="D14" s="578"/>
    </row>
    <row r="15" spans="2:8" x14ac:dyDescent="0.25">
      <c r="B15" s="579"/>
      <c r="C15" s="580"/>
    </row>
    <row r="16" spans="2:8" ht="25.5" x14ac:dyDescent="0.25">
      <c r="B16" s="569" t="s">
        <v>460</v>
      </c>
      <c r="C16" s="570" t="s">
        <v>831</v>
      </c>
    </row>
    <row r="17" spans="2:4" x14ac:dyDescent="0.25">
      <c r="B17" s="571" t="s">
        <v>462</v>
      </c>
      <c r="C17" s="572"/>
    </row>
    <row r="18" spans="2:4" x14ac:dyDescent="0.25">
      <c r="B18" s="573" t="s">
        <v>463</v>
      </c>
      <c r="C18" s="574"/>
    </row>
    <row r="19" spans="2:4" x14ac:dyDescent="0.25">
      <c r="B19" s="573" t="s">
        <v>464</v>
      </c>
      <c r="C19" s="574"/>
    </row>
    <row r="20" spans="2:4" x14ac:dyDescent="0.25">
      <c r="B20" s="573" t="s">
        <v>455</v>
      </c>
      <c r="C20" s="574"/>
    </row>
    <row r="21" spans="2:4" x14ac:dyDescent="0.25">
      <c r="B21" s="573" t="s">
        <v>466</v>
      </c>
      <c r="C21" s="574"/>
    </row>
    <row r="22" spans="2:4" x14ac:dyDescent="0.25">
      <c r="B22" s="575" t="s">
        <v>458</v>
      </c>
      <c r="C22" s="576"/>
    </row>
    <row r="23" spans="2:4" ht="21" customHeight="1" x14ac:dyDescent="0.25">
      <c r="B23" s="569" t="s">
        <v>467</v>
      </c>
      <c r="C23" s="577">
        <f>SUM(C17:C22)</f>
        <v>0</v>
      </c>
      <c r="D23" s="578"/>
    </row>
    <row r="24" spans="2:4" x14ac:dyDescent="0.25">
      <c r="B24" s="579"/>
      <c r="C24" s="580"/>
    </row>
    <row r="25" spans="2:4" ht="21" customHeight="1" x14ac:dyDescent="0.25">
      <c r="B25" s="581" t="s">
        <v>468</v>
      </c>
      <c r="C25" s="582">
        <f>+C14-C23</f>
        <v>0</v>
      </c>
    </row>
    <row r="27" spans="2:4" ht="24.75" customHeight="1" x14ac:dyDescent="0.25">
      <c r="B27" s="583" t="s">
        <v>469</v>
      </c>
      <c r="C27" s="584" t="s">
        <v>386</v>
      </c>
    </row>
    <row r="28" spans="2:4" x14ac:dyDescent="0.25">
      <c r="B28" s="585" t="s">
        <v>470</v>
      </c>
      <c r="C28" s="586">
        <f>+G75</f>
        <v>0</v>
      </c>
    </row>
    <row r="29" spans="2:4" x14ac:dyDescent="0.25">
      <c r="B29" s="587" t="s">
        <v>471</v>
      </c>
      <c r="C29" s="588">
        <f>+E83</f>
        <v>0</v>
      </c>
    </row>
    <row r="30" spans="2:4" x14ac:dyDescent="0.25">
      <c r="B30" s="587" t="s">
        <v>472</v>
      </c>
      <c r="C30" s="588">
        <f>+E95</f>
        <v>0</v>
      </c>
    </row>
    <row r="31" spans="2:4" x14ac:dyDescent="0.25">
      <c r="B31" s="587" t="s">
        <v>473</v>
      </c>
      <c r="C31" s="588">
        <v>0</v>
      </c>
    </row>
    <row r="32" spans="2:4" x14ac:dyDescent="0.25">
      <c r="B32" s="996" t="s">
        <v>474</v>
      </c>
      <c r="C32" s="588">
        <f>+E103</f>
        <v>0</v>
      </c>
    </row>
    <row r="33" spans="2:3" x14ac:dyDescent="0.25">
      <c r="B33" s="587" t="s">
        <v>475</v>
      </c>
      <c r="C33" s="588">
        <f>+D108</f>
        <v>0</v>
      </c>
    </row>
    <row r="34" spans="2:3" x14ac:dyDescent="0.25">
      <c r="B34" s="587" t="s">
        <v>476</v>
      </c>
      <c r="C34" s="588">
        <f>+E113</f>
        <v>0</v>
      </c>
    </row>
    <row r="35" spans="2:3" x14ac:dyDescent="0.25">
      <c r="B35" s="587" t="s">
        <v>477</v>
      </c>
      <c r="C35" s="588">
        <f>+G119</f>
        <v>0</v>
      </c>
    </row>
    <row r="36" spans="2:3" x14ac:dyDescent="0.25">
      <c r="B36" s="587" t="s">
        <v>478</v>
      </c>
      <c r="C36" s="588">
        <f>+E124</f>
        <v>0</v>
      </c>
    </row>
    <row r="37" spans="2:3" x14ac:dyDescent="0.25">
      <c r="B37" s="589" t="s">
        <v>479</v>
      </c>
      <c r="C37" s="588">
        <f>+E135</f>
        <v>0</v>
      </c>
    </row>
    <row r="38" spans="2:3" x14ac:dyDescent="0.25">
      <c r="B38" s="589" t="s">
        <v>480</v>
      </c>
      <c r="C38" s="588">
        <f>+D140</f>
        <v>0</v>
      </c>
    </row>
    <row r="39" spans="2:3" x14ac:dyDescent="0.25">
      <c r="B39" s="590" t="s">
        <v>481</v>
      </c>
      <c r="C39" s="588">
        <f>+D145</f>
        <v>0</v>
      </c>
    </row>
    <row r="40" spans="2:3" x14ac:dyDescent="0.25">
      <c r="B40" s="591" t="s">
        <v>482</v>
      </c>
      <c r="C40" s="588">
        <f>+C151</f>
        <v>0</v>
      </c>
    </row>
    <row r="41" spans="2:3" x14ac:dyDescent="0.25">
      <c r="B41" s="589" t="s">
        <v>483</v>
      </c>
      <c r="C41" s="588">
        <v>0</v>
      </c>
    </row>
    <row r="42" spans="2:3" x14ac:dyDescent="0.25">
      <c r="B42" s="592" t="s">
        <v>484</v>
      </c>
      <c r="C42" s="588">
        <v>0</v>
      </c>
    </row>
    <row r="43" spans="2:3" x14ac:dyDescent="0.25">
      <c r="B43" s="592" t="s">
        <v>485</v>
      </c>
      <c r="C43" s="588">
        <v>0</v>
      </c>
    </row>
    <row r="44" spans="2:3" x14ac:dyDescent="0.25">
      <c r="B44" s="587" t="s">
        <v>486</v>
      </c>
      <c r="C44" s="588">
        <f>+E171</f>
        <v>0</v>
      </c>
    </row>
    <row r="45" spans="2:3" x14ac:dyDescent="0.25">
      <c r="B45" s="589" t="s">
        <v>487</v>
      </c>
      <c r="C45" s="588">
        <v>0</v>
      </c>
    </row>
    <row r="46" spans="2:3" x14ac:dyDescent="0.25">
      <c r="B46" s="593" t="s">
        <v>488</v>
      </c>
      <c r="C46" s="594">
        <f>+C181</f>
        <v>0</v>
      </c>
    </row>
    <row r="47" spans="2:3" x14ac:dyDescent="0.25">
      <c r="B47" s="595" t="s">
        <v>489</v>
      </c>
      <c r="C47" s="594">
        <f>+G186</f>
        <v>0</v>
      </c>
    </row>
    <row r="48" spans="2:3" ht="24.75" customHeight="1" x14ac:dyDescent="0.25">
      <c r="B48" s="596" t="s">
        <v>490</v>
      </c>
      <c r="C48" s="597">
        <f>SUM(C28:C47)</f>
        <v>0</v>
      </c>
    </row>
    <row r="50" spans="2:10" ht="23.25" customHeight="1" x14ac:dyDescent="0.25">
      <c r="B50" s="583" t="s">
        <v>491</v>
      </c>
      <c r="C50" s="584" t="s">
        <v>386</v>
      </c>
    </row>
    <row r="51" spans="2:10" x14ac:dyDescent="0.25">
      <c r="B51" s="585" t="s">
        <v>492</v>
      </c>
      <c r="C51" s="588">
        <f>+F193</f>
        <v>0</v>
      </c>
    </row>
    <row r="52" spans="2:10" ht="23.25" customHeight="1" x14ac:dyDescent="0.25">
      <c r="B52" s="596" t="s">
        <v>493</v>
      </c>
      <c r="C52" s="597">
        <f>SUM(C51:C51)</f>
        <v>0</v>
      </c>
    </row>
    <row r="54" spans="2:10" ht="24.75" customHeight="1" x14ac:dyDescent="0.25">
      <c r="B54" s="596" t="s">
        <v>494</v>
      </c>
      <c r="C54" s="597">
        <f>+C25+C48+C52</f>
        <v>0</v>
      </c>
    </row>
    <row r="56" spans="2:10" ht="13.5" thickBot="1" x14ac:dyDescent="0.3"/>
    <row r="57" spans="2:10" s="566" customFormat="1" ht="20.25" thickBot="1" x14ac:dyDescent="0.45">
      <c r="B57" s="1091" t="s">
        <v>495</v>
      </c>
      <c r="C57" s="1092"/>
      <c r="D57" s="1092"/>
      <c r="E57" s="1092"/>
      <c r="F57" s="1092"/>
      <c r="G57" s="1093"/>
      <c r="H57" s="598"/>
    </row>
    <row r="59" spans="2:10" s="601" customFormat="1" x14ac:dyDescent="0.25">
      <c r="B59" s="599" t="s">
        <v>496</v>
      </c>
      <c r="C59" s="600"/>
      <c r="D59" s="600"/>
      <c r="E59" s="600"/>
      <c r="F59" s="600"/>
      <c r="G59" s="600"/>
      <c r="I59" s="602"/>
      <c r="J59" s="602"/>
    </row>
    <row r="60" spans="2:10" s="601" customFormat="1" ht="24" x14ac:dyDescent="0.25">
      <c r="B60" s="603" t="s">
        <v>497</v>
      </c>
      <c r="C60" s="628" t="s">
        <v>830</v>
      </c>
      <c r="D60" s="628" t="s">
        <v>832</v>
      </c>
      <c r="E60" s="628" t="s">
        <v>833</v>
      </c>
      <c r="F60" s="628" t="s">
        <v>834</v>
      </c>
      <c r="G60" s="628" t="s">
        <v>503</v>
      </c>
      <c r="I60" s="602"/>
      <c r="J60" s="602"/>
    </row>
    <row r="61" spans="2:10" s="601" customFormat="1" ht="24.75" customHeight="1" x14ac:dyDescent="0.25">
      <c r="B61" s="605" t="s">
        <v>504</v>
      </c>
      <c r="C61" s="959"/>
      <c r="D61" s="959"/>
      <c r="E61" s="959"/>
      <c r="F61" s="959">
        <f>+D61+E61</f>
        <v>0</v>
      </c>
      <c r="G61" s="959">
        <f>+F61-C61</f>
        <v>0</v>
      </c>
      <c r="I61" s="602"/>
      <c r="J61" s="602"/>
    </row>
    <row r="62" spans="2:10" s="601" customFormat="1" ht="12" x14ac:dyDescent="0.25">
      <c r="B62" s="608" t="s">
        <v>505</v>
      </c>
      <c r="C62" s="632">
        <f>SUM(C61:C61)</f>
        <v>0</v>
      </c>
      <c r="D62" s="632">
        <f>SUM(D61:D61)</f>
        <v>0</v>
      </c>
      <c r="E62" s="632">
        <f>SUM(E61:E61)</f>
        <v>0</v>
      </c>
      <c r="F62" s="632">
        <f>SUM(F61:F61)</f>
        <v>0</v>
      </c>
      <c r="G62" s="632">
        <f>SUM(G61:G61)</f>
        <v>0</v>
      </c>
      <c r="I62" s="602"/>
      <c r="J62" s="602"/>
    </row>
    <row r="63" spans="2:10" s="601" customFormat="1" ht="12" x14ac:dyDescent="0.25">
      <c r="B63" s="611" t="s">
        <v>506</v>
      </c>
      <c r="C63" s="682"/>
      <c r="D63" s="682"/>
      <c r="E63" s="682"/>
      <c r="F63" s="682">
        <f>+D63+E63</f>
        <v>0</v>
      </c>
      <c r="G63" s="959">
        <f>+F63-C63</f>
        <v>0</v>
      </c>
      <c r="I63" s="602"/>
      <c r="J63" s="602"/>
    </row>
    <row r="64" spans="2:10" s="601" customFormat="1" ht="12" x14ac:dyDescent="0.25">
      <c r="B64" s="608" t="s">
        <v>507</v>
      </c>
      <c r="C64" s="632">
        <f>SUM(C63)</f>
        <v>0</v>
      </c>
      <c r="D64" s="632">
        <f>SUM(D63)</f>
        <v>0</v>
      </c>
      <c r="E64" s="632">
        <f>SUM(E63)</f>
        <v>0</v>
      </c>
      <c r="F64" s="632">
        <f>SUM(F63)</f>
        <v>0</v>
      </c>
      <c r="G64" s="632">
        <f>SUM(G63)</f>
        <v>0</v>
      </c>
      <c r="I64" s="602"/>
      <c r="J64" s="602"/>
    </row>
    <row r="65" spans="2:10" s="601" customFormat="1" ht="12" x14ac:dyDescent="0.25">
      <c r="B65" s="613" t="s">
        <v>508</v>
      </c>
      <c r="C65" s="630"/>
      <c r="D65" s="630"/>
      <c r="E65" s="630"/>
      <c r="F65" s="630">
        <f>+D65+E65</f>
        <v>0</v>
      </c>
      <c r="G65" s="630">
        <f t="shared" ref="G65:G73" si="0">+F65-C65</f>
        <v>0</v>
      </c>
      <c r="I65" s="602"/>
      <c r="J65" s="602"/>
    </row>
    <row r="66" spans="2:10" s="601" customFormat="1" ht="12" x14ac:dyDescent="0.25">
      <c r="B66" s="616" t="s">
        <v>509</v>
      </c>
      <c r="C66" s="625"/>
      <c r="D66" s="625"/>
      <c r="E66" s="625"/>
      <c r="F66" s="625">
        <f>+D66+E66</f>
        <v>0</v>
      </c>
      <c r="G66" s="625">
        <f t="shared" si="0"/>
        <v>0</v>
      </c>
      <c r="I66" s="602"/>
      <c r="J66" s="602"/>
    </row>
    <row r="67" spans="2:10" s="601" customFormat="1" ht="12" x14ac:dyDescent="0.25">
      <c r="B67" s="616" t="s">
        <v>510</v>
      </c>
      <c r="C67" s="625"/>
      <c r="D67" s="625"/>
      <c r="E67" s="625"/>
      <c r="F67" s="625">
        <f t="shared" ref="F67:F73" si="1">+D67+E67</f>
        <v>0</v>
      </c>
      <c r="G67" s="625">
        <f t="shared" si="0"/>
        <v>0</v>
      </c>
      <c r="I67" s="602"/>
      <c r="J67" s="602"/>
    </row>
    <row r="68" spans="2:10" s="601" customFormat="1" ht="12" x14ac:dyDescent="0.25">
      <c r="B68" s="616" t="s">
        <v>511</v>
      </c>
      <c r="C68" s="625"/>
      <c r="D68" s="625"/>
      <c r="E68" s="625"/>
      <c r="F68" s="625">
        <f t="shared" si="1"/>
        <v>0</v>
      </c>
      <c r="G68" s="625">
        <f t="shared" si="0"/>
        <v>0</v>
      </c>
      <c r="I68" s="602"/>
      <c r="J68" s="602"/>
    </row>
    <row r="69" spans="2:10" s="601" customFormat="1" ht="12" x14ac:dyDescent="0.25">
      <c r="B69" s="616" t="s">
        <v>512</v>
      </c>
      <c r="C69" s="625"/>
      <c r="D69" s="625"/>
      <c r="E69" s="625"/>
      <c r="F69" s="625">
        <f t="shared" si="1"/>
        <v>0</v>
      </c>
      <c r="G69" s="625">
        <f t="shared" si="0"/>
        <v>0</v>
      </c>
      <c r="I69" s="602"/>
      <c r="J69" s="602"/>
    </row>
    <row r="70" spans="2:10" s="601" customFormat="1" ht="12" x14ac:dyDescent="0.25">
      <c r="B70" s="616" t="s">
        <v>513</v>
      </c>
      <c r="C70" s="625"/>
      <c r="D70" s="625"/>
      <c r="E70" s="625"/>
      <c r="F70" s="625">
        <f t="shared" si="1"/>
        <v>0</v>
      </c>
      <c r="G70" s="625">
        <f t="shared" si="0"/>
        <v>0</v>
      </c>
      <c r="I70" s="602"/>
      <c r="J70" s="602"/>
    </row>
    <row r="71" spans="2:10" s="601" customFormat="1" ht="12" x14ac:dyDescent="0.25">
      <c r="B71" s="619" t="s">
        <v>514</v>
      </c>
      <c r="C71" s="960"/>
      <c r="D71" s="960"/>
      <c r="E71" s="960"/>
      <c r="F71" s="625">
        <f t="shared" si="1"/>
        <v>0</v>
      </c>
      <c r="G71" s="960">
        <f t="shared" si="0"/>
        <v>0</v>
      </c>
      <c r="I71" s="602"/>
      <c r="J71" s="602"/>
    </row>
    <row r="72" spans="2:10" s="601" customFormat="1" ht="12" x14ac:dyDescent="0.25">
      <c r="B72" s="619" t="s">
        <v>515</v>
      </c>
      <c r="C72" s="960"/>
      <c r="D72" s="960"/>
      <c r="E72" s="960"/>
      <c r="F72" s="625">
        <f t="shared" si="1"/>
        <v>0</v>
      </c>
      <c r="G72" s="960">
        <f t="shared" si="0"/>
        <v>0</v>
      </c>
      <c r="I72" s="602"/>
      <c r="J72" s="602"/>
    </row>
    <row r="73" spans="2:10" s="601" customFormat="1" ht="12" x14ac:dyDescent="0.25">
      <c r="B73" s="605" t="s">
        <v>516</v>
      </c>
      <c r="C73" s="959"/>
      <c r="D73" s="959"/>
      <c r="E73" s="959"/>
      <c r="F73" s="625">
        <f t="shared" si="1"/>
        <v>0</v>
      </c>
      <c r="G73" s="959">
        <f t="shared" si="0"/>
        <v>0</v>
      </c>
      <c r="I73" s="602"/>
      <c r="J73" s="602"/>
    </row>
    <row r="74" spans="2:10" s="601" customFormat="1" ht="12" x14ac:dyDescent="0.25">
      <c r="B74" s="608" t="s">
        <v>517</v>
      </c>
      <c r="C74" s="632">
        <f>SUM(C65:C73)</f>
        <v>0</v>
      </c>
      <c r="D74" s="632">
        <f>SUM(D65:D73)</f>
        <v>0</v>
      </c>
      <c r="E74" s="632">
        <f>SUM(E65:E73)</f>
        <v>0</v>
      </c>
      <c r="F74" s="632">
        <f>SUM(F65:F73)</f>
        <v>0</v>
      </c>
      <c r="G74" s="632">
        <f>SUM(G65:G73)</f>
        <v>0</v>
      </c>
      <c r="I74" s="602"/>
      <c r="J74" s="602"/>
    </row>
    <row r="75" spans="2:10" s="601" customFormat="1" ht="12" x14ac:dyDescent="0.25">
      <c r="B75" s="608" t="s">
        <v>364</v>
      </c>
      <c r="C75" s="632">
        <f>+C62+C64+C74</f>
        <v>0</v>
      </c>
      <c r="D75" s="632">
        <f>+D62+D64+D74</f>
        <v>0</v>
      </c>
      <c r="E75" s="632">
        <f>+E62+E64+E74</f>
        <v>0</v>
      </c>
      <c r="F75" s="632">
        <f>+F62+F64+F74</f>
        <v>0</v>
      </c>
      <c r="G75" s="632">
        <f>+G62+G64+G74</f>
        <v>0</v>
      </c>
      <c r="I75" s="602"/>
      <c r="J75" s="602"/>
    </row>
    <row r="76" spans="2:10" s="601" customFormat="1" ht="12" x14ac:dyDescent="0.25">
      <c r="I76" s="602"/>
      <c r="J76" s="602"/>
    </row>
    <row r="77" spans="2:10" s="601" customFormat="1" x14ac:dyDescent="0.25">
      <c r="B77" s="599" t="s">
        <v>518</v>
      </c>
      <c r="C77" s="600"/>
      <c r="D77" s="600"/>
      <c r="E77" s="600"/>
      <c r="I77" s="602"/>
      <c r="J77" s="602"/>
    </row>
    <row r="78" spans="2:10" s="601" customFormat="1" ht="24" x14ac:dyDescent="0.25">
      <c r="B78" s="603" t="s">
        <v>357</v>
      </c>
      <c r="C78" s="603" t="s">
        <v>835</v>
      </c>
      <c r="D78" s="621" t="s">
        <v>836</v>
      </c>
      <c r="E78" s="604" t="s">
        <v>519</v>
      </c>
      <c r="I78" s="602"/>
      <c r="J78" s="602"/>
    </row>
    <row r="79" spans="2:10" s="601" customFormat="1" ht="12" x14ac:dyDescent="0.25">
      <c r="B79" s="622" t="s">
        <v>837</v>
      </c>
      <c r="C79" s="623"/>
      <c r="D79" s="623"/>
      <c r="E79" s="624">
        <f>+C79-D79</f>
        <v>0</v>
      </c>
      <c r="I79" s="602"/>
      <c r="J79" s="602"/>
    </row>
    <row r="80" spans="2:10" s="601" customFormat="1" ht="12" x14ac:dyDescent="0.25">
      <c r="B80" s="622" t="s">
        <v>838</v>
      </c>
      <c r="C80" s="623"/>
      <c r="D80" s="623"/>
      <c r="E80" s="624">
        <f>+C80-D80</f>
        <v>0</v>
      </c>
      <c r="I80" s="602"/>
      <c r="J80" s="602"/>
    </row>
    <row r="81" spans="2:10" s="601" customFormat="1" ht="12" x14ac:dyDescent="0.25">
      <c r="B81" s="622" t="s">
        <v>839</v>
      </c>
      <c r="C81" s="623"/>
      <c r="D81" s="623"/>
      <c r="E81" s="624">
        <f>+C81-D81</f>
        <v>0</v>
      </c>
      <c r="I81" s="602"/>
      <c r="J81" s="602"/>
    </row>
    <row r="82" spans="2:10" s="601" customFormat="1" ht="12" x14ac:dyDescent="0.25">
      <c r="B82" s="605" t="s">
        <v>840</v>
      </c>
      <c r="C82" s="606"/>
      <c r="D82" s="606"/>
      <c r="E82" s="607">
        <f>+C82-D82</f>
        <v>0</v>
      </c>
      <c r="I82" s="602"/>
      <c r="J82" s="602"/>
    </row>
    <row r="83" spans="2:10" s="601" customFormat="1" ht="12" x14ac:dyDescent="0.25">
      <c r="B83" s="608" t="s">
        <v>523</v>
      </c>
      <c r="C83" s="609">
        <f>SUM(C79:C82)</f>
        <v>0</v>
      </c>
      <c r="D83" s="609">
        <f>SUM(D79:D82)</f>
        <v>0</v>
      </c>
      <c r="E83" s="610">
        <f>SUM(E79:E82)</f>
        <v>0</v>
      </c>
      <c r="I83" s="602"/>
      <c r="J83" s="602"/>
    </row>
    <row r="84" spans="2:10" s="601" customFormat="1" ht="12" x14ac:dyDescent="0.25">
      <c r="I84" s="602"/>
      <c r="J84" s="602"/>
    </row>
    <row r="85" spans="2:10" s="601" customFormat="1" x14ac:dyDescent="0.25">
      <c r="B85" s="599" t="s">
        <v>524</v>
      </c>
      <c r="C85" s="600"/>
      <c r="D85" s="600"/>
      <c r="E85" s="600"/>
      <c r="I85" s="602"/>
      <c r="J85" s="602"/>
    </row>
    <row r="86" spans="2:10" s="601" customFormat="1" ht="24" x14ac:dyDescent="0.25">
      <c r="B86" s="603" t="s">
        <v>357</v>
      </c>
      <c r="C86" s="603" t="s">
        <v>831</v>
      </c>
      <c r="D86" s="603" t="s">
        <v>841</v>
      </c>
      <c r="E86" s="604" t="s">
        <v>519</v>
      </c>
      <c r="I86" s="602"/>
      <c r="J86" s="602"/>
    </row>
    <row r="87" spans="2:10" s="601" customFormat="1" ht="12" x14ac:dyDescent="0.25">
      <c r="B87" s="613" t="s">
        <v>527</v>
      </c>
      <c r="C87" s="614"/>
      <c r="D87" s="614"/>
      <c r="E87" s="618">
        <f>+C87-D87</f>
        <v>0</v>
      </c>
      <c r="I87" s="602"/>
      <c r="J87" s="602"/>
    </row>
    <row r="88" spans="2:10" s="601" customFormat="1" ht="12" x14ac:dyDescent="0.25">
      <c r="B88" s="616" t="s">
        <v>528</v>
      </c>
      <c r="C88" s="617"/>
      <c r="D88" s="625"/>
      <c r="E88" s="618">
        <f>+C88-D88</f>
        <v>0</v>
      </c>
      <c r="I88" s="602"/>
      <c r="J88" s="602"/>
    </row>
    <row r="89" spans="2:10" s="601" customFormat="1" ht="12" x14ac:dyDescent="0.25">
      <c r="B89" s="616" t="s">
        <v>529</v>
      </c>
      <c r="C89" s="617"/>
      <c r="D89" s="625"/>
      <c r="E89" s="618">
        <f t="shared" ref="E89:E94" si="2">+C89-D89</f>
        <v>0</v>
      </c>
      <c r="I89" s="602"/>
      <c r="J89" s="602"/>
    </row>
    <row r="90" spans="2:10" s="601" customFormat="1" ht="12" x14ac:dyDescent="0.25">
      <c r="B90" s="616" t="s">
        <v>530</v>
      </c>
      <c r="C90" s="617"/>
      <c r="D90" s="625"/>
      <c r="E90" s="618">
        <f t="shared" si="2"/>
        <v>0</v>
      </c>
      <c r="I90" s="602"/>
      <c r="J90" s="602"/>
    </row>
    <row r="91" spans="2:10" s="601" customFormat="1" ht="12" x14ac:dyDescent="0.25">
      <c r="B91" s="616" t="s">
        <v>531</v>
      </c>
      <c r="C91" s="617"/>
      <c r="D91" s="625"/>
      <c r="E91" s="618">
        <f t="shared" si="2"/>
        <v>0</v>
      </c>
      <c r="I91" s="602"/>
      <c r="J91" s="602"/>
    </row>
    <row r="92" spans="2:10" s="601" customFormat="1" ht="24" x14ac:dyDescent="0.25">
      <c r="B92" s="616" t="s">
        <v>532</v>
      </c>
      <c r="C92" s="617"/>
      <c r="D92" s="625"/>
      <c r="E92" s="618">
        <f t="shared" si="2"/>
        <v>0</v>
      </c>
      <c r="I92" s="602"/>
      <c r="J92" s="602"/>
    </row>
    <row r="93" spans="2:10" s="601" customFormat="1" ht="12" x14ac:dyDescent="0.25">
      <c r="B93" s="616" t="s">
        <v>533</v>
      </c>
      <c r="C93" s="617"/>
      <c r="D93" s="625"/>
      <c r="E93" s="618">
        <f t="shared" si="2"/>
        <v>0</v>
      </c>
      <c r="I93" s="602"/>
      <c r="J93" s="602"/>
    </row>
    <row r="94" spans="2:10" s="601" customFormat="1" ht="12" x14ac:dyDescent="0.25">
      <c r="B94" s="605" t="s">
        <v>534</v>
      </c>
      <c r="C94" s="606"/>
      <c r="D94" s="625"/>
      <c r="E94" s="618">
        <f t="shared" si="2"/>
        <v>0</v>
      </c>
      <c r="I94" s="602"/>
      <c r="J94" s="602"/>
    </row>
    <row r="95" spans="2:10" s="601" customFormat="1" ht="12" x14ac:dyDescent="0.25">
      <c r="B95" s="608" t="s">
        <v>523</v>
      </c>
      <c r="C95" s="609">
        <f>SUM(C87:C94)</f>
        <v>0</v>
      </c>
      <c r="D95" s="609">
        <f>SUM(D87:D94)</f>
        <v>0</v>
      </c>
      <c r="E95" s="610">
        <f>SUM(E87:E94)</f>
        <v>0</v>
      </c>
      <c r="I95" s="602"/>
      <c r="J95" s="602"/>
    </row>
    <row r="96" spans="2:10" s="601" customFormat="1" ht="12" x14ac:dyDescent="0.25">
      <c r="I96" s="602"/>
      <c r="J96" s="602"/>
    </row>
    <row r="97" spans="2:10" s="601" customFormat="1" x14ac:dyDescent="0.25">
      <c r="B97" s="599" t="s">
        <v>535</v>
      </c>
      <c r="C97" s="626"/>
      <c r="D97" s="626"/>
      <c r="E97" s="626"/>
      <c r="F97" s="626"/>
      <c r="G97" s="626"/>
      <c r="H97" s="626"/>
      <c r="I97" s="602"/>
      <c r="J97" s="602"/>
    </row>
    <row r="98" spans="2:10" s="601" customFormat="1" ht="12" x14ac:dyDescent="0.25">
      <c r="B98" s="627" t="s">
        <v>842</v>
      </c>
      <c r="C98" s="627"/>
      <c r="D98" s="627"/>
      <c r="E98" s="627"/>
      <c r="F98" s="627"/>
      <c r="G98" s="627"/>
      <c r="H98" s="627"/>
      <c r="I98" s="602"/>
      <c r="J98" s="602"/>
    </row>
    <row r="99" spans="2:10" s="601" customFormat="1" ht="12" x14ac:dyDescent="0.25">
      <c r="I99" s="602"/>
      <c r="J99" s="602"/>
    </row>
    <row r="100" spans="2:10" s="601" customFormat="1" x14ac:dyDescent="0.25">
      <c r="B100" s="599" t="s">
        <v>555</v>
      </c>
      <c r="C100" s="626"/>
      <c r="D100" s="626"/>
      <c r="E100" s="626"/>
      <c r="I100" s="602"/>
      <c r="J100" s="602"/>
    </row>
    <row r="101" spans="2:10" s="601" customFormat="1" ht="24" x14ac:dyDescent="0.25">
      <c r="B101" s="603" t="s">
        <v>357</v>
      </c>
      <c r="C101" s="603" t="s">
        <v>831</v>
      </c>
      <c r="D101" s="603" t="s">
        <v>589</v>
      </c>
      <c r="E101" s="604" t="s">
        <v>519</v>
      </c>
      <c r="I101" s="602"/>
      <c r="J101" s="602"/>
    </row>
    <row r="102" spans="2:10" s="601" customFormat="1" ht="12" x14ac:dyDescent="0.25">
      <c r="B102" s="613"/>
      <c r="C102" s="630"/>
      <c r="D102" s="614"/>
      <c r="E102" s="618">
        <f>+C102-D102</f>
        <v>0</v>
      </c>
      <c r="I102" s="602"/>
      <c r="J102" s="602"/>
    </row>
    <row r="103" spans="2:10" s="601" customFormat="1" ht="12" x14ac:dyDescent="0.25">
      <c r="B103" s="608" t="s">
        <v>523</v>
      </c>
      <c r="C103" s="609">
        <f>SUM(C102:C102)</f>
        <v>0</v>
      </c>
      <c r="D103" s="609">
        <f>SUM(D102:D102)</f>
        <v>0</v>
      </c>
      <c r="E103" s="610">
        <f>SUM(E102:E102)</f>
        <v>0</v>
      </c>
      <c r="I103" s="602"/>
      <c r="J103" s="602"/>
    </row>
    <row r="104" spans="2:10" s="601" customFormat="1" ht="12" x14ac:dyDescent="0.25">
      <c r="B104" s="627"/>
      <c r="C104" s="627"/>
      <c r="D104" s="627"/>
      <c r="E104" s="627"/>
      <c r="I104" s="602"/>
      <c r="J104" s="602"/>
    </row>
    <row r="105" spans="2:10" s="601" customFormat="1" x14ac:dyDescent="0.25">
      <c r="B105" s="599" t="s">
        <v>557</v>
      </c>
      <c r="I105" s="602"/>
      <c r="J105" s="602"/>
    </row>
    <row r="106" spans="2:10" s="601" customFormat="1" ht="24" x14ac:dyDescent="0.25">
      <c r="B106" s="628" t="s">
        <v>357</v>
      </c>
      <c r="C106" s="628" t="s">
        <v>843</v>
      </c>
      <c r="D106" s="604" t="s">
        <v>519</v>
      </c>
      <c r="I106" s="602"/>
      <c r="J106" s="602"/>
    </row>
    <row r="107" spans="2:10" s="601" customFormat="1" ht="12" x14ac:dyDescent="0.25">
      <c r="B107" s="629"/>
      <c r="C107" s="630"/>
      <c r="D107" s="615">
        <v>0</v>
      </c>
      <c r="I107" s="602"/>
      <c r="J107" s="602"/>
    </row>
    <row r="108" spans="2:10" s="601" customFormat="1" ht="12" x14ac:dyDescent="0.25">
      <c r="B108" s="631" t="s">
        <v>523</v>
      </c>
      <c r="C108" s="632"/>
      <c r="D108" s="610">
        <f>SUM(D107:D107)</f>
        <v>0</v>
      </c>
      <c r="I108" s="602"/>
      <c r="J108" s="602"/>
    </row>
    <row r="109" spans="2:10" s="601" customFormat="1" ht="12" x14ac:dyDescent="0.25">
      <c r="I109" s="602"/>
      <c r="J109" s="602"/>
    </row>
    <row r="110" spans="2:10" s="601" customFormat="1" x14ac:dyDescent="0.25">
      <c r="B110" s="599" t="s">
        <v>559</v>
      </c>
      <c r="C110" s="600"/>
      <c r="D110" s="600"/>
      <c r="E110" s="600"/>
      <c r="I110" s="602"/>
      <c r="J110" s="602"/>
    </row>
    <row r="111" spans="2:10" s="601" customFormat="1" ht="36" x14ac:dyDescent="0.25">
      <c r="B111" s="603" t="s">
        <v>357</v>
      </c>
      <c r="C111" s="603" t="s">
        <v>844</v>
      </c>
      <c r="D111" s="603" t="s">
        <v>845</v>
      </c>
      <c r="E111" s="604" t="s">
        <v>519</v>
      </c>
      <c r="I111" s="602"/>
      <c r="J111" s="602"/>
    </row>
    <row r="112" spans="2:10" s="601" customFormat="1" ht="12" x14ac:dyDescent="0.25">
      <c r="B112" s="613"/>
      <c r="C112" s="630"/>
      <c r="D112" s="614"/>
      <c r="E112" s="615">
        <f>-D112</f>
        <v>0</v>
      </c>
      <c r="I112" s="602"/>
      <c r="J112" s="602"/>
    </row>
    <row r="113" spans="2:10" s="601" customFormat="1" ht="12" x14ac:dyDescent="0.25">
      <c r="B113" s="608" t="s">
        <v>523</v>
      </c>
      <c r="C113" s="609">
        <f>SUM(C112:C112)</f>
        <v>0</v>
      </c>
      <c r="D113" s="609">
        <f>SUM(D112:D112)</f>
        <v>0</v>
      </c>
      <c r="E113" s="610">
        <f>SUM(E112:E112)</f>
        <v>0</v>
      </c>
      <c r="I113" s="602"/>
      <c r="J113" s="602"/>
    </row>
    <row r="114" spans="2:10" s="601" customFormat="1" ht="12" x14ac:dyDescent="0.25">
      <c r="I114" s="602"/>
      <c r="J114" s="602"/>
    </row>
    <row r="115" spans="2:10" s="601" customFormat="1" x14ac:dyDescent="0.25">
      <c r="B115" s="599" t="s">
        <v>562</v>
      </c>
      <c r="C115" s="600"/>
      <c r="D115" s="600"/>
      <c r="E115" s="600"/>
      <c r="I115" s="602"/>
      <c r="J115" s="602"/>
    </row>
    <row r="116" spans="2:10" s="601" customFormat="1" ht="60" x14ac:dyDescent="0.25">
      <c r="B116" s="603" t="s">
        <v>357</v>
      </c>
      <c r="C116" s="603" t="s">
        <v>846</v>
      </c>
      <c r="D116" s="603" t="s">
        <v>564</v>
      </c>
      <c r="E116" s="603" t="s">
        <v>847</v>
      </c>
      <c r="F116" s="603" t="s">
        <v>848</v>
      </c>
      <c r="G116" s="604" t="s">
        <v>519</v>
      </c>
      <c r="I116" s="602"/>
      <c r="J116" s="602"/>
    </row>
    <row r="117" spans="2:10" s="601" customFormat="1" ht="12" x14ac:dyDescent="0.25">
      <c r="B117" s="629"/>
      <c r="C117" s="614"/>
      <c r="D117" s="614"/>
      <c r="E117" s="614"/>
      <c r="F117" s="614"/>
      <c r="G117" s="615">
        <f>+E117-F117</f>
        <v>0</v>
      </c>
      <c r="I117" s="602"/>
      <c r="J117" s="602"/>
    </row>
    <row r="118" spans="2:10" s="601" customFormat="1" ht="12" x14ac:dyDescent="0.25">
      <c r="B118" s="633"/>
      <c r="C118" s="606"/>
      <c r="D118" s="606"/>
      <c r="E118" s="606"/>
      <c r="F118" s="606"/>
      <c r="G118" s="607">
        <f>+E118-F118</f>
        <v>0</v>
      </c>
      <c r="I118" s="602"/>
      <c r="J118" s="602"/>
    </row>
    <row r="119" spans="2:10" s="601" customFormat="1" ht="12" x14ac:dyDescent="0.25">
      <c r="B119" s="608" t="s">
        <v>523</v>
      </c>
      <c r="C119" s="609">
        <f>SUM(C117:C118)</f>
        <v>0</v>
      </c>
      <c r="D119" s="609"/>
      <c r="E119" s="609">
        <f>SUM(E117:E118)</f>
        <v>0</v>
      </c>
      <c r="F119" s="609">
        <f>SUM(F117:F118)</f>
        <v>0</v>
      </c>
      <c r="G119" s="610">
        <f>SUM(G117:G118)</f>
        <v>0</v>
      </c>
      <c r="I119" s="602"/>
      <c r="J119" s="602"/>
    </row>
    <row r="120" spans="2:10" s="601" customFormat="1" ht="12" x14ac:dyDescent="0.25">
      <c r="I120" s="602"/>
      <c r="J120" s="602"/>
    </row>
    <row r="121" spans="2:10" s="601" customFormat="1" x14ac:dyDescent="0.25">
      <c r="B121" s="599" t="s">
        <v>567</v>
      </c>
      <c r="C121" s="599"/>
      <c r="D121" s="599"/>
      <c r="E121" s="599"/>
      <c r="I121" s="602"/>
      <c r="J121" s="602"/>
    </row>
    <row r="122" spans="2:10" s="601" customFormat="1" ht="24" x14ac:dyDescent="0.25">
      <c r="B122" s="603" t="s">
        <v>357</v>
      </c>
      <c r="C122" s="603" t="s">
        <v>831</v>
      </c>
      <c r="D122" s="603" t="s">
        <v>830</v>
      </c>
      <c r="E122" s="604" t="s">
        <v>519</v>
      </c>
      <c r="I122" s="602"/>
      <c r="J122" s="602"/>
    </row>
    <row r="123" spans="2:10" s="601" customFormat="1" ht="12" x14ac:dyDescent="0.25">
      <c r="B123" s="613"/>
      <c r="C123" s="614"/>
      <c r="D123" s="614"/>
      <c r="E123" s="634">
        <f>+C123-D123</f>
        <v>0</v>
      </c>
      <c r="I123" s="602"/>
      <c r="J123" s="602"/>
    </row>
    <row r="124" spans="2:10" s="601" customFormat="1" ht="12" x14ac:dyDescent="0.25">
      <c r="B124" s="608" t="s">
        <v>523</v>
      </c>
      <c r="C124" s="609">
        <f>SUM(C123:C123)</f>
        <v>0</v>
      </c>
      <c r="D124" s="609">
        <f>SUM(D123:D123)</f>
        <v>0</v>
      </c>
      <c r="E124" s="610">
        <f>SUM(E123:E123)</f>
        <v>0</v>
      </c>
      <c r="I124" s="602"/>
      <c r="J124" s="602"/>
    </row>
    <row r="125" spans="2:10" s="601" customFormat="1" ht="12" x14ac:dyDescent="0.25">
      <c r="I125" s="602"/>
      <c r="J125" s="602"/>
    </row>
    <row r="126" spans="2:10" s="601" customFormat="1" x14ac:dyDescent="0.25">
      <c r="B126" s="599" t="s">
        <v>570</v>
      </c>
      <c r="C126" s="600"/>
      <c r="D126" s="600"/>
      <c r="E126" s="600"/>
      <c r="I126" s="602"/>
      <c r="J126" s="602"/>
    </row>
    <row r="127" spans="2:10" s="601" customFormat="1" ht="24" x14ac:dyDescent="0.25">
      <c r="B127" s="603" t="s">
        <v>357</v>
      </c>
      <c r="C127" s="603" t="s">
        <v>831</v>
      </c>
      <c r="D127" s="603" t="s">
        <v>849</v>
      </c>
      <c r="E127" s="604" t="s">
        <v>519</v>
      </c>
      <c r="I127" s="602"/>
      <c r="J127" s="602"/>
    </row>
    <row r="128" spans="2:10" s="601" customFormat="1" ht="12" x14ac:dyDescent="0.25">
      <c r="B128" s="611" t="s">
        <v>850</v>
      </c>
      <c r="C128" s="612"/>
      <c r="D128" s="612"/>
      <c r="E128" s="635">
        <f>-D128</f>
        <v>0</v>
      </c>
      <c r="I128" s="602"/>
      <c r="J128" s="602"/>
    </row>
    <row r="129" spans="2:10" s="601" customFormat="1" ht="12" x14ac:dyDescent="0.25">
      <c r="B129" s="608" t="s">
        <v>523</v>
      </c>
      <c r="C129" s="609">
        <f>SUM(C128:C128)</f>
        <v>0</v>
      </c>
      <c r="D129" s="609">
        <f>SUM(D128:D128)</f>
        <v>0</v>
      </c>
      <c r="E129" s="610">
        <f>SUM(E128:E128)</f>
        <v>0</v>
      </c>
      <c r="I129" s="602"/>
      <c r="J129" s="602"/>
    </row>
    <row r="130" spans="2:10" s="601" customFormat="1" ht="12" x14ac:dyDescent="0.25">
      <c r="B130" s="627"/>
      <c r="C130" s="627"/>
      <c r="D130" s="627"/>
      <c r="E130" s="636"/>
      <c r="I130" s="602"/>
      <c r="J130" s="602"/>
    </row>
    <row r="131" spans="2:10" s="601" customFormat="1" ht="12" x14ac:dyDescent="0.25">
      <c r="B131" s="603" t="s">
        <v>357</v>
      </c>
      <c r="C131" s="603" t="s">
        <v>830</v>
      </c>
      <c r="D131" s="603" t="s">
        <v>851</v>
      </c>
      <c r="E131" s="604" t="s">
        <v>519</v>
      </c>
      <c r="I131" s="602"/>
      <c r="J131" s="602"/>
    </row>
    <row r="132" spans="2:10" s="601" customFormat="1" ht="12" x14ac:dyDescent="0.25">
      <c r="B132" s="611" t="s">
        <v>852</v>
      </c>
      <c r="C132" s="612"/>
      <c r="D132" s="612"/>
      <c r="E132" s="635">
        <f>+D132</f>
        <v>0</v>
      </c>
      <c r="I132" s="602"/>
      <c r="J132" s="602"/>
    </row>
    <row r="133" spans="2:10" s="601" customFormat="1" ht="12" x14ac:dyDescent="0.25">
      <c r="B133" s="608" t="s">
        <v>523</v>
      </c>
      <c r="C133" s="609">
        <f>SUM(C132:C132)</f>
        <v>0</v>
      </c>
      <c r="D133" s="609">
        <f>SUM(D132:D132)</f>
        <v>0</v>
      </c>
      <c r="E133" s="610">
        <f>SUM(E132:E132)</f>
        <v>0</v>
      </c>
      <c r="I133" s="602"/>
      <c r="J133" s="602"/>
    </row>
    <row r="134" spans="2:10" s="601" customFormat="1" ht="12" x14ac:dyDescent="0.25">
      <c r="B134" s="627"/>
      <c r="C134" s="627"/>
      <c r="D134" s="627"/>
      <c r="E134" s="627"/>
      <c r="I134" s="602"/>
      <c r="J134" s="602"/>
    </row>
    <row r="135" spans="2:10" s="601" customFormat="1" ht="12" x14ac:dyDescent="0.25">
      <c r="B135" s="637" t="s">
        <v>573</v>
      </c>
      <c r="C135" s="637"/>
      <c r="D135" s="637"/>
      <c r="E135" s="610">
        <f>+E129+E133</f>
        <v>0</v>
      </c>
      <c r="I135" s="602"/>
      <c r="J135" s="602"/>
    </row>
    <row r="136" spans="2:10" s="601" customFormat="1" ht="12" x14ac:dyDescent="0.25">
      <c r="I136" s="602"/>
      <c r="J136" s="602"/>
    </row>
    <row r="137" spans="2:10" s="601" customFormat="1" x14ac:dyDescent="0.25">
      <c r="B137" s="599" t="s">
        <v>574</v>
      </c>
      <c r="C137" s="600"/>
      <c r="D137" s="600"/>
      <c r="I137" s="602"/>
      <c r="J137" s="602"/>
    </row>
    <row r="138" spans="2:10" s="601" customFormat="1" ht="12" x14ac:dyDescent="0.25">
      <c r="B138" s="603" t="s">
        <v>357</v>
      </c>
      <c r="C138" s="603" t="s">
        <v>853</v>
      </c>
      <c r="D138" s="604" t="s">
        <v>519</v>
      </c>
      <c r="I138" s="602"/>
      <c r="J138" s="602"/>
    </row>
    <row r="139" spans="2:10" s="601" customFormat="1" ht="12" x14ac:dyDescent="0.25">
      <c r="B139" s="613"/>
      <c r="C139" s="614"/>
      <c r="D139" s="634">
        <f>-C139</f>
        <v>0</v>
      </c>
      <c r="I139" s="602"/>
      <c r="J139" s="602"/>
    </row>
    <row r="140" spans="2:10" s="601" customFormat="1" ht="12" x14ac:dyDescent="0.25">
      <c r="B140" s="608" t="s">
        <v>523</v>
      </c>
      <c r="C140" s="609">
        <f>SUM(C139:C139)</f>
        <v>0</v>
      </c>
      <c r="D140" s="610">
        <f>SUM(D139:D139)</f>
        <v>0</v>
      </c>
      <c r="I140" s="602"/>
      <c r="J140" s="602"/>
    </row>
    <row r="141" spans="2:10" s="601" customFormat="1" ht="12" x14ac:dyDescent="0.25">
      <c r="I141" s="602"/>
      <c r="J141" s="602"/>
    </row>
    <row r="142" spans="2:10" s="601" customFormat="1" x14ac:dyDescent="0.25">
      <c r="B142" s="599" t="s">
        <v>576</v>
      </c>
      <c r="C142" s="600"/>
      <c r="D142" s="600"/>
      <c r="E142" s="600"/>
      <c r="I142" s="602"/>
      <c r="J142" s="602"/>
    </row>
    <row r="143" spans="2:10" s="601" customFormat="1" ht="24" x14ac:dyDescent="0.25">
      <c r="B143" s="603" t="s">
        <v>357</v>
      </c>
      <c r="C143" s="603" t="s">
        <v>854</v>
      </c>
      <c r="D143" s="604" t="s">
        <v>519</v>
      </c>
      <c r="I143" s="602"/>
      <c r="J143" s="602"/>
    </row>
    <row r="144" spans="2:10" s="601" customFormat="1" ht="12" x14ac:dyDescent="0.25">
      <c r="B144" s="611"/>
      <c r="C144" s="612"/>
      <c r="D144" s="635">
        <f>-C144</f>
        <v>0</v>
      </c>
      <c r="I144" s="602"/>
      <c r="J144" s="602"/>
    </row>
    <row r="145" spans="2:10" s="601" customFormat="1" ht="12" x14ac:dyDescent="0.25">
      <c r="B145" s="608" t="s">
        <v>523</v>
      </c>
      <c r="C145" s="609">
        <f>SUM(C144:C144)</f>
        <v>0</v>
      </c>
      <c r="D145" s="610">
        <f>SUM(D144:D144)</f>
        <v>0</v>
      </c>
      <c r="I145" s="602"/>
      <c r="J145" s="602"/>
    </row>
    <row r="146" spans="2:10" s="601" customFormat="1" ht="12" x14ac:dyDescent="0.25">
      <c r="I146" s="602"/>
      <c r="J146" s="602"/>
    </row>
    <row r="147" spans="2:10" s="601" customFormat="1" x14ac:dyDescent="0.25">
      <c r="B147" s="599" t="s">
        <v>578</v>
      </c>
      <c r="C147" s="600"/>
      <c r="I147" s="602"/>
      <c r="J147" s="602"/>
    </row>
    <row r="148" spans="2:10" s="601" customFormat="1" ht="12" x14ac:dyDescent="0.25">
      <c r="B148" s="603" t="s">
        <v>357</v>
      </c>
      <c r="C148" s="604" t="s">
        <v>519</v>
      </c>
      <c r="I148" s="602"/>
      <c r="J148" s="602"/>
    </row>
    <row r="149" spans="2:10" s="601" customFormat="1" ht="12" x14ac:dyDescent="0.25">
      <c r="B149" s="629" t="s">
        <v>855</v>
      </c>
      <c r="C149" s="615"/>
      <c r="I149" s="602"/>
      <c r="J149" s="602"/>
    </row>
    <row r="150" spans="2:10" s="601" customFormat="1" ht="12" x14ac:dyDescent="0.25">
      <c r="B150" s="633" t="s">
        <v>856</v>
      </c>
      <c r="C150" s="607"/>
      <c r="I150" s="602"/>
      <c r="J150" s="602"/>
    </row>
    <row r="151" spans="2:10" s="601" customFormat="1" ht="12" x14ac:dyDescent="0.25">
      <c r="B151" s="608" t="s">
        <v>523</v>
      </c>
      <c r="C151" s="610">
        <f>SUM(C149:C150)</f>
        <v>0</v>
      </c>
      <c r="I151" s="602"/>
      <c r="J151" s="602"/>
    </row>
    <row r="152" spans="2:10" s="601" customFormat="1" ht="12" x14ac:dyDescent="0.25">
      <c r="I152" s="602"/>
      <c r="J152" s="602"/>
    </row>
    <row r="153" spans="2:10" s="601" customFormat="1" x14ac:dyDescent="0.25">
      <c r="B153" s="599" t="s">
        <v>581</v>
      </c>
      <c r="C153" s="600"/>
      <c r="D153" s="600"/>
      <c r="E153" s="600"/>
      <c r="I153" s="602"/>
      <c r="J153" s="602"/>
    </row>
    <row r="154" spans="2:10" s="601" customFormat="1" ht="24" x14ac:dyDescent="0.25">
      <c r="B154" s="603" t="s">
        <v>357</v>
      </c>
      <c r="C154" s="603" t="s">
        <v>857</v>
      </c>
      <c r="D154" s="603" t="s">
        <v>858</v>
      </c>
      <c r="E154" s="604" t="s">
        <v>519</v>
      </c>
      <c r="I154" s="602"/>
      <c r="J154" s="602"/>
    </row>
    <row r="155" spans="2:10" s="601" customFormat="1" ht="12" x14ac:dyDescent="0.25">
      <c r="B155" s="613"/>
      <c r="C155" s="614"/>
      <c r="D155" s="614"/>
      <c r="E155" s="618">
        <f>+C155-D155</f>
        <v>0</v>
      </c>
      <c r="I155" s="602"/>
      <c r="J155" s="602"/>
    </row>
    <row r="156" spans="2:10" s="601" customFormat="1" ht="12" x14ac:dyDescent="0.25">
      <c r="B156" s="608" t="s">
        <v>523</v>
      </c>
      <c r="C156" s="609">
        <f>SUM(C155:C155)</f>
        <v>0</v>
      </c>
      <c r="D156" s="609">
        <f>SUM(D155:D155)</f>
        <v>0</v>
      </c>
      <c r="E156" s="610">
        <f>SUM(E155:E155)</f>
        <v>0</v>
      </c>
      <c r="I156" s="602"/>
      <c r="J156" s="602"/>
    </row>
    <row r="157" spans="2:10" s="601" customFormat="1" ht="12" x14ac:dyDescent="0.25">
      <c r="I157" s="602"/>
      <c r="J157" s="602"/>
    </row>
    <row r="158" spans="2:10" s="601" customFormat="1" x14ac:dyDescent="0.25">
      <c r="B158" s="599" t="s">
        <v>584</v>
      </c>
      <c r="C158" s="600"/>
      <c r="D158" s="600"/>
      <c r="E158" s="600"/>
      <c r="I158" s="602"/>
      <c r="J158" s="602"/>
    </row>
    <row r="159" spans="2:10" s="601" customFormat="1" ht="36" x14ac:dyDescent="0.25">
      <c r="B159" s="603" t="s">
        <v>357</v>
      </c>
      <c r="C159" s="603" t="s">
        <v>859</v>
      </c>
      <c r="D159" s="603" t="s">
        <v>586</v>
      </c>
      <c r="E159" s="604" t="s">
        <v>519</v>
      </c>
      <c r="I159" s="602"/>
      <c r="J159" s="602"/>
    </row>
    <row r="160" spans="2:10" s="601" customFormat="1" ht="12" x14ac:dyDescent="0.25">
      <c r="B160" s="613"/>
      <c r="C160" s="614"/>
      <c r="D160" s="614"/>
      <c r="E160" s="618">
        <f>+C160-D160</f>
        <v>0</v>
      </c>
      <c r="I160" s="602"/>
      <c r="J160" s="602"/>
    </row>
    <row r="161" spans="2:10" s="601" customFormat="1" ht="12" x14ac:dyDescent="0.25">
      <c r="B161" s="608" t="s">
        <v>523</v>
      </c>
      <c r="C161" s="609">
        <f>SUM(C160:C160)</f>
        <v>0</v>
      </c>
      <c r="D161" s="609">
        <f>SUM(D160:D160)</f>
        <v>0</v>
      </c>
      <c r="E161" s="610">
        <f>SUM(E160:E160)</f>
        <v>0</v>
      </c>
      <c r="I161" s="602"/>
      <c r="J161" s="602"/>
    </row>
    <row r="162" spans="2:10" s="601" customFormat="1" ht="12" x14ac:dyDescent="0.25">
      <c r="I162" s="602"/>
      <c r="J162" s="602"/>
    </row>
    <row r="163" spans="2:10" s="601" customFormat="1" x14ac:dyDescent="0.25">
      <c r="B163" s="599" t="s">
        <v>587</v>
      </c>
      <c r="C163" s="600"/>
      <c r="D163" s="600"/>
      <c r="E163" s="600"/>
      <c r="I163" s="602"/>
      <c r="J163" s="602"/>
    </row>
    <row r="164" spans="2:10" s="601" customFormat="1" ht="24" x14ac:dyDescent="0.25">
      <c r="B164" s="603" t="s">
        <v>357</v>
      </c>
      <c r="C164" s="603" t="s">
        <v>860</v>
      </c>
      <c r="D164" s="603" t="s">
        <v>589</v>
      </c>
      <c r="E164" s="604" t="s">
        <v>519</v>
      </c>
      <c r="I164" s="602"/>
      <c r="J164" s="602"/>
    </row>
    <row r="165" spans="2:10" s="601" customFormat="1" ht="12" x14ac:dyDescent="0.25">
      <c r="B165" s="613"/>
      <c r="C165" s="614"/>
      <c r="D165" s="614"/>
      <c r="E165" s="618">
        <f>+C165-D165</f>
        <v>0</v>
      </c>
      <c r="I165" s="602"/>
      <c r="J165" s="602"/>
    </row>
    <row r="166" spans="2:10" s="601" customFormat="1" ht="12" x14ac:dyDescent="0.25">
      <c r="B166" s="608" t="s">
        <v>523</v>
      </c>
      <c r="C166" s="609">
        <f>SUM(C165:C165)</f>
        <v>0</v>
      </c>
      <c r="D166" s="609">
        <f>SUM(D165:D165)</f>
        <v>0</v>
      </c>
      <c r="E166" s="610">
        <f>SUM(E165:E165)</f>
        <v>0</v>
      </c>
      <c r="I166" s="602"/>
      <c r="J166" s="602"/>
    </row>
    <row r="167" spans="2:10" s="601" customFormat="1" ht="12" x14ac:dyDescent="0.25">
      <c r="I167" s="602"/>
      <c r="J167" s="602"/>
    </row>
    <row r="168" spans="2:10" s="601" customFormat="1" x14ac:dyDescent="0.25">
      <c r="B168" s="599" t="s">
        <v>590</v>
      </c>
      <c r="C168" s="600"/>
      <c r="D168" s="600"/>
      <c r="E168" s="600"/>
      <c r="I168" s="602"/>
      <c r="J168" s="602"/>
    </row>
    <row r="169" spans="2:10" s="601" customFormat="1" ht="48" x14ac:dyDescent="0.25">
      <c r="B169" s="603" t="s">
        <v>357</v>
      </c>
      <c r="C169" s="603" t="s">
        <v>861</v>
      </c>
      <c r="D169" s="603" t="s">
        <v>862</v>
      </c>
      <c r="E169" s="604" t="s">
        <v>519</v>
      </c>
      <c r="I169" s="602"/>
      <c r="J169" s="602"/>
    </row>
    <row r="170" spans="2:10" s="601" customFormat="1" ht="12" x14ac:dyDescent="0.25">
      <c r="B170" s="613"/>
      <c r="C170" s="614"/>
      <c r="D170" s="614"/>
      <c r="E170" s="618">
        <f>+C170-D170</f>
        <v>0</v>
      </c>
      <c r="I170" s="602"/>
      <c r="J170" s="602"/>
    </row>
    <row r="171" spans="2:10" s="601" customFormat="1" ht="12" x14ac:dyDescent="0.25">
      <c r="B171" s="608" t="s">
        <v>523</v>
      </c>
      <c r="C171" s="609">
        <f>SUM(C170:C170)</f>
        <v>0</v>
      </c>
      <c r="D171" s="609">
        <f>SUM(D170:D170)</f>
        <v>0</v>
      </c>
      <c r="E171" s="610">
        <f>SUM(E170:E170)</f>
        <v>0</v>
      </c>
      <c r="I171" s="602"/>
      <c r="J171" s="602"/>
    </row>
    <row r="172" spans="2:10" s="601" customFormat="1" ht="12" x14ac:dyDescent="0.25">
      <c r="B172" s="627"/>
      <c r="C172" s="627"/>
      <c r="D172" s="627"/>
      <c r="E172" s="627"/>
      <c r="I172" s="602"/>
      <c r="J172" s="602"/>
    </row>
    <row r="173" spans="2:10" s="601" customFormat="1" x14ac:dyDescent="0.25">
      <c r="B173" s="599" t="s">
        <v>863</v>
      </c>
      <c r="C173" s="600"/>
      <c r="D173" s="600"/>
      <c r="E173" s="600"/>
      <c r="I173" s="602"/>
      <c r="J173" s="602"/>
    </row>
    <row r="174" spans="2:10" s="601" customFormat="1" ht="36" x14ac:dyDescent="0.25">
      <c r="B174" s="603" t="s">
        <v>357</v>
      </c>
      <c r="C174" s="603" t="s">
        <v>864</v>
      </c>
      <c r="D174" s="603" t="s">
        <v>865</v>
      </c>
      <c r="E174" s="604" t="s">
        <v>519</v>
      </c>
      <c r="I174" s="602"/>
      <c r="J174" s="602"/>
    </row>
    <row r="175" spans="2:10" s="601" customFormat="1" ht="12" x14ac:dyDescent="0.25">
      <c r="B175" s="613"/>
      <c r="C175" s="614"/>
      <c r="D175" s="614"/>
      <c r="E175" s="618">
        <f>+D175-C175</f>
        <v>0</v>
      </c>
      <c r="I175" s="602"/>
      <c r="J175" s="602"/>
    </row>
    <row r="176" spans="2:10" s="601" customFormat="1" ht="12" x14ac:dyDescent="0.25">
      <c r="B176" s="608" t="s">
        <v>523</v>
      </c>
      <c r="C176" s="609">
        <f>SUM(C175:C175)</f>
        <v>0</v>
      </c>
      <c r="D176" s="609">
        <f>SUM(D175:D175)</f>
        <v>0</v>
      </c>
      <c r="E176" s="610">
        <f>SUM(E175:E175)</f>
        <v>0</v>
      </c>
      <c r="I176" s="602"/>
      <c r="J176" s="602"/>
    </row>
    <row r="177" spans="2:10" s="601" customFormat="1" ht="12" x14ac:dyDescent="0.25">
      <c r="B177" s="627"/>
      <c r="C177" s="627"/>
      <c r="D177" s="627"/>
      <c r="E177" s="627"/>
      <c r="I177" s="602"/>
      <c r="J177" s="602"/>
    </row>
    <row r="178" spans="2:10" s="601" customFormat="1" x14ac:dyDescent="0.25">
      <c r="B178" s="599" t="s">
        <v>596</v>
      </c>
      <c r="C178" s="600"/>
      <c r="I178" s="602"/>
      <c r="J178" s="602"/>
    </row>
    <row r="179" spans="2:10" s="601" customFormat="1" ht="12" x14ac:dyDescent="0.25">
      <c r="B179" s="603" t="s">
        <v>357</v>
      </c>
      <c r="C179" s="604" t="s">
        <v>519</v>
      </c>
      <c r="I179" s="602"/>
      <c r="J179" s="602"/>
    </row>
    <row r="180" spans="2:10" s="601" customFormat="1" ht="12" x14ac:dyDescent="0.25">
      <c r="B180" s="613"/>
      <c r="C180" s="615"/>
      <c r="I180" s="602"/>
      <c r="J180" s="602"/>
    </row>
    <row r="181" spans="2:10" s="601" customFormat="1" ht="12" x14ac:dyDescent="0.25">
      <c r="B181" s="608" t="s">
        <v>523</v>
      </c>
      <c r="C181" s="610">
        <f>SUM(C180:C180)</f>
        <v>0</v>
      </c>
      <c r="I181" s="602"/>
      <c r="J181" s="602"/>
    </row>
    <row r="182" spans="2:10" s="601" customFormat="1" ht="12" x14ac:dyDescent="0.25">
      <c r="I182" s="602"/>
      <c r="J182" s="602"/>
    </row>
    <row r="183" spans="2:10" s="601" customFormat="1" x14ac:dyDescent="0.25">
      <c r="B183" s="599" t="s">
        <v>599</v>
      </c>
      <c r="C183" s="600"/>
      <c r="D183" s="600"/>
      <c r="E183" s="600"/>
      <c r="I183" s="602"/>
      <c r="J183" s="602"/>
    </row>
    <row r="184" spans="2:10" s="601" customFormat="1" ht="12" x14ac:dyDescent="0.25">
      <c r="B184" s="603" t="s">
        <v>357</v>
      </c>
      <c r="C184" s="1095" t="s">
        <v>385</v>
      </c>
      <c r="D184" s="1095"/>
      <c r="E184" s="603" t="s">
        <v>866</v>
      </c>
      <c r="F184" s="603" t="s">
        <v>867</v>
      </c>
      <c r="G184" s="604" t="s">
        <v>519</v>
      </c>
      <c r="I184" s="602"/>
      <c r="J184" s="602"/>
    </row>
    <row r="185" spans="2:10" s="601" customFormat="1" ht="23.25" customHeight="1" x14ac:dyDescent="0.25">
      <c r="B185" s="629"/>
      <c r="C185" s="1096"/>
      <c r="D185" s="1096"/>
      <c r="E185" s="630"/>
      <c r="F185" s="630"/>
      <c r="G185" s="615">
        <f>+E185-F185</f>
        <v>0</v>
      </c>
      <c r="I185" s="602"/>
      <c r="J185" s="602"/>
    </row>
    <row r="186" spans="2:10" s="601" customFormat="1" ht="12" x14ac:dyDescent="0.25">
      <c r="B186" s="608" t="s">
        <v>523</v>
      </c>
      <c r="C186" s="1094"/>
      <c r="D186" s="1094"/>
      <c r="E186" s="609">
        <f>SUM(E185:E185)</f>
        <v>0</v>
      </c>
      <c r="F186" s="609">
        <f>SUM(F185:F185)</f>
        <v>0</v>
      </c>
      <c r="G186" s="610">
        <f>SUM(G185:G185)</f>
        <v>0</v>
      </c>
      <c r="I186" s="602"/>
      <c r="J186" s="602"/>
    </row>
    <row r="187" spans="2:10" x14ac:dyDescent="0.25">
      <c r="G187" s="566"/>
      <c r="H187" s="566"/>
    </row>
    <row r="188" spans="2:10" ht="13.5" thickBot="1" x14ac:dyDescent="0.3">
      <c r="G188" s="566"/>
      <c r="H188" s="566"/>
    </row>
    <row r="189" spans="2:10" ht="20.25" thickBot="1" x14ac:dyDescent="0.45">
      <c r="B189" s="1091" t="s">
        <v>441</v>
      </c>
      <c r="C189" s="1092"/>
      <c r="D189" s="1092"/>
      <c r="E189" s="1092"/>
      <c r="F189" s="1092"/>
      <c r="G189" s="1093"/>
      <c r="H189" s="566"/>
    </row>
    <row r="190" spans="2:10" x14ac:dyDescent="0.25">
      <c r="G190" s="566"/>
    </row>
    <row r="191" spans="2:10" s="601" customFormat="1" ht="24" x14ac:dyDescent="0.25">
      <c r="B191" s="628" t="s">
        <v>357</v>
      </c>
      <c r="C191" s="628" t="s">
        <v>385</v>
      </c>
      <c r="D191" s="638" t="s">
        <v>868</v>
      </c>
      <c r="E191" s="638" t="s">
        <v>869</v>
      </c>
      <c r="F191" s="604" t="s">
        <v>604</v>
      </c>
      <c r="G191" s="639"/>
      <c r="I191" s="602"/>
      <c r="J191" s="602"/>
    </row>
    <row r="192" spans="2:10" s="601" customFormat="1" ht="12" x14ac:dyDescent="0.25">
      <c r="B192" s="1010"/>
      <c r="C192" s="1010"/>
      <c r="D192" s="640"/>
      <c r="E192" s="640"/>
      <c r="F192" s="641">
        <f>+D192-E192</f>
        <v>0</v>
      </c>
      <c r="G192" s="639"/>
      <c r="I192" s="602"/>
      <c r="J192" s="602"/>
    </row>
    <row r="193" spans="2:10" s="601" customFormat="1" ht="12" x14ac:dyDescent="0.25">
      <c r="B193" s="642" t="s">
        <v>364</v>
      </c>
      <c r="C193" s="643"/>
      <c r="D193" s="644">
        <f>SUM(D192:D192)</f>
        <v>0</v>
      </c>
      <c r="E193" s="644">
        <f>SUM(E192:E192)</f>
        <v>0</v>
      </c>
      <c r="F193" s="645">
        <f>SUM(F192:F192)</f>
        <v>0</v>
      </c>
      <c r="G193" s="602"/>
      <c r="I193" s="602"/>
      <c r="J193" s="602"/>
    </row>
  </sheetData>
  <mergeCells count="7">
    <mergeCell ref="B189:G189"/>
    <mergeCell ref="C186:D186"/>
    <mergeCell ref="C184:D184"/>
    <mergeCell ref="C185:D185"/>
    <mergeCell ref="B2:G2"/>
    <mergeCell ref="B4:G4"/>
    <mergeCell ref="B57:G5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pageSetUpPr fitToPage="1"/>
  </sheetPr>
  <dimension ref="A1:E47"/>
  <sheetViews>
    <sheetView view="pageBreakPreview" topLeftCell="A45" zoomScale="90" zoomScaleNormal="90" zoomScaleSheetLayoutView="90" workbookViewId="0">
      <selection activeCell="B12" sqref="B12"/>
    </sheetView>
  </sheetViews>
  <sheetFormatPr baseColWidth="10" defaultColWidth="11.42578125" defaultRowHeight="12.75" x14ac:dyDescent="0.2"/>
  <cols>
    <col min="1" max="1" width="9.7109375" style="3" customWidth="1"/>
    <col min="2" max="2" width="18.7109375" style="3" customWidth="1"/>
    <col min="3" max="3" width="110.7109375" style="160" customWidth="1"/>
    <col min="4" max="4" width="17.28515625" style="929" customWidth="1"/>
    <col min="5" max="5" width="76.5703125" style="3" customWidth="1"/>
    <col min="6" max="16384" width="11.42578125" style="3"/>
  </cols>
  <sheetData>
    <row r="1" spans="1:4" x14ac:dyDescent="0.2">
      <c r="A1" s="212" t="s">
        <v>231</v>
      </c>
      <c r="B1" s="213" t="str">
        <f>Inventari!A1</f>
        <v>1.</v>
      </c>
      <c r="C1" s="270" t="str">
        <f>Inventari!B1</f>
        <v>Control permanent no planificable</v>
      </c>
    </row>
    <row r="2" spans="1:4" x14ac:dyDescent="0.2">
      <c r="A2" s="215" t="s">
        <v>232</v>
      </c>
      <c r="B2" s="211" t="str">
        <f>Inventari!B2</f>
        <v>1.1</v>
      </c>
      <c r="C2" s="271" t="str">
        <f>Inventari!C2</f>
        <v>Pressupost</v>
      </c>
    </row>
    <row r="3" spans="1:4" ht="11.25" customHeight="1" x14ac:dyDescent="0.2">
      <c r="A3" s="206" t="s">
        <v>233</v>
      </c>
      <c r="B3" s="193" t="str">
        <f>Inventari!C3</f>
        <v>1.1.1</v>
      </c>
      <c r="C3" s="228" t="str">
        <f>Inventari!D3</f>
        <v>Pressupost general</v>
      </c>
    </row>
    <row r="4" spans="1:4" s="6" customFormat="1" x14ac:dyDescent="0.2">
      <c r="A4" s="196"/>
      <c r="B4" s="159"/>
      <c r="C4" s="272"/>
      <c r="D4" s="930"/>
    </row>
    <row r="5" spans="1:4" x14ac:dyDescent="0.2">
      <c r="A5" s="158" t="s">
        <v>234</v>
      </c>
      <c r="B5" s="24" t="s">
        <v>235</v>
      </c>
      <c r="C5" s="24" t="s">
        <v>236</v>
      </c>
    </row>
    <row r="6" spans="1:4" s="155" customFormat="1" ht="63.75" x14ac:dyDescent="0.2">
      <c r="A6" s="165" t="s">
        <v>237</v>
      </c>
      <c r="B6" s="162" t="str">
        <f>Inventari!E3</f>
        <v>Art. 18.4 RD 500/1990
Art. 4.1.b).2 RD 128/2018
Art. 168.4 RDLeg 2/2004</v>
      </c>
      <c r="C6" s="257"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c r="D6" s="929"/>
    </row>
    <row r="7" spans="1:4" x14ac:dyDescent="0.2">
      <c r="A7" s="143"/>
      <c r="B7" s="4"/>
      <c r="C7" s="258"/>
    </row>
    <row r="8" spans="1:4" x14ac:dyDescent="0.2">
      <c r="A8" s="158" t="s">
        <v>238</v>
      </c>
      <c r="B8" s="24" t="s">
        <v>235</v>
      </c>
      <c r="C8" s="259" t="s">
        <v>239</v>
      </c>
    </row>
    <row r="9" spans="1:4" ht="38.25" x14ac:dyDescent="0.2">
      <c r="A9" s="265" t="s">
        <v>240</v>
      </c>
      <c r="B9" s="266" t="s">
        <v>241</v>
      </c>
      <c r="C9" s="267" t="s">
        <v>242</v>
      </c>
    </row>
    <row r="10" spans="1:4" s="14" customFormat="1" ht="25.5" x14ac:dyDescent="0.2">
      <c r="A10" s="260" t="s">
        <v>243</v>
      </c>
      <c r="B10" s="261" t="s">
        <v>90</v>
      </c>
      <c r="C10" s="261" t="s">
        <v>244</v>
      </c>
      <c r="D10" s="252"/>
    </row>
    <row r="11" spans="1:4" s="13" customFormat="1" ht="38.25" x14ac:dyDescent="0.2">
      <c r="A11" s="260" t="s">
        <v>245</v>
      </c>
      <c r="B11" s="261" t="s">
        <v>246</v>
      </c>
      <c r="C11" s="261" t="s">
        <v>247</v>
      </c>
      <c r="D11" s="931"/>
    </row>
    <row r="12" spans="1:4" s="6" customFormat="1" ht="25.5" x14ac:dyDescent="0.2">
      <c r="A12" s="260" t="s">
        <v>248</v>
      </c>
      <c r="B12" s="261" t="s">
        <v>249</v>
      </c>
      <c r="C12" s="262" t="s">
        <v>250</v>
      </c>
      <c r="D12" s="930"/>
    </row>
    <row r="13" spans="1:4" s="13" customFormat="1" ht="33" customHeight="1" x14ac:dyDescent="0.2">
      <c r="A13" s="260" t="s">
        <v>251</v>
      </c>
      <c r="B13" s="261" t="s">
        <v>252</v>
      </c>
      <c r="C13" s="261" t="s">
        <v>253</v>
      </c>
      <c r="D13" s="931"/>
    </row>
    <row r="14" spans="1:4" s="13" customFormat="1" ht="81" customHeight="1" x14ac:dyDescent="0.2">
      <c r="A14" s="260" t="s">
        <v>254</v>
      </c>
      <c r="B14" s="261" t="s">
        <v>255</v>
      </c>
      <c r="C14" s="261" t="s">
        <v>256</v>
      </c>
      <c r="D14" s="932"/>
    </row>
    <row r="15" spans="1:4" s="14" customFormat="1" ht="25.5" x14ac:dyDescent="0.2">
      <c r="A15" s="260" t="s">
        <v>257</v>
      </c>
      <c r="B15" s="263" t="s">
        <v>258</v>
      </c>
      <c r="C15" s="263" t="s">
        <v>259</v>
      </c>
      <c r="D15" s="931"/>
    </row>
    <row r="16" spans="1:4" s="13" customFormat="1" ht="38.25" x14ac:dyDescent="0.2">
      <c r="A16" s="260" t="s">
        <v>260</v>
      </c>
      <c r="B16" s="263" t="s">
        <v>261</v>
      </c>
      <c r="C16" s="263" t="s">
        <v>262</v>
      </c>
      <c r="D16" s="931"/>
    </row>
    <row r="17" spans="1:5" s="14" customFormat="1" ht="51" x14ac:dyDescent="0.2">
      <c r="A17" s="260" t="s">
        <v>263</v>
      </c>
      <c r="B17" s="261" t="s">
        <v>264</v>
      </c>
      <c r="C17" s="261" t="s">
        <v>265</v>
      </c>
      <c r="D17" s="933"/>
    </row>
    <row r="18" spans="1:5" s="14" customFormat="1" ht="38.25" x14ac:dyDescent="0.2">
      <c r="A18" s="260" t="s">
        <v>266</v>
      </c>
      <c r="B18" s="261" t="s">
        <v>267</v>
      </c>
      <c r="C18" s="261" t="s">
        <v>268</v>
      </c>
      <c r="D18" s="933"/>
    </row>
    <row r="19" spans="1:5" s="13" customFormat="1" ht="36" customHeight="1" x14ac:dyDescent="0.2">
      <c r="A19" s="260" t="s">
        <v>269</v>
      </c>
      <c r="B19" s="261" t="s">
        <v>270</v>
      </c>
      <c r="C19" s="261" t="s">
        <v>271</v>
      </c>
      <c r="D19" s="255"/>
    </row>
    <row r="20" spans="1:5" s="14" customFormat="1" ht="51" x14ac:dyDescent="0.2">
      <c r="A20" s="260" t="s">
        <v>272</v>
      </c>
      <c r="B20" s="261" t="s">
        <v>273</v>
      </c>
      <c r="C20" s="261" t="s">
        <v>274</v>
      </c>
      <c r="D20" s="933"/>
    </row>
    <row r="21" spans="1:5" s="14" customFormat="1" ht="51" x14ac:dyDescent="0.2">
      <c r="A21" s="260" t="s">
        <v>275</v>
      </c>
      <c r="B21" s="263" t="s">
        <v>276</v>
      </c>
      <c r="C21" s="261" t="s">
        <v>277</v>
      </c>
      <c r="D21" s="933"/>
    </row>
    <row r="22" spans="1:5" s="13" customFormat="1" ht="131.25" customHeight="1" x14ac:dyDescent="0.2">
      <c r="A22" s="260" t="s">
        <v>278</v>
      </c>
      <c r="B22" s="263" t="s">
        <v>279</v>
      </c>
      <c r="C22" s="263" t="s">
        <v>280</v>
      </c>
      <c r="D22" s="931"/>
    </row>
    <row r="23" spans="1:5" s="13" customFormat="1" ht="64.5" customHeight="1" x14ac:dyDescent="0.2">
      <c r="A23" s="260" t="s">
        <v>281</v>
      </c>
      <c r="B23" s="263" t="s">
        <v>282</v>
      </c>
      <c r="C23" s="262" t="s">
        <v>283</v>
      </c>
      <c r="D23" s="932"/>
    </row>
    <row r="24" spans="1:5" s="13" customFormat="1" ht="38.25" x14ac:dyDescent="0.2">
      <c r="A24" s="260" t="s">
        <v>284</v>
      </c>
      <c r="B24" s="263" t="s">
        <v>285</v>
      </c>
      <c r="C24" s="262" t="s">
        <v>286</v>
      </c>
      <c r="D24" s="932"/>
    </row>
    <row r="25" spans="1:5" s="14" customFormat="1" ht="73.5" customHeight="1" x14ac:dyDescent="0.2">
      <c r="A25" s="260" t="s">
        <v>287</v>
      </c>
      <c r="B25" s="313" t="s">
        <v>288</v>
      </c>
      <c r="C25" s="314" t="s">
        <v>289</v>
      </c>
      <c r="D25" s="987" t="s">
        <v>290</v>
      </c>
    </row>
    <row r="26" spans="1:5" s="15" customFormat="1" ht="76.5" x14ac:dyDescent="0.2">
      <c r="A26" s="260" t="s">
        <v>291</v>
      </c>
      <c r="B26" s="263" t="s">
        <v>292</v>
      </c>
      <c r="C26" s="264" t="s">
        <v>293</v>
      </c>
      <c r="D26" s="142"/>
    </row>
    <row r="27" spans="1:5" s="14" customFormat="1" ht="76.5" x14ac:dyDescent="0.2">
      <c r="A27" s="260" t="s">
        <v>294</v>
      </c>
      <c r="B27" s="261" t="s">
        <v>295</v>
      </c>
      <c r="C27" s="261" t="s">
        <v>296</v>
      </c>
      <c r="D27" s="957"/>
    </row>
    <row r="28" spans="1:5" s="13" customFormat="1" ht="63.75" x14ac:dyDescent="0.2">
      <c r="A28" s="260" t="s">
        <v>297</v>
      </c>
      <c r="B28" s="261" t="s">
        <v>298</v>
      </c>
      <c r="C28" s="261" t="s">
        <v>299</v>
      </c>
      <c r="D28" s="957"/>
    </row>
    <row r="29" spans="1:5" s="15" customFormat="1" ht="63.75" x14ac:dyDescent="0.2">
      <c r="A29" s="260" t="s">
        <v>300</v>
      </c>
      <c r="B29" s="261" t="s">
        <v>301</v>
      </c>
      <c r="C29" s="261" t="s">
        <v>302</v>
      </c>
      <c r="D29" s="966"/>
    </row>
    <row r="30" spans="1:5" s="15" customFormat="1" ht="25.5" x14ac:dyDescent="0.2">
      <c r="A30" s="260" t="s">
        <v>303</v>
      </c>
      <c r="B30" s="261" t="s">
        <v>304</v>
      </c>
      <c r="C30" s="261" t="s">
        <v>305</v>
      </c>
      <c r="D30" s="966"/>
    </row>
    <row r="31" spans="1:5" s="15" customFormat="1" ht="74.25" customHeight="1" x14ac:dyDescent="0.2">
      <c r="A31" s="260" t="s">
        <v>306</v>
      </c>
      <c r="B31" s="261" t="s">
        <v>307</v>
      </c>
      <c r="C31" s="293" t="s">
        <v>308</v>
      </c>
      <c r="D31" s="954"/>
      <c r="E31" s="253"/>
    </row>
    <row r="32" spans="1:5" s="13" customFormat="1" ht="51" x14ac:dyDescent="0.2">
      <c r="A32" s="260" t="s">
        <v>309</v>
      </c>
      <c r="B32" s="261" t="s">
        <v>310</v>
      </c>
      <c r="C32" s="293" t="s">
        <v>311</v>
      </c>
      <c r="D32" s="294"/>
      <c r="E32" s="254"/>
    </row>
    <row r="33" spans="1:5" s="13" customFormat="1" ht="51" x14ac:dyDescent="0.2">
      <c r="A33" s="260" t="s">
        <v>312</v>
      </c>
      <c r="B33" s="261" t="s">
        <v>310</v>
      </c>
      <c r="C33" s="293" t="s">
        <v>313</v>
      </c>
      <c r="D33" s="294"/>
      <c r="E33" s="254"/>
    </row>
    <row r="34" spans="1:5" s="13" customFormat="1" ht="51" x14ac:dyDescent="0.2">
      <c r="A34" s="260" t="s">
        <v>314</v>
      </c>
      <c r="B34" s="261" t="s">
        <v>315</v>
      </c>
      <c r="C34" s="293" t="s">
        <v>316</v>
      </c>
      <c r="D34" s="935"/>
      <c r="E34" s="254"/>
    </row>
    <row r="35" spans="1:5" s="15" customFormat="1" ht="114.75" x14ac:dyDescent="0.2">
      <c r="A35" s="260" t="s">
        <v>317</v>
      </c>
      <c r="B35" s="261" t="s">
        <v>318</v>
      </c>
      <c r="C35" s="293" t="s">
        <v>319</v>
      </c>
      <c r="D35" s="294"/>
    </row>
    <row r="36" spans="1:5" s="13" customFormat="1" ht="63.75" x14ac:dyDescent="0.2">
      <c r="A36" s="260" t="s">
        <v>320</v>
      </c>
      <c r="B36" s="263" t="s">
        <v>321</v>
      </c>
      <c r="C36" s="293" t="s">
        <v>322</v>
      </c>
      <c r="D36" s="936"/>
    </row>
    <row r="37" spans="1:5" s="13" customFormat="1" ht="39.75" customHeight="1" x14ac:dyDescent="0.2">
      <c r="A37" s="260" t="s">
        <v>323</v>
      </c>
      <c r="B37" s="263" t="s">
        <v>324</v>
      </c>
      <c r="C37" s="263" t="s">
        <v>325</v>
      </c>
      <c r="D37" s="256"/>
    </row>
    <row r="38" spans="1:5" s="13" customFormat="1" ht="76.5" customHeight="1" x14ac:dyDescent="0.2">
      <c r="A38" s="260" t="s">
        <v>326</v>
      </c>
      <c r="B38" s="261" t="s">
        <v>327</v>
      </c>
      <c r="C38" s="261" t="s">
        <v>328</v>
      </c>
      <c r="D38" s="958"/>
      <c r="E38" s="14"/>
    </row>
    <row r="39" spans="1:5" s="15" customFormat="1" ht="51" x14ac:dyDescent="0.2">
      <c r="A39" s="260" t="s">
        <v>329</v>
      </c>
      <c r="B39" s="249" t="s">
        <v>330</v>
      </c>
      <c r="C39" s="263" t="s">
        <v>331</v>
      </c>
      <c r="D39" s="932"/>
    </row>
    <row r="40" spans="1:5" s="155" customFormat="1" x14ac:dyDescent="0.2">
      <c r="A40" s="177" t="s">
        <v>332</v>
      </c>
      <c r="B40" s="177" t="s">
        <v>235</v>
      </c>
      <c r="C40" s="191" t="s">
        <v>333</v>
      </c>
      <c r="D40" s="295"/>
    </row>
    <row r="41" spans="1:5" s="155" customFormat="1" x14ac:dyDescent="0.2">
      <c r="A41" s="304" t="s">
        <v>334</v>
      </c>
      <c r="B41" s="119"/>
      <c r="C41" s="119" t="s">
        <v>335</v>
      </c>
      <c r="D41" s="131"/>
    </row>
    <row r="42" spans="1:5" s="155" customFormat="1" x14ac:dyDescent="0.2">
      <c r="A42" s="177" t="s">
        <v>336</v>
      </c>
      <c r="B42" s="177" t="s">
        <v>235</v>
      </c>
      <c r="C42" s="191" t="s">
        <v>337</v>
      </c>
      <c r="D42" s="295"/>
    </row>
    <row r="43" spans="1:5" s="155" customFormat="1" ht="38.25" x14ac:dyDescent="0.2">
      <c r="A43" s="260" t="s">
        <v>338</v>
      </c>
      <c r="B43" s="261" t="s">
        <v>339</v>
      </c>
      <c r="C43" s="261" t="s">
        <v>340</v>
      </c>
      <c r="D43" s="316"/>
    </row>
    <row r="44" spans="1:5" ht="51" x14ac:dyDescent="0.2">
      <c r="A44" s="260" t="s">
        <v>341</v>
      </c>
      <c r="B44" s="119" t="s">
        <v>342</v>
      </c>
      <c r="C44" s="119" t="s">
        <v>343</v>
      </c>
      <c r="D44" s="316"/>
      <c r="E44" s="155"/>
    </row>
    <row r="45" spans="1:5" s="155" customFormat="1" ht="38.25" x14ac:dyDescent="0.2">
      <c r="A45" s="260" t="s">
        <v>344</v>
      </c>
      <c r="B45" s="269" t="s">
        <v>345</v>
      </c>
      <c r="C45" s="937" t="s">
        <v>346</v>
      </c>
      <c r="D45" s="316"/>
    </row>
    <row r="46" spans="1:5" s="155" customFormat="1" x14ac:dyDescent="0.2">
      <c r="A46" s="177" t="s">
        <v>347</v>
      </c>
      <c r="B46" s="177" t="s">
        <v>235</v>
      </c>
      <c r="C46" s="191" t="s">
        <v>348</v>
      </c>
      <c r="D46" s="295"/>
    </row>
    <row r="47" spans="1:5" s="155" customFormat="1" x14ac:dyDescent="0.2">
      <c r="A47" s="304" t="s">
        <v>349</v>
      </c>
      <c r="B47" s="119"/>
      <c r="C47" s="119" t="s">
        <v>335</v>
      </c>
      <c r="D47" s="131"/>
    </row>
  </sheetData>
  <customSheetViews>
    <customSheetView guid="{C05EC54D-5F4D-4DAC-8B5A-CD3242A0C8CA}" scale="90" showPageBreaks="1" fitToPage="1" view="pageBreakPreview" topLeftCell="A25">
      <selection activeCell="C30" sqref="C30"/>
      <pageMargins left="0" right="0" top="0" bottom="0" header="0" footer="0"/>
      <pageSetup paperSize="9" scale="82" fitToHeight="6" orientation="landscape" r:id="rId1"/>
    </customSheetView>
    <customSheetView guid="{D0C00841-1E30-435B-B1C3-8C1666084E21}" scale="90" showPageBreaks="1" fitToPage="1" view="pageBreakPreview">
      <selection activeCell="C45" sqref="C45"/>
      <pageMargins left="0" right="0" top="0" bottom="0" header="0" footer="0"/>
      <pageSetup paperSize="9" scale="82" fitToHeight="6" orientation="landscape" r:id="rId2"/>
    </customSheetView>
    <customSheetView guid="{DE13449C-9946-4D9B-BAD6-D935553CF657}" scale="90" showPageBreaks="1" fitToPage="1" printArea="1" view="pageBreakPreview">
      <selection activeCell="C18" sqref="C18"/>
      <pageMargins left="0" right="0" top="0" bottom="0" header="0" footer="0"/>
      <pageSetup paperSize="9" fitToHeight="6" orientation="landscape" r:id="rId3"/>
    </customSheetView>
    <customSheetView guid="{CB07B519-62E8-4084-A00D-D1F8D5657738}" scale="90" showPageBreaks="1" fitToPage="1" view="pageBreakPreview" topLeftCell="A58">
      <selection activeCell="C61" sqref="C61"/>
      <pageMargins left="0" right="0" top="0" bottom="0" header="0" footer="0"/>
      <pageSetup paperSize="9" scale="82" fitToHeight="6" orientation="landscape" r:id="rId4"/>
    </customSheetView>
    <customSheetView guid="{8DB10316-28C9-4A14-AEA2-359711156BC5}" showPageBreaks="1" fitToPage="1">
      <selection activeCell="C46" sqref="C45:C46"/>
      <pageMargins left="0" right="0" top="0" bottom="0" header="0" footer="0"/>
      <pageSetup paperSize="9" scale="61" fitToHeight="2" orientation="portrait" r:id="rId5"/>
    </customSheetView>
    <customSheetView guid="{A2FA97B7-FA2E-4CF8-9E14-C904E49D925F}" fitToPage="1">
      <selection activeCell="C43" sqref="C43"/>
      <pageMargins left="0" right="0" top="0" bottom="0" header="0" footer="0"/>
      <pageSetup paperSize="9" scale="61" fitToHeight="2" orientation="portrait" r:id="rId6"/>
    </customSheetView>
    <customSheetView guid="{F414D6E4-FF9A-4C61-8209-8A1F2A078362}" scale="90" fitToPage="1" topLeftCell="A10">
      <selection activeCell="C4" sqref="C4"/>
      <pageMargins left="0" right="0" top="0" bottom="0" header="0" footer="0"/>
      <pageSetup paperSize="9" scale="59" orientation="portrait" r:id="rId7"/>
    </customSheetView>
    <customSheetView guid="{ADC44F08-3865-4F34-B04A-36DC3A9880D3}" fitToPage="1">
      <selection activeCell="C11" sqref="C11:D11"/>
      <pageMargins left="0" right="0" top="0" bottom="0" header="0" footer="0"/>
      <pageSetup paperSize="9" scale="71" fitToHeight="2" orientation="portrait" r:id="rId8"/>
    </customSheetView>
    <customSheetView guid="{938131D7-2FA4-4B6F-9B58-CE56B014F426}" showPageBreaks="1" fitToPage="1" topLeftCell="A27">
      <selection activeCell="A72" sqref="A72"/>
      <pageMargins left="0" right="0" top="0" bottom="0" header="0" footer="0"/>
      <pageSetup paperSize="9" scale="47" fitToHeight="2" orientation="portrait" r:id="rId9"/>
    </customSheetView>
    <customSheetView guid="{15196E9F-7FF8-439E-8E5E-D7EC9B4FE2B9}" scale="90" showPageBreaks="1" fitToPage="1" view="pageBreakPreview" topLeftCell="A55">
      <selection activeCell="C73" sqref="C73"/>
      <pageMargins left="0" right="0" top="0" bottom="0" header="0" footer="0"/>
      <pageSetup paperSize="9" scale="82" fitToHeight="6" orientation="landscape" r:id="rId10"/>
    </customSheetView>
  </customSheetViews>
  <pageMargins left="0.39370078740157483" right="0.39370078740157483" top="0.39370078740157483" bottom="0.39370078740157483" header="0.39370078740157483" footer="0.39370078740157483"/>
  <pageSetup paperSize="9" scale="88" fitToHeight="6" orientation="landscape"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topLeftCell="A176" zoomScale="80" zoomScaleNormal="82" zoomScaleSheetLayoutView="80" zoomScalePageLayoutView="70" workbookViewId="0">
      <selection activeCell="G131" sqref="G131"/>
    </sheetView>
  </sheetViews>
  <sheetFormatPr baseColWidth="10" defaultColWidth="11.42578125" defaultRowHeight="12.75" x14ac:dyDescent="0.25"/>
  <cols>
    <col min="1" max="1" width="3" style="565" customWidth="1"/>
    <col min="2" max="2" width="65.7109375" style="565" customWidth="1"/>
    <col min="3" max="8" width="16.7109375" style="565" customWidth="1"/>
    <col min="9" max="9" width="5.7109375" style="565" customWidth="1"/>
    <col min="10" max="16384" width="11.42578125" style="565"/>
  </cols>
  <sheetData>
    <row r="2" spans="2:10" ht="20.25" x14ac:dyDescent="0.25">
      <c r="B2" s="1097" t="s">
        <v>436</v>
      </c>
      <c r="C2" s="1098"/>
      <c r="D2" s="1098"/>
      <c r="E2" s="1098"/>
      <c r="F2" s="1098"/>
      <c r="G2" s="1098"/>
      <c r="H2" s="567"/>
      <c r="I2" s="566"/>
      <c r="J2" s="566"/>
    </row>
    <row r="3" spans="2:10" ht="20.25" x14ac:dyDescent="0.25">
      <c r="B3" s="973"/>
      <c r="C3" s="973"/>
      <c r="D3" s="973"/>
      <c r="E3" s="973"/>
      <c r="F3" s="973"/>
      <c r="G3" s="973"/>
      <c r="H3" s="567"/>
      <c r="I3" s="566"/>
      <c r="J3" s="566"/>
    </row>
    <row r="4" spans="2:10" ht="20.25" x14ac:dyDescent="0.25">
      <c r="B4" s="1097" t="s">
        <v>605</v>
      </c>
      <c r="C4" s="1098"/>
      <c r="D4" s="1098"/>
      <c r="E4" s="1098"/>
      <c r="F4" s="1098"/>
      <c r="G4" s="1098"/>
      <c r="H4" s="567"/>
      <c r="I4" s="566"/>
      <c r="J4" s="566"/>
    </row>
    <row r="5" spans="2:10" x14ac:dyDescent="0.25">
      <c r="B5" s="568"/>
    </row>
    <row r="6" spans="2:10" ht="25.5" x14ac:dyDescent="0.25">
      <c r="B6" s="569" t="s">
        <v>450</v>
      </c>
      <c r="C6" s="570" t="s">
        <v>830</v>
      </c>
    </row>
    <row r="7" spans="2:10" x14ac:dyDescent="0.25">
      <c r="B7" s="571" t="s">
        <v>452</v>
      </c>
      <c r="C7" s="572"/>
    </row>
    <row r="8" spans="2:10" x14ac:dyDescent="0.25">
      <c r="B8" s="573" t="s">
        <v>453</v>
      </c>
      <c r="C8" s="574"/>
    </row>
    <row r="9" spans="2:10" x14ac:dyDescent="0.25">
      <c r="B9" s="573" t="s">
        <v>454</v>
      </c>
      <c r="C9" s="574"/>
    </row>
    <row r="10" spans="2:10" x14ac:dyDescent="0.25">
      <c r="B10" s="573" t="s">
        <v>455</v>
      </c>
      <c r="C10" s="574"/>
    </row>
    <row r="11" spans="2:10" x14ac:dyDescent="0.25">
      <c r="B11" s="573" t="s">
        <v>456</v>
      </c>
      <c r="C11" s="574"/>
    </row>
    <row r="12" spans="2:10" x14ac:dyDescent="0.25">
      <c r="B12" s="573" t="s">
        <v>457</v>
      </c>
      <c r="C12" s="574"/>
    </row>
    <row r="13" spans="2:10" x14ac:dyDescent="0.25">
      <c r="B13" s="575" t="s">
        <v>458</v>
      </c>
      <c r="C13" s="576"/>
    </row>
    <row r="14" spans="2:10" ht="21" customHeight="1" x14ac:dyDescent="0.25">
      <c r="B14" s="569" t="s">
        <v>459</v>
      </c>
      <c r="C14" s="577">
        <f>SUM(C7:C13)</f>
        <v>0</v>
      </c>
      <c r="D14" s="578"/>
    </row>
    <row r="15" spans="2:10" x14ac:dyDescent="0.25">
      <c r="B15" s="579"/>
      <c r="C15" s="580"/>
    </row>
    <row r="16" spans="2:10" ht="25.5" x14ac:dyDescent="0.25">
      <c r="B16" s="569" t="s">
        <v>460</v>
      </c>
      <c r="C16" s="570" t="s">
        <v>831</v>
      </c>
    </row>
    <row r="17" spans="2:4" x14ac:dyDescent="0.25">
      <c r="B17" s="571" t="s">
        <v>462</v>
      </c>
      <c r="C17" s="572"/>
    </row>
    <row r="18" spans="2:4" x14ac:dyDescent="0.25">
      <c r="B18" s="573" t="s">
        <v>463</v>
      </c>
      <c r="C18" s="574"/>
    </row>
    <row r="19" spans="2:4" x14ac:dyDescent="0.25">
      <c r="B19" s="573" t="s">
        <v>464</v>
      </c>
      <c r="C19" s="574"/>
    </row>
    <row r="20" spans="2:4" x14ac:dyDescent="0.25">
      <c r="B20" s="573" t="s">
        <v>455</v>
      </c>
      <c r="C20" s="574"/>
    </row>
    <row r="21" spans="2:4" x14ac:dyDescent="0.25">
      <c r="B21" s="573" t="s">
        <v>466</v>
      </c>
      <c r="C21" s="574"/>
    </row>
    <row r="22" spans="2:4" x14ac:dyDescent="0.25">
      <c r="B22" s="575" t="s">
        <v>458</v>
      </c>
      <c r="C22" s="576"/>
    </row>
    <row r="23" spans="2:4" ht="21" customHeight="1" x14ac:dyDescent="0.25">
      <c r="B23" s="569" t="s">
        <v>467</v>
      </c>
      <c r="C23" s="577">
        <f>SUM(C17:C22)</f>
        <v>0</v>
      </c>
      <c r="D23" s="578"/>
    </row>
    <row r="24" spans="2:4" x14ac:dyDescent="0.25">
      <c r="B24" s="579"/>
      <c r="C24" s="580"/>
    </row>
    <row r="25" spans="2:4" ht="21" customHeight="1" x14ac:dyDescent="0.25">
      <c r="B25" s="581" t="s">
        <v>468</v>
      </c>
      <c r="C25" s="582">
        <f>+C14-C23</f>
        <v>0</v>
      </c>
    </row>
    <row r="27" spans="2:4" ht="24.75" customHeight="1" x14ac:dyDescent="0.25">
      <c r="B27" s="583" t="s">
        <v>469</v>
      </c>
      <c r="C27" s="584" t="s">
        <v>386</v>
      </c>
    </row>
    <row r="28" spans="2:4" x14ac:dyDescent="0.25">
      <c r="B28" s="585" t="s">
        <v>470</v>
      </c>
      <c r="C28" s="586">
        <f>+G75</f>
        <v>0</v>
      </c>
    </row>
    <row r="29" spans="2:4" x14ac:dyDescent="0.25">
      <c r="B29" s="587" t="s">
        <v>471</v>
      </c>
      <c r="C29" s="588">
        <f>+E80</f>
        <v>0</v>
      </c>
    </row>
    <row r="30" spans="2:4" x14ac:dyDescent="0.25">
      <c r="B30" s="587" t="s">
        <v>472</v>
      </c>
      <c r="C30" s="588">
        <f>+E92</f>
        <v>0</v>
      </c>
    </row>
    <row r="31" spans="2:4" x14ac:dyDescent="0.25">
      <c r="B31" s="587" t="s">
        <v>473</v>
      </c>
      <c r="C31" s="588">
        <v>0</v>
      </c>
    </row>
    <row r="32" spans="2:4" x14ac:dyDescent="0.25">
      <c r="B32" s="587" t="s">
        <v>870</v>
      </c>
      <c r="C32" s="588">
        <f>+E100</f>
        <v>0</v>
      </c>
    </row>
    <row r="33" spans="2:3" x14ac:dyDescent="0.25">
      <c r="B33" s="587" t="s">
        <v>475</v>
      </c>
      <c r="C33" s="588">
        <f>+D105</f>
        <v>0</v>
      </c>
    </row>
    <row r="34" spans="2:3" x14ac:dyDescent="0.25">
      <c r="B34" s="587" t="s">
        <v>476</v>
      </c>
      <c r="C34" s="588">
        <f>+E110</f>
        <v>0</v>
      </c>
    </row>
    <row r="35" spans="2:3" x14ac:dyDescent="0.25">
      <c r="B35" s="587" t="s">
        <v>477</v>
      </c>
      <c r="C35" s="588">
        <f>+G116</f>
        <v>0</v>
      </c>
    </row>
    <row r="36" spans="2:3" x14ac:dyDescent="0.25">
      <c r="B36" s="587" t="s">
        <v>478</v>
      </c>
      <c r="C36" s="588">
        <f>+E121</f>
        <v>0</v>
      </c>
    </row>
    <row r="37" spans="2:3" x14ac:dyDescent="0.25">
      <c r="B37" s="589" t="s">
        <v>479</v>
      </c>
      <c r="C37" s="588">
        <f>+E132</f>
        <v>0</v>
      </c>
    </row>
    <row r="38" spans="2:3" x14ac:dyDescent="0.25">
      <c r="B38" s="589" t="s">
        <v>480</v>
      </c>
      <c r="C38" s="588">
        <f>+D137</f>
        <v>0</v>
      </c>
    </row>
    <row r="39" spans="2:3" x14ac:dyDescent="0.25">
      <c r="B39" s="590" t="s">
        <v>481</v>
      </c>
      <c r="C39" s="588">
        <f>+D142</f>
        <v>0</v>
      </c>
    </row>
    <row r="40" spans="2:3" x14ac:dyDescent="0.25">
      <c r="B40" s="591" t="s">
        <v>482</v>
      </c>
      <c r="C40" s="588">
        <f>+C148</f>
        <v>0</v>
      </c>
    </row>
    <row r="41" spans="2:3" x14ac:dyDescent="0.25">
      <c r="B41" s="589" t="s">
        <v>483</v>
      </c>
      <c r="C41" s="588">
        <v>0</v>
      </c>
    </row>
    <row r="42" spans="2:3" x14ac:dyDescent="0.25">
      <c r="B42" s="592" t="s">
        <v>484</v>
      </c>
      <c r="C42" s="588">
        <v>0</v>
      </c>
    </row>
    <row r="43" spans="2:3" x14ac:dyDescent="0.25">
      <c r="B43" s="592" t="s">
        <v>485</v>
      </c>
      <c r="C43" s="588">
        <v>0</v>
      </c>
    </row>
    <row r="44" spans="2:3" x14ac:dyDescent="0.25">
      <c r="B44" s="587" t="s">
        <v>486</v>
      </c>
      <c r="C44" s="588">
        <f>+E168</f>
        <v>0</v>
      </c>
    </row>
    <row r="45" spans="2:3" x14ac:dyDescent="0.25">
      <c r="B45" s="589" t="s">
        <v>487</v>
      </c>
      <c r="C45" s="588">
        <v>0</v>
      </c>
    </row>
    <row r="46" spans="2:3" x14ac:dyDescent="0.25">
      <c r="B46" s="593" t="s">
        <v>488</v>
      </c>
      <c r="C46" s="594">
        <f>+C178</f>
        <v>0</v>
      </c>
    </row>
    <row r="47" spans="2:3" x14ac:dyDescent="0.25">
      <c r="B47" s="595" t="s">
        <v>489</v>
      </c>
      <c r="C47" s="594">
        <f>+G183</f>
        <v>0</v>
      </c>
    </row>
    <row r="48" spans="2:3" ht="24.75" customHeight="1" x14ac:dyDescent="0.25">
      <c r="B48" s="596" t="s">
        <v>490</v>
      </c>
      <c r="C48" s="597">
        <f>SUM(C28:C47)</f>
        <v>0</v>
      </c>
    </row>
    <row r="50" spans="2:8" ht="23.25" customHeight="1" x14ac:dyDescent="0.25">
      <c r="B50" s="583" t="s">
        <v>491</v>
      </c>
      <c r="C50" s="584" t="s">
        <v>386</v>
      </c>
    </row>
    <row r="51" spans="2:8" x14ac:dyDescent="0.25">
      <c r="B51" s="585" t="s">
        <v>492</v>
      </c>
      <c r="C51" s="588">
        <f>+F190</f>
        <v>0</v>
      </c>
    </row>
    <row r="52" spans="2:8" ht="23.25" customHeight="1" x14ac:dyDescent="0.25">
      <c r="B52" s="596" t="s">
        <v>493</v>
      </c>
      <c r="C52" s="597">
        <f>SUM(C51:C51)</f>
        <v>0</v>
      </c>
    </row>
    <row r="54" spans="2:8" ht="24.75" customHeight="1" x14ac:dyDescent="0.25">
      <c r="B54" s="596" t="s">
        <v>494</v>
      </c>
      <c r="C54" s="597">
        <f>+C25+C48+C52</f>
        <v>0</v>
      </c>
    </row>
    <row r="56" spans="2:8" ht="13.5" thickBot="1" x14ac:dyDescent="0.3"/>
    <row r="57" spans="2:8" s="566" customFormat="1" ht="20.25" thickBot="1" x14ac:dyDescent="0.45">
      <c r="B57" s="1091" t="s">
        <v>495</v>
      </c>
      <c r="C57" s="1092"/>
      <c r="D57" s="1092"/>
      <c r="E57" s="1092"/>
      <c r="F57" s="1092"/>
      <c r="G57" s="1093"/>
      <c r="H57" s="598"/>
    </row>
    <row r="59" spans="2:8" s="601" customFormat="1" x14ac:dyDescent="0.25">
      <c r="B59" s="599" t="s">
        <v>496</v>
      </c>
      <c r="C59" s="600"/>
      <c r="D59" s="600"/>
      <c r="E59" s="600"/>
      <c r="F59" s="600"/>
      <c r="G59" s="600"/>
    </row>
    <row r="60" spans="2:8" s="601" customFormat="1" ht="24" customHeight="1" x14ac:dyDescent="0.25">
      <c r="B60" s="603" t="s">
        <v>497</v>
      </c>
      <c r="C60" s="603" t="s">
        <v>830</v>
      </c>
      <c r="D60" s="603" t="s">
        <v>832</v>
      </c>
      <c r="E60" s="628" t="s">
        <v>833</v>
      </c>
      <c r="F60" s="628" t="s">
        <v>834</v>
      </c>
      <c r="G60" s="628" t="s">
        <v>503</v>
      </c>
    </row>
    <row r="61" spans="2:8" s="601" customFormat="1" ht="12" customHeight="1" x14ac:dyDescent="0.25">
      <c r="B61" s="605" t="s">
        <v>504</v>
      </c>
      <c r="C61" s="606"/>
      <c r="D61" s="606"/>
      <c r="E61" s="959"/>
      <c r="F61" s="959">
        <f>+D61+E61</f>
        <v>0</v>
      </c>
      <c r="G61" s="959">
        <f>+F61-C61</f>
        <v>0</v>
      </c>
    </row>
    <row r="62" spans="2:8" s="601" customFormat="1" ht="12" customHeight="1" x14ac:dyDescent="0.25">
      <c r="B62" s="608" t="s">
        <v>505</v>
      </c>
      <c r="C62" s="609">
        <f>SUM(C61:C61)</f>
        <v>0</v>
      </c>
      <c r="D62" s="609">
        <f>SUM(D61:D61)</f>
        <v>0</v>
      </c>
      <c r="E62" s="632">
        <f>SUM(E61:E61)</f>
        <v>0</v>
      </c>
      <c r="F62" s="632">
        <f>SUM(F61:F61)</f>
        <v>0</v>
      </c>
      <c r="G62" s="632">
        <f>SUM(G61:G61)</f>
        <v>0</v>
      </c>
    </row>
    <row r="63" spans="2:8" s="601" customFormat="1" ht="12" customHeight="1" x14ac:dyDescent="0.25">
      <c r="B63" s="611" t="s">
        <v>506</v>
      </c>
      <c r="C63" s="612"/>
      <c r="D63" s="612"/>
      <c r="E63" s="682"/>
      <c r="F63" s="682">
        <f>+D63+E63</f>
        <v>0</v>
      </c>
      <c r="G63" s="959">
        <f>+F63-C63</f>
        <v>0</v>
      </c>
    </row>
    <row r="64" spans="2:8" s="601" customFormat="1" ht="12" customHeight="1" x14ac:dyDescent="0.25">
      <c r="B64" s="608" t="s">
        <v>507</v>
      </c>
      <c r="C64" s="609">
        <f>SUM(C63)</f>
        <v>0</v>
      </c>
      <c r="D64" s="609">
        <f>SUM(D63)</f>
        <v>0</v>
      </c>
      <c r="E64" s="632">
        <f>SUM(E63)</f>
        <v>0</v>
      </c>
      <c r="F64" s="632">
        <f>SUM(F63)</f>
        <v>0</v>
      </c>
      <c r="G64" s="632">
        <f>SUM(G63)</f>
        <v>0</v>
      </c>
    </row>
    <row r="65" spans="2:7" s="601" customFormat="1" ht="12" customHeight="1" x14ac:dyDescent="0.25">
      <c r="B65" s="613" t="s">
        <v>508</v>
      </c>
      <c r="C65" s="614"/>
      <c r="D65" s="614"/>
      <c r="E65" s="630"/>
      <c r="F65" s="630">
        <f>+D65+E65</f>
        <v>0</v>
      </c>
      <c r="G65" s="630">
        <f t="shared" ref="G65:G73" si="0">+F65-C65</f>
        <v>0</v>
      </c>
    </row>
    <row r="66" spans="2:7" s="601" customFormat="1" ht="12" customHeight="1" x14ac:dyDescent="0.25">
      <c r="B66" s="616" t="s">
        <v>509</v>
      </c>
      <c r="C66" s="617"/>
      <c r="D66" s="617"/>
      <c r="E66" s="625"/>
      <c r="F66" s="625">
        <f>+D66+E66</f>
        <v>0</v>
      </c>
      <c r="G66" s="625">
        <f t="shared" si="0"/>
        <v>0</v>
      </c>
    </row>
    <row r="67" spans="2:7" s="601" customFormat="1" ht="12" customHeight="1" x14ac:dyDescent="0.25">
      <c r="B67" s="616" t="s">
        <v>510</v>
      </c>
      <c r="C67" s="617"/>
      <c r="D67" s="617"/>
      <c r="E67" s="625"/>
      <c r="F67" s="625">
        <f t="shared" ref="F67:F73" si="1">+D67+E67</f>
        <v>0</v>
      </c>
      <c r="G67" s="625">
        <f t="shared" si="0"/>
        <v>0</v>
      </c>
    </row>
    <row r="68" spans="2:7" s="601" customFormat="1" ht="12" customHeight="1" x14ac:dyDescent="0.25">
      <c r="B68" s="616" t="s">
        <v>511</v>
      </c>
      <c r="C68" s="617"/>
      <c r="D68" s="617"/>
      <c r="E68" s="625"/>
      <c r="F68" s="625">
        <f t="shared" si="1"/>
        <v>0</v>
      </c>
      <c r="G68" s="625">
        <f t="shared" si="0"/>
        <v>0</v>
      </c>
    </row>
    <row r="69" spans="2:7" s="601" customFormat="1" ht="12" customHeight="1" x14ac:dyDescent="0.25">
      <c r="B69" s="616" t="s">
        <v>512</v>
      </c>
      <c r="C69" s="617"/>
      <c r="D69" s="617"/>
      <c r="E69" s="625"/>
      <c r="F69" s="625">
        <f t="shared" si="1"/>
        <v>0</v>
      </c>
      <c r="G69" s="625">
        <f t="shared" si="0"/>
        <v>0</v>
      </c>
    </row>
    <row r="70" spans="2:7" s="601" customFormat="1" ht="12" customHeight="1" x14ac:dyDescent="0.25">
      <c r="B70" s="616" t="s">
        <v>513</v>
      </c>
      <c r="C70" s="617"/>
      <c r="D70" s="617"/>
      <c r="E70" s="625"/>
      <c r="F70" s="625">
        <f t="shared" si="1"/>
        <v>0</v>
      </c>
      <c r="G70" s="625">
        <f t="shared" si="0"/>
        <v>0</v>
      </c>
    </row>
    <row r="71" spans="2:7" s="601" customFormat="1" ht="12" customHeight="1" x14ac:dyDescent="0.25">
      <c r="B71" s="619" t="s">
        <v>514</v>
      </c>
      <c r="C71" s="620"/>
      <c r="D71" s="620"/>
      <c r="E71" s="960"/>
      <c r="F71" s="625">
        <f t="shared" si="1"/>
        <v>0</v>
      </c>
      <c r="G71" s="960">
        <f t="shared" si="0"/>
        <v>0</v>
      </c>
    </row>
    <row r="72" spans="2:7" s="601" customFormat="1" ht="12" customHeight="1" x14ac:dyDescent="0.25">
      <c r="B72" s="619" t="s">
        <v>515</v>
      </c>
      <c r="C72" s="620"/>
      <c r="D72" s="620"/>
      <c r="E72" s="960"/>
      <c r="F72" s="625">
        <f t="shared" si="1"/>
        <v>0</v>
      </c>
      <c r="G72" s="960">
        <f t="shared" si="0"/>
        <v>0</v>
      </c>
    </row>
    <row r="73" spans="2:7" s="601" customFormat="1" ht="12" customHeight="1" x14ac:dyDescent="0.25">
      <c r="B73" s="605" t="s">
        <v>516</v>
      </c>
      <c r="C73" s="606"/>
      <c r="D73" s="606"/>
      <c r="E73" s="959"/>
      <c r="F73" s="625">
        <f t="shared" si="1"/>
        <v>0</v>
      </c>
      <c r="G73" s="959">
        <f t="shared" si="0"/>
        <v>0</v>
      </c>
    </row>
    <row r="74" spans="2:7" s="601" customFormat="1" ht="12" customHeight="1" x14ac:dyDescent="0.25">
      <c r="B74" s="608" t="s">
        <v>517</v>
      </c>
      <c r="C74" s="609">
        <f>SUM(C65:C73)</f>
        <v>0</v>
      </c>
      <c r="D74" s="609">
        <f>SUM(D65:D73)</f>
        <v>0</v>
      </c>
      <c r="E74" s="632">
        <f>SUM(E65:E73)</f>
        <v>0</v>
      </c>
      <c r="F74" s="632">
        <f>SUM(F65:F73)</f>
        <v>0</v>
      </c>
      <c r="G74" s="632">
        <f>SUM(G65:G73)</f>
        <v>0</v>
      </c>
    </row>
    <row r="75" spans="2:7" s="601" customFormat="1" ht="12" customHeight="1" x14ac:dyDescent="0.25">
      <c r="B75" s="608" t="s">
        <v>364</v>
      </c>
      <c r="C75" s="609">
        <f>+C62+C64+C74</f>
        <v>0</v>
      </c>
      <c r="D75" s="609">
        <f>+D62+D64+D74</f>
        <v>0</v>
      </c>
      <c r="E75" s="632">
        <f>+E62+E64+E74</f>
        <v>0</v>
      </c>
      <c r="F75" s="632">
        <f>+F62+F64+F74</f>
        <v>0</v>
      </c>
      <c r="G75" s="632">
        <f>+G62+G64+G74</f>
        <v>0</v>
      </c>
    </row>
    <row r="76" spans="2:7" s="601" customFormat="1" ht="12" x14ac:dyDescent="0.25"/>
    <row r="77" spans="2:7" s="601" customFormat="1" x14ac:dyDescent="0.25">
      <c r="B77" s="599" t="s">
        <v>518</v>
      </c>
      <c r="C77" s="600"/>
      <c r="D77" s="600"/>
      <c r="E77" s="600"/>
    </row>
    <row r="78" spans="2:7" s="601" customFormat="1" ht="24" x14ac:dyDescent="0.25">
      <c r="B78" s="603" t="s">
        <v>357</v>
      </c>
      <c r="C78" s="603" t="s">
        <v>835</v>
      </c>
      <c r="D78" s="621" t="s">
        <v>871</v>
      </c>
      <c r="E78" s="604" t="s">
        <v>519</v>
      </c>
    </row>
    <row r="79" spans="2:7" s="601" customFormat="1" ht="12" x14ac:dyDescent="0.25">
      <c r="B79" s="622"/>
      <c r="C79" s="623"/>
      <c r="D79" s="623"/>
      <c r="E79" s="624">
        <f>+C79-D79</f>
        <v>0</v>
      </c>
    </row>
    <row r="80" spans="2:7" s="601" customFormat="1" ht="12" x14ac:dyDescent="0.25">
      <c r="B80" s="608" t="s">
        <v>523</v>
      </c>
      <c r="C80" s="609">
        <f>SUM(C79:C79)</f>
        <v>0</v>
      </c>
      <c r="D80" s="609">
        <f>SUM(D79:D79)</f>
        <v>0</v>
      </c>
      <c r="E80" s="610">
        <f>SUM(E79:E79)</f>
        <v>0</v>
      </c>
    </row>
    <row r="81" spans="2:8" s="601" customFormat="1" ht="12" x14ac:dyDescent="0.25"/>
    <row r="82" spans="2:8" s="601" customFormat="1" x14ac:dyDescent="0.25">
      <c r="B82" s="599" t="s">
        <v>524</v>
      </c>
      <c r="C82" s="600"/>
      <c r="D82" s="600"/>
      <c r="E82" s="600"/>
    </row>
    <row r="83" spans="2:8" s="601" customFormat="1" ht="24" x14ac:dyDescent="0.25">
      <c r="B83" s="603" t="s">
        <v>357</v>
      </c>
      <c r="C83" s="603" t="s">
        <v>831</v>
      </c>
      <c r="D83" s="603" t="s">
        <v>841</v>
      </c>
      <c r="E83" s="604" t="s">
        <v>519</v>
      </c>
    </row>
    <row r="84" spans="2:8" s="601" customFormat="1" ht="12" x14ac:dyDescent="0.25">
      <c r="B84" s="613" t="s">
        <v>527</v>
      </c>
      <c r="C84" s="614"/>
      <c r="D84" s="614"/>
      <c r="E84" s="618">
        <f>+C84-D84</f>
        <v>0</v>
      </c>
    </row>
    <row r="85" spans="2:8" s="601" customFormat="1" ht="12" x14ac:dyDescent="0.25">
      <c r="B85" s="616" t="s">
        <v>528</v>
      </c>
      <c r="C85" s="617"/>
      <c r="D85" s="625"/>
      <c r="E85" s="618">
        <f>+C85-D85</f>
        <v>0</v>
      </c>
    </row>
    <row r="86" spans="2:8" s="601" customFormat="1" ht="12" x14ac:dyDescent="0.25">
      <c r="B86" s="616" t="s">
        <v>529</v>
      </c>
      <c r="C86" s="617"/>
      <c r="D86" s="625"/>
      <c r="E86" s="618">
        <f t="shared" ref="E86:E91" si="2">+C86-D86</f>
        <v>0</v>
      </c>
    </row>
    <row r="87" spans="2:8" s="601" customFormat="1" ht="12" x14ac:dyDescent="0.25">
      <c r="B87" s="616" t="s">
        <v>530</v>
      </c>
      <c r="C87" s="617"/>
      <c r="D87" s="625"/>
      <c r="E87" s="618">
        <f t="shared" si="2"/>
        <v>0</v>
      </c>
    </row>
    <row r="88" spans="2:8" s="601" customFormat="1" ht="12" x14ac:dyDescent="0.25">
      <c r="B88" s="616" t="s">
        <v>531</v>
      </c>
      <c r="C88" s="617"/>
      <c r="D88" s="625"/>
      <c r="E88" s="618">
        <f t="shared" si="2"/>
        <v>0</v>
      </c>
    </row>
    <row r="89" spans="2:8" s="601" customFormat="1" ht="24" x14ac:dyDescent="0.25">
      <c r="B89" s="616" t="s">
        <v>532</v>
      </c>
      <c r="C89" s="617"/>
      <c r="D89" s="625"/>
      <c r="E89" s="618">
        <f t="shared" si="2"/>
        <v>0</v>
      </c>
    </row>
    <row r="90" spans="2:8" s="601" customFormat="1" ht="12" x14ac:dyDescent="0.25">
      <c r="B90" s="616" t="s">
        <v>533</v>
      </c>
      <c r="C90" s="617"/>
      <c r="D90" s="625"/>
      <c r="E90" s="618">
        <f t="shared" si="2"/>
        <v>0</v>
      </c>
    </row>
    <row r="91" spans="2:8" s="601" customFormat="1" ht="12" x14ac:dyDescent="0.25">
      <c r="B91" s="605" t="s">
        <v>534</v>
      </c>
      <c r="C91" s="606"/>
      <c r="D91" s="625"/>
      <c r="E91" s="618">
        <f t="shared" si="2"/>
        <v>0</v>
      </c>
    </row>
    <row r="92" spans="2:8" s="601" customFormat="1" ht="12" x14ac:dyDescent="0.25">
      <c r="B92" s="608" t="s">
        <v>523</v>
      </c>
      <c r="C92" s="609">
        <f>SUM(C84:C91)</f>
        <v>0</v>
      </c>
      <c r="D92" s="609">
        <f>SUM(D84:D91)</f>
        <v>0</v>
      </c>
      <c r="E92" s="610">
        <f>SUM(E84:E91)</f>
        <v>0</v>
      </c>
    </row>
    <row r="93" spans="2:8" s="601" customFormat="1" ht="12" x14ac:dyDescent="0.25"/>
    <row r="94" spans="2:8" s="601" customFormat="1" x14ac:dyDescent="0.25">
      <c r="B94" s="599" t="s">
        <v>535</v>
      </c>
      <c r="C94" s="626"/>
      <c r="D94" s="626"/>
      <c r="E94" s="626"/>
      <c r="F94" s="626"/>
      <c r="G94" s="626"/>
      <c r="H94" s="626"/>
    </row>
    <row r="95" spans="2:8" s="601" customFormat="1" ht="12" x14ac:dyDescent="0.25">
      <c r="B95" s="627" t="s">
        <v>842</v>
      </c>
      <c r="C95" s="627"/>
      <c r="D95" s="627"/>
      <c r="E95" s="627"/>
      <c r="F95" s="627"/>
      <c r="G95" s="627"/>
      <c r="H95" s="627"/>
    </row>
    <row r="96" spans="2:8" s="601" customFormat="1" ht="12" x14ac:dyDescent="0.25"/>
    <row r="97" spans="2:5" s="601" customFormat="1" x14ac:dyDescent="0.25">
      <c r="B97" s="599" t="s">
        <v>606</v>
      </c>
      <c r="C97" s="626"/>
      <c r="D97" s="626"/>
      <c r="E97" s="626"/>
    </row>
    <row r="98" spans="2:5" s="601" customFormat="1" ht="24" x14ac:dyDescent="0.25">
      <c r="B98" s="603" t="s">
        <v>357</v>
      </c>
      <c r="C98" s="603" t="s">
        <v>831</v>
      </c>
      <c r="D98" s="603" t="s">
        <v>589</v>
      </c>
      <c r="E98" s="604" t="s">
        <v>519</v>
      </c>
    </row>
    <row r="99" spans="2:5" s="601" customFormat="1" ht="12" x14ac:dyDescent="0.25">
      <c r="B99" s="613"/>
      <c r="C99" s="630"/>
      <c r="D99" s="614"/>
      <c r="E99" s="618">
        <f>+C99-D99</f>
        <v>0</v>
      </c>
    </row>
    <row r="100" spans="2:5" s="601" customFormat="1" ht="12" x14ac:dyDescent="0.25">
      <c r="B100" s="608" t="s">
        <v>523</v>
      </c>
      <c r="C100" s="609">
        <f>SUM(C99:C99)</f>
        <v>0</v>
      </c>
      <c r="D100" s="609">
        <f>SUM(D99:D99)</f>
        <v>0</v>
      </c>
      <c r="E100" s="610">
        <f>SUM(E99:E99)</f>
        <v>0</v>
      </c>
    </row>
    <row r="101" spans="2:5" s="601" customFormat="1" ht="12" x14ac:dyDescent="0.25">
      <c r="B101" s="627"/>
      <c r="C101" s="627"/>
      <c r="D101" s="627"/>
      <c r="E101" s="627"/>
    </row>
    <row r="102" spans="2:5" s="601" customFormat="1" x14ac:dyDescent="0.25">
      <c r="B102" s="599" t="s">
        <v>557</v>
      </c>
    </row>
    <row r="103" spans="2:5" s="601" customFormat="1" ht="24" x14ac:dyDescent="0.25">
      <c r="B103" s="628" t="s">
        <v>357</v>
      </c>
      <c r="C103" s="628" t="s">
        <v>843</v>
      </c>
      <c r="D103" s="604" t="s">
        <v>519</v>
      </c>
    </row>
    <row r="104" spans="2:5" s="601" customFormat="1" ht="12" x14ac:dyDescent="0.25">
      <c r="B104" s="629"/>
      <c r="C104" s="630"/>
      <c r="D104" s="615">
        <v>0</v>
      </c>
    </row>
    <row r="105" spans="2:5" s="601" customFormat="1" ht="12" x14ac:dyDescent="0.25">
      <c r="B105" s="631" t="s">
        <v>523</v>
      </c>
      <c r="C105" s="632"/>
      <c r="D105" s="610">
        <f>SUM(D104:D104)</f>
        <v>0</v>
      </c>
    </row>
    <row r="106" spans="2:5" s="601" customFormat="1" ht="12" x14ac:dyDescent="0.25"/>
    <row r="107" spans="2:5" s="601" customFormat="1" x14ac:dyDescent="0.25">
      <c r="B107" s="599" t="s">
        <v>559</v>
      </c>
      <c r="C107" s="600"/>
      <c r="D107" s="600"/>
      <c r="E107" s="600"/>
    </row>
    <row r="108" spans="2:5" s="601" customFormat="1" ht="36" x14ac:dyDescent="0.25">
      <c r="B108" s="603" t="s">
        <v>357</v>
      </c>
      <c r="C108" s="603" t="s">
        <v>844</v>
      </c>
      <c r="D108" s="603" t="s">
        <v>845</v>
      </c>
      <c r="E108" s="604" t="s">
        <v>519</v>
      </c>
    </row>
    <row r="109" spans="2:5" s="601" customFormat="1" ht="12" x14ac:dyDescent="0.25">
      <c r="B109" s="613"/>
      <c r="C109" s="630"/>
      <c r="D109" s="614"/>
      <c r="E109" s="615">
        <f>-D109</f>
        <v>0</v>
      </c>
    </row>
    <row r="110" spans="2:5" s="601" customFormat="1" ht="12" x14ac:dyDescent="0.25">
      <c r="B110" s="608" t="s">
        <v>523</v>
      </c>
      <c r="C110" s="609">
        <f>SUM(C109:C109)</f>
        <v>0</v>
      </c>
      <c r="D110" s="609">
        <f>SUM(D109:D109)</f>
        <v>0</v>
      </c>
      <c r="E110" s="610">
        <f>SUM(E109:E109)</f>
        <v>0</v>
      </c>
    </row>
    <row r="111" spans="2:5" s="601" customFormat="1" ht="12" x14ac:dyDescent="0.25"/>
    <row r="112" spans="2:5" s="601" customFormat="1" x14ac:dyDescent="0.25">
      <c r="B112" s="599" t="s">
        <v>562</v>
      </c>
      <c r="C112" s="600"/>
      <c r="D112" s="600"/>
      <c r="E112" s="600"/>
    </row>
    <row r="113" spans="2:7" s="601" customFormat="1" ht="60" x14ac:dyDescent="0.25">
      <c r="B113" s="603" t="s">
        <v>357</v>
      </c>
      <c r="C113" s="603" t="s">
        <v>846</v>
      </c>
      <c r="D113" s="603" t="s">
        <v>564</v>
      </c>
      <c r="E113" s="603" t="s">
        <v>847</v>
      </c>
      <c r="F113" s="603" t="s">
        <v>848</v>
      </c>
      <c r="G113" s="604" t="s">
        <v>519</v>
      </c>
    </row>
    <row r="114" spans="2:7" s="601" customFormat="1" ht="12" x14ac:dyDescent="0.25">
      <c r="B114" s="629"/>
      <c r="C114" s="614"/>
      <c r="D114" s="614"/>
      <c r="E114" s="614"/>
      <c r="F114" s="614"/>
      <c r="G114" s="615">
        <f>+E114-F114</f>
        <v>0</v>
      </c>
    </row>
    <row r="115" spans="2:7" s="601" customFormat="1" ht="12" x14ac:dyDescent="0.25">
      <c r="B115" s="633"/>
      <c r="C115" s="606"/>
      <c r="D115" s="606"/>
      <c r="E115" s="606"/>
      <c r="F115" s="606"/>
      <c r="G115" s="607">
        <f>+E115-F115</f>
        <v>0</v>
      </c>
    </row>
    <row r="116" spans="2:7" s="601" customFormat="1" ht="12" x14ac:dyDescent="0.25">
      <c r="B116" s="608" t="s">
        <v>523</v>
      </c>
      <c r="C116" s="609">
        <f>SUM(C114:C115)</f>
        <v>0</v>
      </c>
      <c r="D116" s="609"/>
      <c r="E116" s="609">
        <f>SUM(E114:E115)</f>
        <v>0</v>
      </c>
      <c r="F116" s="609">
        <f>SUM(F114:F115)</f>
        <v>0</v>
      </c>
      <c r="G116" s="610">
        <f>SUM(G114:G115)</f>
        <v>0</v>
      </c>
    </row>
    <row r="117" spans="2:7" s="601" customFormat="1" ht="12" x14ac:dyDescent="0.25"/>
    <row r="118" spans="2:7" s="601" customFormat="1" x14ac:dyDescent="0.25">
      <c r="B118" s="599" t="s">
        <v>567</v>
      </c>
      <c r="C118" s="599"/>
      <c r="D118" s="599"/>
      <c r="E118" s="599"/>
    </row>
    <row r="119" spans="2:7" s="601" customFormat="1" ht="24" x14ac:dyDescent="0.25">
      <c r="B119" s="603" t="s">
        <v>357</v>
      </c>
      <c r="C119" s="603" t="s">
        <v>831</v>
      </c>
      <c r="D119" s="603" t="s">
        <v>830</v>
      </c>
      <c r="E119" s="604" t="s">
        <v>519</v>
      </c>
    </row>
    <row r="120" spans="2:7" s="601" customFormat="1" ht="12" x14ac:dyDescent="0.25">
      <c r="B120" s="613"/>
      <c r="C120" s="614"/>
      <c r="D120" s="614"/>
      <c r="E120" s="634">
        <f>+C120-D120</f>
        <v>0</v>
      </c>
    </row>
    <row r="121" spans="2:7" s="601" customFormat="1" ht="12" x14ac:dyDescent="0.25">
      <c r="B121" s="608" t="s">
        <v>523</v>
      </c>
      <c r="C121" s="609">
        <f>SUM(C120:C120)</f>
        <v>0</v>
      </c>
      <c r="D121" s="609">
        <f>SUM(D120:D120)</f>
        <v>0</v>
      </c>
      <c r="E121" s="610">
        <f>SUM(E120:E120)</f>
        <v>0</v>
      </c>
    </row>
    <row r="122" spans="2:7" s="601" customFormat="1" ht="12" x14ac:dyDescent="0.25"/>
    <row r="123" spans="2:7" s="601" customFormat="1" x14ac:dyDescent="0.25">
      <c r="B123" s="599" t="s">
        <v>570</v>
      </c>
      <c r="C123" s="600"/>
      <c r="D123" s="600"/>
      <c r="E123" s="600"/>
    </row>
    <row r="124" spans="2:7" s="601" customFormat="1" ht="24" x14ac:dyDescent="0.25">
      <c r="B124" s="603" t="s">
        <v>357</v>
      </c>
      <c r="C124" s="603" t="s">
        <v>831</v>
      </c>
      <c r="D124" s="603" t="s">
        <v>849</v>
      </c>
      <c r="E124" s="604" t="s">
        <v>519</v>
      </c>
    </row>
    <row r="125" spans="2:7" s="601" customFormat="1" ht="12" x14ac:dyDescent="0.25">
      <c r="B125" s="611" t="s">
        <v>850</v>
      </c>
      <c r="C125" s="612"/>
      <c r="D125" s="612"/>
      <c r="E125" s="635">
        <f>-D125</f>
        <v>0</v>
      </c>
    </row>
    <row r="126" spans="2:7" s="601" customFormat="1" ht="12" x14ac:dyDescent="0.25">
      <c r="B126" s="608" t="s">
        <v>523</v>
      </c>
      <c r="C126" s="609">
        <f>SUM(C125:C125)</f>
        <v>0</v>
      </c>
      <c r="D126" s="609">
        <f>SUM(D125:D125)</f>
        <v>0</v>
      </c>
      <c r="E126" s="610">
        <f>SUM(E125:E125)</f>
        <v>0</v>
      </c>
    </row>
    <row r="127" spans="2:7" s="601" customFormat="1" ht="12" x14ac:dyDescent="0.25">
      <c r="B127" s="627"/>
      <c r="C127" s="627"/>
      <c r="D127" s="627"/>
      <c r="E127" s="636"/>
    </row>
    <row r="128" spans="2:7" s="601" customFormat="1" ht="12" x14ac:dyDescent="0.25">
      <c r="B128" s="603" t="s">
        <v>357</v>
      </c>
      <c r="C128" s="603" t="s">
        <v>830</v>
      </c>
      <c r="D128" s="603" t="s">
        <v>851</v>
      </c>
      <c r="E128" s="604" t="s">
        <v>519</v>
      </c>
    </row>
    <row r="129" spans="2:5" s="601" customFormat="1" ht="12" x14ac:dyDescent="0.25">
      <c r="B129" s="611" t="s">
        <v>852</v>
      </c>
      <c r="C129" s="612"/>
      <c r="D129" s="612"/>
      <c r="E129" s="635">
        <f>+D129</f>
        <v>0</v>
      </c>
    </row>
    <row r="130" spans="2:5" s="601" customFormat="1" ht="12" x14ac:dyDescent="0.25">
      <c r="B130" s="608" t="s">
        <v>523</v>
      </c>
      <c r="C130" s="609">
        <f>SUM(C129:C129)</f>
        <v>0</v>
      </c>
      <c r="D130" s="609">
        <f>SUM(D129:D129)</f>
        <v>0</v>
      </c>
      <c r="E130" s="610">
        <f>SUM(E129:E129)</f>
        <v>0</v>
      </c>
    </row>
    <row r="131" spans="2:5" s="601" customFormat="1" ht="12" x14ac:dyDescent="0.25">
      <c r="B131" s="627"/>
      <c r="C131" s="627"/>
      <c r="D131" s="627"/>
      <c r="E131" s="627"/>
    </row>
    <row r="132" spans="2:5" s="601" customFormat="1" ht="12" x14ac:dyDescent="0.25">
      <c r="B132" s="637" t="s">
        <v>573</v>
      </c>
      <c r="C132" s="637"/>
      <c r="D132" s="642"/>
      <c r="E132" s="610">
        <f>+E126+E130</f>
        <v>0</v>
      </c>
    </row>
    <row r="133" spans="2:5" s="601" customFormat="1" ht="12" x14ac:dyDescent="0.25"/>
    <row r="134" spans="2:5" s="601" customFormat="1" x14ac:dyDescent="0.25">
      <c r="B134" s="599" t="s">
        <v>574</v>
      </c>
      <c r="C134" s="600"/>
      <c r="D134" s="600"/>
    </row>
    <row r="135" spans="2:5" s="601" customFormat="1" ht="12" x14ac:dyDescent="0.25">
      <c r="B135" s="603" t="s">
        <v>357</v>
      </c>
      <c r="C135" s="603" t="s">
        <v>853</v>
      </c>
      <c r="D135" s="604" t="s">
        <v>519</v>
      </c>
    </row>
    <row r="136" spans="2:5" s="601" customFormat="1" ht="12" x14ac:dyDescent="0.25">
      <c r="B136" s="613"/>
      <c r="C136" s="614"/>
      <c r="D136" s="634">
        <f>-C136</f>
        <v>0</v>
      </c>
    </row>
    <row r="137" spans="2:5" s="601" customFormat="1" ht="12" x14ac:dyDescent="0.25">
      <c r="B137" s="608" t="s">
        <v>523</v>
      </c>
      <c r="C137" s="609">
        <f>SUM(C136:C136)</f>
        <v>0</v>
      </c>
      <c r="D137" s="610">
        <f>SUM(D136:D136)</f>
        <v>0</v>
      </c>
    </row>
    <row r="138" spans="2:5" s="601" customFormat="1" ht="12" x14ac:dyDescent="0.25"/>
    <row r="139" spans="2:5" s="601" customFormat="1" x14ac:dyDescent="0.25">
      <c r="B139" s="599" t="s">
        <v>576</v>
      </c>
      <c r="C139" s="600"/>
      <c r="D139" s="600"/>
      <c r="E139" s="600"/>
    </row>
    <row r="140" spans="2:5" s="601" customFormat="1" ht="24" x14ac:dyDescent="0.25">
      <c r="B140" s="603" t="s">
        <v>357</v>
      </c>
      <c r="C140" s="603" t="s">
        <v>854</v>
      </c>
      <c r="D140" s="604" t="s">
        <v>519</v>
      </c>
    </row>
    <row r="141" spans="2:5" s="601" customFormat="1" ht="12" x14ac:dyDescent="0.25">
      <c r="B141" s="611"/>
      <c r="C141" s="612"/>
      <c r="D141" s="635">
        <f>-C141</f>
        <v>0</v>
      </c>
    </row>
    <row r="142" spans="2:5" s="601" customFormat="1" ht="12" x14ac:dyDescent="0.25">
      <c r="B142" s="608" t="s">
        <v>523</v>
      </c>
      <c r="C142" s="609">
        <f>SUM(C141:C141)</f>
        <v>0</v>
      </c>
      <c r="D142" s="610">
        <f>SUM(D141:D141)</f>
        <v>0</v>
      </c>
    </row>
    <row r="143" spans="2:5" s="601" customFormat="1" ht="12" x14ac:dyDescent="0.25"/>
    <row r="144" spans="2:5" s="601" customFormat="1" x14ac:dyDescent="0.25">
      <c r="B144" s="599" t="s">
        <v>578</v>
      </c>
      <c r="C144" s="600"/>
    </row>
    <row r="145" spans="2:5" s="601" customFormat="1" ht="12" x14ac:dyDescent="0.25">
      <c r="B145" s="603" t="s">
        <v>357</v>
      </c>
      <c r="C145" s="604" t="s">
        <v>519</v>
      </c>
    </row>
    <row r="146" spans="2:5" s="601" customFormat="1" ht="12" x14ac:dyDescent="0.25">
      <c r="B146" s="629" t="s">
        <v>855</v>
      </c>
      <c r="C146" s="615"/>
    </row>
    <row r="147" spans="2:5" s="601" customFormat="1" ht="12" x14ac:dyDescent="0.25">
      <c r="B147" s="633" t="s">
        <v>856</v>
      </c>
      <c r="C147" s="607"/>
    </row>
    <row r="148" spans="2:5" s="601" customFormat="1" ht="12" x14ac:dyDescent="0.25">
      <c r="B148" s="608" t="s">
        <v>523</v>
      </c>
      <c r="C148" s="610">
        <f>SUM(C146:C147)</f>
        <v>0</v>
      </c>
    </row>
    <row r="149" spans="2:5" s="601" customFormat="1" ht="12" x14ac:dyDescent="0.25"/>
    <row r="150" spans="2:5" s="601" customFormat="1" x14ac:dyDescent="0.25">
      <c r="B150" s="599" t="s">
        <v>581</v>
      </c>
      <c r="C150" s="600"/>
      <c r="D150" s="600"/>
      <c r="E150" s="600"/>
    </row>
    <row r="151" spans="2:5" s="601" customFormat="1" ht="24" x14ac:dyDescent="0.25">
      <c r="B151" s="603" t="s">
        <v>357</v>
      </c>
      <c r="C151" s="603" t="s">
        <v>857</v>
      </c>
      <c r="D151" s="603" t="s">
        <v>858</v>
      </c>
      <c r="E151" s="604" t="s">
        <v>519</v>
      </c>
    </row>
    <row r="152" spans="2:5" s="601" customFormat="1" ht="12" x14ac:dyDescent="0.25">
      <c r="B152" s="613"/>
      <c r="C152" s="614"/>
      <c r="D152" s="614"/>
      <c r="E152" s="618">
        <f>+C152-D152</f>
        <v>0</v>
      </c>
    </row>
    <row r="153" spans="2:5" s="601" customFormat="1" ht="12" x14ac:dyDescent="0.25">
      <c r="B153" s="608" t="s">
        <v>523</v>
      </c>
      <c r="C153" s="609">
        <f>SUM(C152:C152)</f>
        <v>0</v>
      </c>
      <c r="D153" s="609">
        <f>SUM(D152:D152)</f>
        <v>0</v>
      </c>
      <c r="E153" s="610">
        <f>SUM(E152:E152)</f>
        <v>0</v>
      </c>
    </row>
    <row r="154" spans="2:5" s="601" customFormat="1" ht="12" x14ac:dyDescent="0.25"/>
    <row r="155" spans="2:5" s="601" customFormat="1" x14ac:dyDescent="0.25">
      <c r="B155" s="599" t="s">
        <v>584</v>
      </c>
      <c r="C155" s="600"/>
      <c r="D155" s="600"/>
      <c r="E155" s="600"/>
    </row>
    <row r="156" spans="2:5" s="601" customFormat="1" ht="36" x14ac:dyDescent="0.25">
      <c r="B156" s="603" t="s">
        <v>357</v>
      </c>
      <c r="C156" s="603" t="s">
        <v>859</v>
      </c>
      <c r="D156" s="603" t="s">
        <v>586</v>
      </c>
      <c r="E156" s="604" t="s">
        <v>519</v>
      </c>
    </row>
    <row r="157" spans="2:5" s="601" customFormat="1" ht="12" x14ac:dyDescent="0.25">
      <c r="B157" s="613"/>
      <c r="C157" s="614"/>
      <c r="D157" s="614"/>
      <c r="E157" s="618">
        <f>+C157-D157</f>
        <v>0</v>
      </c>
    </row>
    <row r="158" spans="2:5" s="601" customFormat="1" ht="12" x14ac:dyDescent="0.25">
      <c r="B158" s="608" t="s">
        <v>523</v>
      </c>
      <c r="C158" s="609">
        <f>SUM(C157:C157)</f>
        <v>0</v>
      </c>
      <c r="D158" s="609">
        <f>SUM(D157:D157)</f>
        <v>0</v>
      </c>
      <c r="E158" s="610">
        <f>SUM(E157:E157)</f>
        <v>0</v>
      </c>
    </row>
    <row r="159" spans="2:5" s="601" customFormat="1" ht="12" x14ac:dyDescent="0.25"/>
    <row r="160" spans="2:5" s="601" customFormat="1" x14ac:dyDescent="0.25">
      <c r="B160" s="599" t="s">
        <v>587</v>
      </c>
      <c r="C160" s="600"/>
      <c r="D160" s="600"/>
      <c r="E160" s="600"/>
    </row>
    <row r="161" spans="2:5" s="601" customFormat="1" ht="24" x14ac:dyDescent="0.25">
      <c r="B161" s="603" t="s">
        <v>357</v>
      </c>
      <c r="C161" s="603" t="s">
        <v>860</v>
      </c>
      <c r="D161" s="603" t="s">
        <v>589</v>
      </c>
      <c r="E161" s="604" t="s">
        <v>519</v>
      </c>
    </row>
    <row r="162" spans="2:5" s="601" customFormat="1" ht="12" x14ac:dyDescent="0.25">
      <c r="B162" s="613"/>
      <c r="C162" s="614"/>
      <c r="D162" s="614"/>
      <c r="E162" s="618">
        <f>+C162-D162</f>
        <v>0</v>
      </c>
    </row>
    <row r="163" spans="2:5" s="601" customFormat="1" ht="12" x14ac:dyDescent="0.25">
      <c r="B163" s="608" t="s">
        <v>523</v>
      </c>
      <c r="C163" s="609">
        <f>SUM(C162:C162)</f>
        <v>0</v>
      </c>
      <c r="D163" s="609">
        <f>SUM(D162:D162)</f>
        <v>0</v>
      </c>
      <c r="E163" s="610">
        <f>SUM(E162:E162)</f>
        <v>0</v>
      </c>
    </row>
    <row r="164" spans="2:5" s="601" customFormat="1" ht="12" x14ac:dyDescent="0.25"/>
    <row r="165" spans="2:5" s="601" customFormat="1" x14ac:dyDescent="0.25">
      <c r="B165" s="599" t="s">
        <v>590</v>
      </c>
      <c r="C165" s="600"/>
      <c r="D165" s="600"/>
      <c r="E165" s="600"/>
    </row>
    <row r="166" spans="2:5" s="601" customFormat="1" ht="48" x14ac:dyDescent="0.25">
      <c r="B166" s="603" t="s">
        <v>357</v>
      </c>
      <c r="C166" s="603" t="s">
        <v>861</v>
      </c>
      <c r="D166" s="603" t="s">
        <v>862</v>
      </c>
      <c r="E166" s="604" t="s">
        <v>519</v>
      </c>
    </row>
    <row r="167" spans="2:5" s="601" customFormat="1" ht="12" x14ac:dyDescent="0.25">
      <c r="B167" s="613"/>
      <c r="C167" s="614"/>
      <c r="D167" s="614"/>
      <c r="E167" s="618">
        <f>+C167-D167</f>
        <v>0</v>
      </c>
    </row>
    <row r="168" spans="2:5" s="601" customFormat="1" ht="12" x14ac:dyDescent="0.25">
      <c r="B168" s="608" t="s">
        <v>523</v>
      </c>
      <c r="C168" s="609">
        <f>SUM(C167:C167)</f>
        <v>0</v>
      </c>
      <c r="D168" s="609">
        <f>SUM(D167:D167)</f>
        <v>0</v>
      </c>
      <c r="E168" s="610">
        <f>SUM(E167:E167)</f>
        <v>0</v>
      </c>
    </row>
    <row r="169" spans="2:5" s="601" customFormat="1" ht="12" x14ac:dyDescent="0.25">
      <c r="B169" s="627"/>
      <c r="C169" s="627"/>
      <c r="D169" s="627"/>
      <c r="E169" s="627"/>
    </row>
    <row r="170" spans="2:5" s="601" customFormat="1" x14ac:dyDescent="0.25">
      <c r="B170" s="599" t="s">
        <v>863</v>
      </c>
      <c r="C170" s="600"/>
      <c r="D170" s="600"/>
      <c r="E170" s="600"/>
    </row>
    <row r="171" spans="2:5" s="601" customFormat="1" ht="36" x14ac:dyDescent="0.25">
      <c r="B171" s="603" t="s">
        <v>357</v>
      </c>
      <c r="C171" s="603" t="s">
        <v>864</v>
      </c>
      <c r="D171" s="603" t="s">
        <v>865</v>
      </c>
      <c r="E171" s="604" t="s">
        <v>519</v>
      </c>
    </row>
    <row r="172" spans="2:5" s="601" customFormat="1" ht="12" x14ac:dyDescent="0.25">
      <c r="B172" s="613"/>
      <c r="C172" s="614"/>
      <c r="D172" s="614"/>
      <c r="E172" s="618">
        <f>+D172-C172</f>
        <v>0</v>
      </c>
    </row>
    <row r="173" spans="2:5" s="601" customFormat="1" ht="12" x14ac:dyDescent="0.25">
      <c r="B173" s="608" t="s">
        <v>523</v>
      </c>
      <c r="C173" s="609">
        <f>SUM(C172:C172)</f>
        <v>0</v>
      </c>
      <c r="D173" s="609">
        <f>SUM(D172:D172)</f>
        <v>0</v>
      </c>
      <c r="E173" s="610">
        <f>SUM(E172:E172)</f>
        <v>0</v>
      </c>
    </row>
    <row r="174" spans="2:5" s="601" customFormat="1" ht="12" x14ac:dyDescent="0.25">
      <c r="B174" s="627"/>
      <c r="C174" s="627"/>
      <c r="D174" s="627"/>
      <c r="E174" s="627"/>
    </row>
    <row r="175" spans="2:5" s="601" customFormat="1" x14ac:dyDescent="0.25">
      <c r="B175" s="599" t="s">
        <v>596</v>
      </c>
      <c r="C175" s="600"/>
    </row>
    <row r="176" spans="2:5" s="601" customFormat="1" ht="12" x14ac:dyDescent="0.25">
      <c r="B176" s="603" t="s">
        <v>357</v>
      </c>
      <c r="C176" s="604" t="s">
        <v>519</v>
      </c>
    </row>
    <row r="177" spans="2:8" s="601" customFormat="1" ht="12" x14ac:dyDescent="0.25">
      <c r="B177" s="613"/>
      <c r="C177" s="615"/>
    </row>
    <row r="178" spans="2:8" s="601" customFormat="1" ht="12" x14ac:dyDescent="0.25">
      <c r="B178" s="608" t="s">
        <v>523</v>
      </c>
      <c r="C178" s="610">
        <f>SUM(C177:C177)</f>
        <v>0</v>
      </c>
    </row>
    <row r="179" spans="2:8" s="601" customFormat="1" ht="12" x14ac:dyDescent="0.25"/>
    <row r="180" spans="2:8" s="601" customFormat="1" x14ac:dyDescent="0.25">
      <c r="B180" s="599" t="s">
        <v>599</v>
      </c>
      <c r="C180" s="600"/>
      <c r="D180" s="600"/>
      <c r="E180" s="600"/>
    </row>
    <row r="181" spans="2:8" s="601" customFormat="1" ht="24" x14ac:dyDescent="0.25">
      <c r="B181" s="603" t="s">
        <v>357</v>
      </c>
      <c r="C181" s="1095" t="s">
        <v>385</v>
      </c>
      <c r="D181" s="1095"/>
      <c r="E181" s="603" t="s">
        <v>866</v>
      </c>
      <c r="F181" s="603" t="s">
        <v>872</v>
      </c>
      <c r="G181" s="604" t="s">
        <v>519</v>
      </c>
    </row>
    <row r="182" spans="2:8" s="601" customFormat="1" ht="23.25" customHeight="1" x14ac:dyDescent="0.25">
      <c r="B182" s="629"/>
      <c r="C182" s="1096"/>
      <c r="D182" s="1096"/>
      <c r="E182" s="630"/>
      <c r="F182" s="630"/>
      <c r="G182" s="615">
        <f>+E182-F182</f>
        <v>0</v>
      </c>
    </row>
    <row r="183" spans="2:8" s="601" customFormat="1" ht="12" x14ac:dyDescent="0.25">
      <c r="B183" s="608" t="s">
        <v>523</v>
      </c>
      <c r="C183" s="1094"/>
      <c r="D183" s="1094"/>
      <c r="E183" s="609">
        <f>SUM(E182:E182)</f>
        <v>0</v>
      </c>
      <c r="F183" s="609">
        <f>SUM(F182:F182)</f>
        <v>0</v>
      </c>
      <c r="G183" s="610">
        <f>SUM(G182:G182)</f>
        <v>0</v>
      </c>
    </row>
    <row r="184" spans="2:8" x14ac:dyDescent="0.25">
      <c r="G184" s="566"/>
      <c r="H184" s="566"/>
    </row>
    <row r="185" spans="2:8" ht="13.5" thickBot="1" x14ac:dyDescent="0.3">
      <c r="G185" s="566"/>
      <c r="H185" s="566"/>
    </row>
    <row r="186" spans="2:8" ht="20.25" thickBot="1" x14ac:dyDescent="0.45">
      <c r="B186" s="1091" t="s">
        <v>441</v>
      </c>
      <c r="C186" s="1092"/>
      <c r="D186" s="1092"/>
      <c r="E186" s="1092"/>
      <c r="F186" s="1092"/>
      <c r="G186" s="1093"/>
      <c r="H186" s="566"/>
    </row>
    <row r="187" spans="2:8" x14ac:dyDescent="0.25">
      <c r="G187" s="566"/>
    </row>
    <row r="188" spans="2:8" s="601" customFormat="1" ht="24" x14ac:dyDescent="0.25">
      <c r="B188" s="628" t="s">
        <v>357</v>
      </c>
      <c r="C188" s="628" t="s">
        <v>385</v>
      </c>
      <c r="D188" s="638" t="s">
        <v>868</v>
      </c>
      <c r="E188" s="638" t="s">
        <v>873</v>
      </c>
      <c r="F188" s="604" t="s">
        <v>604</v>
      </c>
      <c r="G188" s="639"/>
    </row>
    <row r="189" spans="2:8" s="601" customFormat="1" ht="12" x14ac:dyDescent="0.25">
      <c r="B189" s="1010"/>
      <c r="C189" s="1010"/>
      <c r="D189" s="640"/>
      <c r="E189" s="640"/>
      <c r="F189" s="641">
        <f>+D189-E189</f>
        <v>0</v>
      </c>
      <c r="G189" s="639"/>
    </row>
    <row r="190" spans="2:8" s="601" customFormat="1" ht="12" x14ac:dyDescent="0.25">
      <c r="B190" s="642" t="s">
        <v>364</v>
      </c>
      <c r="C190" s="643"/>
      <c r="D190" s="644">
        <f>SUM(D189:D189)</f>
        <v>0</v>
      </c>
      <c r="E190" s="644">
        <f>SUM(E189:E189)</f>
        <v>0</v>
      </c>
      <c r="F190" s="645">
        <f>SUM(F189:F189)</f>
        <v>0</v>
      </c>
      <c r="G190" s="602"/>
    </row>
  </sheetData>
  <mergeCells count="7">
    <mergeCell ref="B2:G2"/>
    <mergeCell ref="B4:G4"/>
    <mergeCell ref="B57:G57"/>
    <mergeCell ref="B186:G186"/>
    <mergeCell ref="C183:D183"/>
    <mergeCell ref="C181:D181"/>
    <mergeCell ref="C182:D182"/>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zoomScale="80" zoomScaleNormal="120" zoomScaleSheetLayoutView="80" zoomScalePageLayoutView="70" workbookViewId="0">
      <selection activeCell="E8" sqref="E8"/>
    </sheetView>
  </sheetViews>
  <sheetFormatPr baseColWidth="10" defaultColWidth="11.42578125" defaultRowHeight="12.75" x14ac:dyDescent="0.25"/>
  <cols>
    <col min="1" max="1" width="3.140625" style="565" customWidth="1"/>
    <col min="2" max="2" width="65.7109375" style="565" customWidth="1"/>
    <col min="3" max="8" width="16.7109375" style="565" customWidth="1"/>
    <col min="9" max="9" width="5.7109375" style="565" customWidth="1"/>
    <col min="10" max="16384" width="11.42578125" style="565"/>
  </cols>
  <sheetData>
    <row r="2" spans="2:10" ht="20.25" x14ac:dyDescent="0.25">
      <c r="B2" s="1097" t="s">
        <v>436</v>
      </c>
      <c r="C2" s="1098"/>
      <c r="D2" s="1098"/>
      <c r="E2" s="1098"/>
      <c r="F2" s="1098"/>
      <c r="G2" s="1098"/>
      <c r="H2" s="567"/>
      <c r="I2" s="566"/>
      <c r="J2" s="566"/>
    </row>
    <row r="3" spans="2:10" ht="20.25" x14ac:dyDescent="0.25">
      <c r="B3" s="973"/>
      <c r="C3" s="973"/>
      <c r="D3" s="973"/>
      <c r="E3" s="973"/>
      <c r="F3" s="973"/>
      <c r="G3" s="973"/>
      <c r="H3" s="567"/>
      <c r="I3" s="566"/>
      <c r="J3" s="566"/>
    </row>
    <row r="4" spans="2:10" ht="20.25" x14ac:dyDescent="0.25">
      <c r="B4" s="1097" t="s">
        <v>609</v>
      </c>
      <c r="C4" s="1098"/>
      <c r="D4" s="1098"/>
      <c r="E4" s="1098"/>
      <c r="F4" s="1098"/>
      <c r="G4" s="1098"/>
      <c r="H4" s="567"/>
      <c r="I4" s="566"/>
      <c r="J4" s="566"/>
    </row>
    <row r="5" spans="2:10" x14ac:dyDescent="0.25">
      <c r="B5" s="568"/>
    </row>
    <row r="6" spans="2:10" ht="25.5" x14ac:dyDescent="0.25">
      <c r="B6" s="569" t="s">
        <v>450</v>
      </c>
      <c r="C6" s="570" t="s">
        <v>830</v>
      </c>
    </row>
    <row r="7" spans="2:10" x14ac:dyDescent="0.25">
      <c r="B7" s="571" t="s">
        <v>452</v>
      </c>
      <c r="C7" s="572"/>
    </row>
    <row r="8" spans="2:10" x14ac:dyDescent="0.25">
      <c r="B8" s="573" t="s">
        <v>453</v>
      </c>
      <c r="C8" s="574"/>
    </row>
    <row r="9" spans="2:10" x14ac:dyDescent="0.25">
      <c r="B9" s="573" t="s">
        <v>454</v>
      </c>
      <c r="C9" s="574"/>
    </row>
    <row r="10" spans="2:10" x14ac:dyDescent="0.25">
      <c r="B10" s="573" t="s">
        <v>455</v>
      </c>
      <c r="C10" s="574"/>
    </row>
    <row r="11" spans="2:10" x14ac:dyDescent="0.25">
      <c r="B11" s="573" t="s">
        <v>456</v>
      </c>
      <c r="C11" s="574"/>
    </row>
    <row r="12" spans="2:10" x14ac:dyDescent="0.25">
      <c r="B12" s="573" t="s">
        <v>457</v>
      </c>
      <c r="C12" s="574"/>
    </row>
    <row r="13" spans="2:10" x14ac:dyDescent="0.25">
      <c r="B13" s="575" t="s">
        <v>458</v>
      </c>
      <c r="C13" s="576"/>
    </row>
    <row r="14" spans="2:10" ht="21" customHeight="1" x14ac:dyDescent="0.25">
      <c r="B14" s="569" t="s">
        <v>459</v>
      </c>
      <c r="C14" s="577">
        <f>SUM(C7:C13)</f>
        <v>0</v>
      </c>
      <c r="D14" s="578"/>
    </row>
    <row r="15" spans="2:10" x14ac:dyDescent="0.25">
      <c r="B15" s="579"/>
      <c r="C15" s="580"/>
    </row>
    <row r="16" spans="2:10" ht="25.5" x14ac:dyDescent="0.25">
      <c r="B16" s="569" t="s">
        <v>460</v>
      </c>
      <c r="C16" s="570" t="s">
        <v>831</v>
      </c>
    </row>
    <row r="17" spans="2:4" x14ac:dyDescent="0.25">
      <c r="B17" s="571" t="s">
        <v>462</v>
      </c>
      <c r="C17" s="572"/>
    </row>
    <row r="18" spans="2:4" x14ac:dyDescent="0.25">
      <c r="B18" s="573" t="s">
        <v>463</v>
      </c>
      <c r="C18" s="574"/>
    </row>
    <row r="19" spans="2:4" x14ac:dyDescent="0.25">
      <c r="B19" s="573" t="s">
        <v>464</v>
      </c>
      <c r="C19" s="574"/>
    </row>
    <row r="20" spans="2:4" x14ac:dyDescent="0.25">
      <c r="B20" s="573" t="s">
        <v>455</v>
      </c>
      <c r="C20" s="574"/>
    </row>
    <row r="21" spans="2:4" x14ac:dyDescent="0.25">
      <c r="B21" s="573" t="s">
        <v>466</v>
      </c>
      <c r="C21" s="574"/>
    </row>
    <row r="22" spans="2:4" x14ac:dyDescent="0.25">
      <c r="B22" s="575" t="s">
        <v>458</v>
      </c>
      <c r="C22" s="576"/>
    </row>
    <row r="23" spans="2:4" ht="21" customHeight="1" x14ac:dyDescent="0.25">
      <c r="B23" s="569" t="s">
        <v>467</v>
      </c>
      <c r="C23" s="577">
        <f>SUM(C17:C22)</f>
        <v>0</v>
      </c>
      <c r="D23" s="578"/>
    </row>
    <row r="24" spans="2:4" x14ac:dyDescent="0.25">
      <c r="B24" s="579"/>
      <c r="C24" s="580"/>
    </row>
    <row r="25" spans="2:4" ht="21" customHeight="1" x14ac:dyDescent="0.25">
      <c r="B25" s="581" t="s">
        <v>468</v>
      </c>
      <c r="C25" s="582">
        <f>+C14-C23</f>
        <v>0</v>
      </c>
    </row>
    <row r="27" spans="2:4" ht="24.75" customHeight="1" x14ac:dyDescent="0.25">
      <c r="B27" s="583" t="s">
        <v>469</v>
      </c>
      <c r="C27" s="584" t="s">
        <v>386</v>
      </c>
    </row>
    <row r="28" spans="2:4" x14ac:dyDescent="0.25">
      <c r="B28" s="585" t="s">
        <v>470</v>
      </c>
      <c r="C28" s="586">
        <f>+G75</f>
        <v>0</v>
      </c>
    </row>
    <row r="29" spans="2:4" x14ac:dyDescent="0.25">
      <c r="B29" s="587" t="s">
        <v>471</v>
      </c>
      <c r="C29" s="588">
        <f>+E80</f>
        <v>0</v>
      </c>
    </row>
    <row r="30" spans="2:4" x14ac:dyDescent="0.25">
      <c r="B30" s="587" t="s">
        <v>472</v>
      </c>
      <c r="C30" s="588">
        <f>+E92</f>
        <v>0</v>
      </c>
    </row>
    <row r="31" spans="2:4" x14ac:dyDescent="0.25">
      <c r="B31" s="587" t="s">
        <v>473</v>
      </c>
      <c r="C31" s="588">
        <v>0</v>
      </c>
    </row>
    <row r="32" spans="2:4" x14ac:dyDescent="0.25">
      <c r="B32" s="587" t="s">
        <v>874</v>
      </c>
      <c r="C32" s="588">
        <f>+E100</f>
        <v>0</v>
      </c>
    </row>
    <row r="33" spans="2:3" x14ac:dyDescent="0.25">
      <c r="B33" s="587" t="s">
        <v>475</v>
      </c>
      <c r="C33" s="588">
        <f>+D105</f>
        <v>0</v>
      </c>
    </row>
    <row r="34" spans="2:3" x14ac:dyDescent="0.25">
      <c r="B34" s="587" t="s">
        <v>476</v>
      </c>
      <c r="C34" s="588">
        <f>+E110</f>
        <v>0</v>
      </c>
    </row>
    <row r="35" spans="2:3" x14ac:dyDescent="0.25">
      <c r="B35" s="587" t="s">
        <v>477</v>
      </c>
      <c r="C35" s="588">
        <f>+G116</f>
        <v>0</v>
      </c>
    </row>
    <row r="36" spans="2:3" x14ac:dyDescent="0.25">
      <c r="B36" s="587" t="s">
        <v>478</v>
      </c>
      <c r="C36" s="588">
        <f>+E121</f>
        <v>0</v>
      </c>
    </row>
    <row r="37" spans="2:3" x14ac:dyDescent="0.25">
      <c r="B37" s="589" t="s">
        <v>479</v>
      </c>
      <c r="C37" s="588">
        <f>+E132</f>
        <v>0</v>
      </c>
    </row>
    <row r="38" spans="2:3" x14ac:dyDescent="0.25">
      <c r="B38" s="589" t="s">
        <v>480</v>
      </c>
      <c r="C38" s="588">
        <f>+D137</f>
        <v>0</v>
      </c>
    </row>
    <row r="39" spans="2:3" x14ac:dyDescent="0.25">
      <c r="B39" s="590" t="s">
        <v>481</v>
      </c>
      <c r="C39" s="588">
        <f>+D142</f>
        <v>0</v>
      </c>
    </row>
    <row r="40" spans="2:3" x14ac:dyDescent="0.25">
      <c r="B40" s="591" t="s">
        <v>482</v>
      </c>
      <c r="C40" s="588">
        <f>+C148</f>
        <v>0</v>
      </c>
    </row>
    <row r="41" spans="2:3" x14ac:dyDescent="0.25">
      <c r="B41" s="589" t="s">
        <v>483</v>
      </c>
      <c r="C41" s="588">
        <v>0</v>
      </c>
    </row>
    <row r="42" spans="2:3" x14ac:dyDescent="0.25">
      <c r="B42" s="592" t="s">
        <v>484</v>
      </c>
      <c r="C42" s="588">
        <v>0</v>
      </c>
    </row>
    <row r="43" spans="2:3" x14ac:dyDescent="0.25">
      <c r="B43" s="592" t="s">
        <v>485</v>
      </c>
      <c r="C43" s="588">
        <v>0</v>
      </c>
    </row>
    <row r="44" spans="2:3" x14ac:dyDescent="0.25">
      <c r="B44" s="587" t="s">
        <v>486</v>
      </c>
      <c r="C44" s="588">
        <f>+E168</f>
        <v>0</v>
      </c>
    </row>
    <row r="45" spans="2:3" x14ac:dyDescent="0.25">
      <c r="B45" s="589" t="s">
        <v>487</v>
      </c>
      <c r="C45" s="588">
        <v>0</v>
      </c>
    </row>
    <row r="46" spans="2:3" x14ac:dyDescent="0.25">
      <c r="B46" s="593" t="s">
        <v>488</v>
      </c>
      <c r="C46" s="594">
        <f>+C178</f>
        <v>0</v>
      </c>
    </row>
    <row r="47" spans="2:3" x14ac:dyDescent="0.25">
      <c r="B47" s="595" t="s">
        <v>489</v>
      </c>
      <c r="C47" s="594">
        <f>+G183</f>
        <v>0</v>
      </c>
    </row>
    <row r="48" spans="2:3" ht="24.75" customHeight="1" x14ac:dyDescent="0.25">
      <c r="B48" s="596" t="s">
        <v>490</v>
      </c>
      <c r="C48" s="597">
        <f>SUM(C28:C47)</f>
        <v>0</v>
      </c>
    </row>
    <row r="50" spans="2:8" ht="23.25" customHeight="1" x14ac:dyDescent="0.25">
      <c r="B50" s="583" t="s">
        <v>491</v>
      </c>
      <c r="C50" s="584" t="s">
        <v>386</v>
      </c>
    </row>
    <row r="51" spans="2:8" x14ac:dyDescent="0.25">
      <c r="B51" s="585" t="s">
        <v>492</v>
      </c>
      <c r="C51" s="588">
        <f>+F190</f>
        <v>0</v>
      </c>
    </row>
    <row r="52" spans="2:8" ht="23.25" customHeight="1" x14ac:dyDescent="0.25">
      <c r="B52" s="596" t="s">
        <v>493</v>
      </c>
      <c r="C52" s="597">
        <f>SUM(C51:C51)</f>
        <v>0</v>
      </c>
    </row>
    <row r="54" spans="2:8" ht="24.75" customHeight="1" x14ac:dyDescent="0.25">
      <c r="B54" s="596" t="s">
        <v>494</v>
      </c>
      <c r="C54" s="597">
        <f>+C25+C48+C52</f>
        <v>0</v>
      </c>
    </row>
    <row r="56" spans="2:8" ht="13.5" thickBot="1" x14ac:dyDescent="0.3"/>
    <row r="57" spans="2:8" s="566" customFormat="1" ht="20.25" thickBot="1" x14ac:dyDescent="0.45">
      <c r="B57" s="1091" t="s">
        <v>495</v>
      </c>
      <c r="C57" s="1092"/>
      <c r="D57" s="1092"/>
      <c r="E57" s="1092"/>
      <c r="F57" s="1092"/>
      <c r="G57" s="1093"/>
      <c r="H57" s="598"/>
    </row>
    <row r="59" spans="2:8" s="601" customFormat="1" x14ac:dyDescent="0.25">
      <c r="B59" s="599" t="s">
        <v>496</v>
      </c>
      <c r="C59" s="600"/>
      <c r="D59" s="600"/>
      <c r="E59" s="600"/>
      <c r="F59" s="600"/>
      <c r="G59" s="600"/>
    </row>
    <row r="60" spans="2:8" s="601" customFormat="1" ht="24" customHeight="1" x14ac:dyDescent="0.25">
      <c r="B60" s="603" t="s">
        <v>497</v>
      </c>
      <c r="C60" s="603" t="s">
        <v>830</v>
      </c>
      <c r="D60" s="603" t="s">
        <v>832</v>
      </c>
      <c r="E60" s="603" t="s">
        <v>833</v>
      </c>
      <c r="F60" s="603" t="s">
        <v>834</v>
      </c>
      <c r="G60" s="604" t="s">
        <v>503</v>
      </c>
    </row>
    <row r="61" spans="2:8" s="601" customFormat="1" ht="12" customHeight="1" x14ac:dyDescent="0.25">
      <c r="B61" s="605" t="s">
        <v>504</v>
      </c>
      <c r="C61" s="606"/>
      <c r="D61" s="606"/>
      <c r="E61" s="959"/>
      <c r="F61" s="959">
        <f>+D61+E61</f>
        <v>0</v>
      </c>
      <c r="G61" s="959">
        <f>+F61-C61</f>
        <v>0</v>
      </c>
    </row>
    <row r="62" spans="2:8" s="601" customFormat="1" ht="12" customHeight="1" x14ac:dyDescent="0.25">
      <c r="B62" s="608" t="s">
        <v>505</v>
      </c>
      <c r="C62" s="609">
        <f>SUM(C61:C61)</f>
        <v>0</v>
      </c>
      <c r="D62" s="609">
        <f>SUM(D61:D61)</f>
        <v>0</v>
      </c>
      <c r="E62" s="632">
        <f>SUM(E61:E61)</f>
        <v>0</v>
      </c>
      <c r="F62" s="632">
        <f>SUM(F61:F61)</f>
        <v>0</v>
      </c>
      <c r="G62" s="632">
        <f>SUM(G61:G61)</f>
        <v>0</v>
      </c>
    </row>
    <row r="63" spans="2:8" s="601" customFormat="1" ht="12" customHeight="1" x14ac:dyDescent="0.25">
      <c r="B63" s="611" t="s">
        <v>506</v>
      </c>
      <c r="C63" s="612"/>
      <c r="D63" s="612"/>
      <c r="E63" s="682"/>
      <c r="F63" s="682">
        <f>+D63+E63</f>
        <v>0</v>
      </c>
      <c r="G63" s="959">
        <f>+F63-C63</f>
        <v>0</v>
      </c>
    </row>
    <row r="64" spans="2:8" s="601" customFormat="1" ht="12" customHeight="1" x14ac:dyDescent="0.25">
      <c r="B64" s="608" t="s">
        <v>507</v>
      </c>
      <c r="C64" s="609">
        <f>SUM(C63)</f>
        <v>0</v>
      </c>
      <c r="D64" s="609">
        <f>SUM(D63)</f>
        <v>0</v>
      </c>
      <c r="E64" s="632">
        <f>SUM(E63)</f>
        <v>0</v>
      </c>
      <c r="F64" s="632">
        <f>SUM(F63)</f>
        <v>0</v>
      </c>
      <c r="G64" s="632">
        <f>SUM(G63)</f>
        <v>0</v>
      </c>
    </row>
    <row r="65" spans="2:7" s="601" customFormat="1" ht="12" customHeight="1" x14ac:dyDescent="0.25">
      <c r="B65" s="613" t="s">
        <v>508</v>
      </c>
      <c r="C65" s="614"/>
      <c r="D65" s="614"/>
      <c r="E65" s="630"/>
      <c r="F65" s="630">
        <f>+D65+E65</f>
        <v>0</v>
      </c>
      <c r="G65" s="630">
        <f t="shared" ref="G65:G73" si="0">+F65-C65</f>
        <v>0</v>
      </c>
    </row>
    <row r="66" spans="2:7" s="601" customFormat="1" ht="12" customHeight="1" x14ac:dyDescent="0.25">
      <c r="B66" s="616" t="s">
        <v>509</v>
      </c>
      <c r="C66" s="617"/>
      <c r="D66" s="617"/>
      <c r="E66" s="625"/>
      <c r="F66" s="625">
        <f>+D66+E66</f>
        <v>0</v>
      </c>
      <c r="G66" s="625">
        <f t="shared" si="0"/>
        <v>0</v>
      </c>
    </row>
    <row r="67" spans="2:7" s="601" customFormat="1" ht="12" customHeight="1" x14ac:dyDescent="0.25">
      <c r="B67" s="616" t="s">
        <v>510</v>
      </c>
      <c r="C67" s="617"/>
      <c r="D67" s="617"/>
      <c r="E67" s="625"/>
      <c r="F67" s="625">
        <f t="shared" ref="F67:F73" si="1">+D67+E67</f>
        <v>0</v>
      </c>
      <c r="G67" s="625">
        <f t="shared" si="0"/>
        <v>0</v>
      </c>
    </row>
    <row r="68" spans="2:7" s="601" customFormat="1" ht="12" customHeight="1" x14ac:dyDescent="0.25">
      <c r="B68" s="616" t="s">
        <v>511</v>
      </c>
      <c r="C68" s="617"/>
      <c r="D68" s="617"/>
      <c r="E68" s="625"/>
      <c r="F68" s="625">
        <f t="shared" si="1"/>
        <v>0</v>
      </c>
      <c r="G68" s="625">
        <f t="shared" si="0"/>
        <v>0</v>
      </c>
    </row>
    <row r="69" spans="2:7" s="601" customFormat="1" ht="12" customHeight="1" x14ac:dyDescent="0.25">
      <c r="B69" s="616" t="s">
        <v>512</v>
      </c>
      <c r="C69" s="617"/>
      <c r="D69" s="617"/>
      <c r="E69" s="625"/>
      <c r="F69" s="625">
        <f t="shared" si="1"/>
        <v>0</v>
      </c>
      <c r="G69" s="625">
        <f t="shared" si="0"/>
        <v>0</v>
      </c>
    </row>
    <row r="70" spans="2:7" s="601" customFormat="1" ht="12" customHeight="1" x14ac:dyDescent="0.25">
      <c r="B70" s="616" t="s">
        <v>513</v>
      </c>
      <c r="C70" s="617"/>
      <c r="D70" s="617"/>
      <c r="E70" s="625"/>
      <c r="F70" s="625">
        <f t="shared" si="1"/>
        <v>0</v>
      </c>
      <c r="G70" s="625">
        <f t="shared" si="0"/>
        <v>0</v>
      </c>
    </row>
    <row r="71" spans="2:7" s="601" customFormat="1" ht="12" customHeight="1" x14ac:dyDescent="0.25">
      <c r="B71" s="619" t="s">
        <v>514</v>
      </c>
      <c r="C71" s="620"/>
      <c r="D71" s="620"/>
      <c r="E71" s="960"/>
      <c r="F71" s="625">
        <f t="shared" si="1"/>
        <v>0</v>
      </c>
      <c r="G71" s="960">
        <f t="shared" si="0"/>
        <v>0</v>
      </c>
    </row>
    <row r="72" spans="2:7" s="601" customFormat="1" ht="12" customHeight="1" x14ac:dyDescent="0.25">
      <c r="B72" s="619" t="s">
        <v>515</v>
      </c>
      <c r="C72" s="620"/>
      <c r="D72" s="620"/>
      <c r="E72" s="960"/>
      <c r="F72" s="625">
        <f t="shared" si="1"/>
        <v>0</v>
      </c>
      <c r="G72" s="960">
        <f t="shared" si="0"/>
        <v>0</v>
      </c>
    </row>
    <row r="73" spans="2:7" s="601" customFormat="1" ht="12" customHeight="1" x14ac:dyDescent="0.25">
      <c r="B73" s="605" t="s">
        <v>516</v>
      </c>
      <c r="C73" s="606"/>
      <c r="D73" s="606"/>
      <c r="E73" s="959"/>
      <c r="F73" s="625">
        <f t="shared" si="1"/>
        <v>0</v>
      </c>
      <c r="G73" s="959">
        <f t="shared" si="0"/>
        <v>0</v>
      </c>
    </row>
    <row r="74" spans="2:7" s="601" customFormat="1" ht="12" customHeight="1" x14ac:dyDescent="0.25">
      <c r="B74" s="608" t="s">
        <v>517</v>
      </c>
      <c r="C74" s="609">
        <f>SUM(C65:C73)</f>
        <v>0</v>
      </c>
      <c r="D74" s="609">
        <f>SUM(D65:D73)</f>
        <v>0</v>
      </c>
      <c r="E74" s="632">
        <f>SUM(E65:E73)</f>
        <v>0</v>
      </c>
      <c r="F74" s="632">
        <f>SUM(F65:F73)</f>
        <v>0</v>
      </c>
      <c r="G74" s="632">
        <f>SUM(G65:G73)</f>
        <v>0</v>
      </c>
    </row>
    <row r="75" spans="2:7" s="601" customFormat="1" ht="12" customHeight="1" x14ac:dyDescent="0.25">
      <c r="B75" s="608" t="s">
        <v>364</v>
      </c>
      <c r="C75" s="609">
        <f>+C62+C64+C74</f>
        <v>0</v>
      </c>
      <c r="D75" s="609">
        <f>+D62+D64+D74</f>
        <v>0</v>
      </c>
      <c r="E75" s="632">
        <f>+E62+E64+E74</f>
        <v>0</v>
      </c>
      <c r="F75" s="632">
        <f>+F62+F64+F74</f>
        <v>0</v>
      </c>
      <c r="G75" s="632">
        <f>+G62+G64+G74</f>
        <v>0</v>
      </c>
    </row>
    <row r="76" spans="2:7" s="601" customFormat="1" ht="12" x14ac:dyDescent="0.25"/>
    <row r="77" spans="2:7" s="601" customFormat="1" x14ac:dyDescent="0.25">
      <c r="B77" s="599" t="s">
        <v>518</v>
      </c>
      <c r="C77" s="600"/>
      <c r="D77" s="600"/>
      <c r="E77" s="600"/>
    </row>
    <row r="78" spans="2:7" s="601" customFormat="1" ht="24" x14ac:dyDescent="0.25">
      <c r="B78" s="603" t="s">
        <v>357</v>
      </c>
      <c r="C78" s="603" t="s">
        <v>835</v>
      </c>
      <c r="D78" s="621" t="s">
        <v>875</v>
      </c>
      <c r="E78" s="604" t="s">
        <v>519</v>
      </c>
    </row>
    <row r="79" spans="2:7" s="601" customFormat="1" ht="124.5" customHeight="1" x14ac:dyDescent="0.25">
      <c r="B79" s="622"/>
      <c r="C79" s="623"/>
      <c r="D79" s="623"/>
      <c r="E79" s="624">
        <f>+C79-D79</f>
        <v>0</v>
      </c>
    </row>
    <row r="80" spans="2:7" s="601" customFormat="1" ht="12" customHeight="1" x14ac:dyDescent="0.25">
      <c r="B80" s="608" t="s">
        <v>523</v>
      </c>
      <c r="C80" s="609">
        <f>SUM(C79:C79)</f>
        <v>0</v>
      </c>
      <c r="D80" s="609">
        <f>SUM(D79:D79)</f>
        <v>0</v>
      </c>
      <c r="E80" s="610">
        <f>SUM(E79:E79)</f>
        <v>0</v>
      </c>
    </row>
    <row r="81" spans="2:8" s="601" customFormat="1" ht="12" x14ac:dyDescent="0.25"/>
    <row r="82" spans="2:8" s="601" customFormat="1" x14ac:dyDescent="0.25">
      <c r="B82" s="599" t="s">
        <v>524</v>
      </c>
      <c r="C82" s="600"/>
      <c r="D82" s="600"/>
      <c r="E82" s="600"/>
    </row>
    <row r="83" spans="2:8" s="601" customFormat="1" ht="24" x14ac:dyDescent="0.25">
      <c r="B83" s="603" t="s">
        <v>357</v>
      </c>
      <c r="C83" s="603" t="s">
        <v>831</v>
      </c>
      <c r="D83" s="603" t="s">
        <v>841</v>
      </c>
      <c r="E83" s="604" t="s">
        <v>519</v>
      </c>
    </row>
    <row r="84" spans="2:8" s="601" customFormat="1" ht="12" x14ac:dyDescent="0.25">
      <c r="B84" s="613" t="s">
        <v>527</v>
      </c>
      <c r="C84" s="614"/>
      <c r="D84" s="614"/>
      <c r="E84" s="618">
        <f>+C84-D84</f>
        <v>0</v>
      </c>
    </row>
    <row r="85" spans="2:8" s="601" customFormat="1" ht="12" x14ac:dyDescent="0.25">
      <c r="B85" s="616" t="s">
        <v>528</v>
      </c>
      <c r="C85" s="617"/>
      <c r="D85" s="625"/>
      <c r="E85" s="618">
        <f>+C85-D85</f>
        <v>0</v>
      </c>
    </row>
    <row r="86" spans="2:8" s="601" customFormat="1" ht="12" x14ac:dyDescent="0.25">
      <c r="B86" s="616" t="s">
        <v>529</v>
      </c>
      <c r="C86" s="617"/>
      <c r="D86" s="625"/>
      <c r="E86" s="618">
        <f t="shared" ref="E86:E91" si="2">+C86-D86</f>
        <v>0</v>
      </c>
    </row>
    <row r="87" spans="2:8" s="601" customFormat="1" ht="12" x14ac:dyDescent="0.25">
      <c r="B87" s="616" t="s">
        <v>530</v>
      </c>
      <c r="C87" s="617"/>
      <c r="D87" s="625"/>
      <c r="E87" s="618">
        <f t="shared" si="2"/>
        <v>0</v>
      </c>
    </row>
    <row r="88" spans="2:8" s="601" customFormat="1" ht="12" x14ac:dyDescent="0.25">
      <c r="B88" s="616" t="s">
        <v>531</v>
      </c>
      <c r="C88" s="617"/>
      <c r="D88" s="625"/>
      <c r="E88" s="618">
        <f t="shared" si="2"/>
        <v>0</v>
      </c>
    </row>
    <row r="89" spans="2:8" s="601" customFormat="1" ht="24" x14ac:dyDescent="0.25">
      <c r="B89" s="616" t="s">
        <v>532</v>
      </c>
      <c r="C89" s="617"/>
      <c r="D89" s="625"/>
      <c r="E89" s="618">
        <f t="shared" si="2"/>
        <v>0</v>
      </c>
    </row>
    <row r="90" spans="2:8" s="601" customFormat="1" ht="12" x14ac:dyDescent="0.25">
      <c r="B90" s="616" t="s">
        <v>533</v>
      </c>
      <c r="C90" s="617"/>
      <c r="D90" s="625"/>
      <c r="E90" s="618">
        <f t="shared" si="2"/>
        <v>0</v>
      </c>
    </row>
    <row r="91" spans="2:8" s="601" customFormat="1" ht="12" x14ac:dyDescent="0.25">
      <c r="B91" s="605" t="s">
        <v>534</v>
      </c>
      <c r="C91" s="606"/>
      <c r="D91" s="625"/>
      <c r="E91" s="618">
        <f t="shared" si="2"/>
        <v>0</v>
      </c>
    </row>
    <row r="92" spans="2:8" s="601" customFormat="1" ht="12" x14ac:dyDescent="0.25">
      <c r="B92" s="608" t="s">
        <v>523</v>
      </c>
      <c r="C92" s="609">
        <f>SUM(C84:C91)</f>
        <v>0</v>
      </c>
      <c r="D92" s="609">
        <f>SUM(D84:D91)</f>
        <v>0</v>
      </c>
      <c r="E92" s="610">
        <f>SUM(E84:E91)</f>
        <v>0</v>
      </c>
    </row>
    <row r="93" spans="2:8" s="601" customFormat="1" ht="12" x14ac:dyDescent="0.25"/>
    <row r="94" spans="2:8" s="601" customFormat="1" x14ac:dyDescent="0.25">
      <c r="B94" s="599" t="s">
        <v>535</v>
      </c>
      <c r="C94" s="626"/>
      <c r="D94" s="626"/>
      <c r="E94" s="626"/>
      <c r="F94" s="626"/>
      <c r="G94" s="626"/>
      <c r="H94" s="626"/>
    </row>
    <row r="95" spans="2:8" s="601" customFormat="1" ht="12" x14ac:dyDescent="0.25">
      <c r="B95" s="627" t="s">
        <v>842</v>
      </c>
      <c r="C95" s="627"/>
      <c r="D95" s="627"/>
      <c r="E95" s="627"/>
      <c r="F95" s="627"/>
      <c r="G95" s="627"/>
      <c r="H95" s="627"/>
    </row>
    <row r="96" spans="2:8" s="601" customFormat="1" ht="12" x14ac:dyDescent="0.25"/>
    <row r="97" spans="2:5" s="601" customFormat="1" x14ac:dyDescent="0.25">
      <c r="B97" s="599" t="s">
        <v>610</v>
      </c>
      <c r="C97" s="626"/>
      <c r="D97" s="626"/>
      <c r="E97" s="626"/>
    </row>
    <row r="98" spans="2:5" s="601" customFormat="1" ht="24" x14ac:dyDescent="0.25">
      <c r="B98" s="603" t="s">
        <v>357</v>
      </c>
      <c r="C98" s="603" t="s">
        <v>831</v>
      </c>
      <c r="D98" s="603" t="s">
        <v>589</v>
      </c>
      <c r="E98" s="604" t="s">
        <v>519</v>
      </c>
    </row>
    <row r="99" spans="2:5" s="601" customFormat="1" ht="12" x14ac:dyDescent="0.25">
      <c r="B99" s="613"/>
      <c r="C99" s="614"/>
      <c r="D99" s="614"/>
      <c r="E99" s="618">
        <f>+C99-D99</f>
        <v>0</v>
      </c>
    </row>
    <row r="100" spans="2:5" s="601" customFormat="1" ht="12" x14ac:dyDescent="0.25">
      <c r="B100" s="608" t="s">
        <v>523</v>
      </c>
      <c r="C100" s="609">
        <f>SUM(C99:C99)</f>
        <v>0</v>
      </c>
      <c r="D100" s="609">
        <f>SUM(D99:D99)</f>
        <v>0</v>
      </c>
      <c r="E100" s="610">
        <f>SUM(E99:E99)</f>
        <v>0</v>
      </c>
    </row>
    <row r="101" spans="2:5" s="601" customFormat="1" ht="12" x14ac:dyDescent="0.25">
      <c r="B101" s="627"/>
      <c r="C101" s="627"/>
      <c r="D101" s="627"/>
      <c r="E101" s="627"/>
    </row>
    <row r="102" spans="2:5" s="601" customFormat="1" x14ac:dyDescent="0.25">
      <c r="B102" s="599" t="s">
        <v>557</v>
      </c>
    </row>
    <row r="103" spans="2:5" s="601" customFormat="1" ht="24" x14ac:dyDescent="0.25">
      <c r="B103" s="628" t="s">
        <v>357</v>
      </c>
      <c r="C103" s="628" t="s">
        <v>843</v>
      </c>
      <c r="D103" s="604" t="s">
        <v>519</v>
      </c>
    </row>
    <row r="104" spans="2:5" s="601" customFormat="1" ht="12" x14ac:dyDescent="0.25">
      <c r="B104" s="629"/>
      <c r="C104" s="630"/>
      <c r="D104" s="615">
        <v>0</v>
      </c>
    </row>
    <row r="105" spans="2:5" s="601" customFormat="1" ht="12" x14ac:dyDescent="0.25">
      <c r="B105" s="631" t="s">
        <v>523</v>
      </c>
      <c r="C105" s="632"/>
      <c r="D105" s="610">
        <f>SUM(D104:D104)</f>
        <v>0</v>
      </c>
    </row>
    <row r="106" spans="2:5" s="601" customFormat="1" ht="12" x14ac:dyDescent="0.25"/>
    <row r="107" spans="2:5" s="601" customFormat="1" x14ac:dyDescent="0.25">
      <c r="B107" s="599" t="s">
        <v>559</v>
      </c>
      <c r="C107" s="600"/>
      <c r="D107" s="600"/>
      <c r="E107" s="600"/>
    </row>
    <row r="108" spans="2:5" s="601" customFormat="1" ht="36" x14ac:dyDescent="0.25">
      <c r="B108" s="603" t="s">
        <v>357</v>
      </c>
      <c r="C108" s="603" t="s">
        <v>844</v>
      </c>
      <c r="D108" s="603" t="s">
        <v>845</v>
      </c>
      <c r="E108" s="604" t="s">
        <v>519</v>
      </c>
    </row>
    <row r="109" spans="2:5" s="601" customFormat="1" ht="12" x14ac:dyDescent="0.25">
      <c r="B109" s="613"/>
      <c r="C109" s="614"/>
      <c r="D109" s="614"/>
      <c r="E109" s="615">
        <f>-D109</f>
        <v>0</v>
      </c>
    </row>
    <row r="110" spans="2:5" s="601" customFormat="1" ht="12" x14ac:dyDescent="0.25">
      <c r="B110" s="608" t="s">
        <v>523</v>
      </c>
      <c r="C110" s="609">
        <f>SUM(C109:C109)</f>
        <v>0</v>
      </c>
      <c r="D110" s="609">
        <f>SUM(D109:D109)</f>
        <v>0</v>
      </c>
      <c r="E110" s="610">
        <f>SUM(E109:E109)</f>
        <v>0</v>
      </c>
    </row>
    <row r="111" spans="2:5" s="601" customFormat="1" ht="12" x14ac:dyDescent="0.25"/>
    <row r="112" spans="2:5" s="601" customFormat="1" x14ac:dyDescent="0.25">
      <c r="B112" s="599" t="s">
        <v>562</v>
      </c>
      <c r="C112" s="600"/>
      <c r="D112" s="600"/>
      <c r="E112" s="600"/>
    </row>
    <row r="113" spans="2:7" s="601" customFormat="1" ht="60" x14ac:dyDescent="0.25">
      <c r="B113" s="603" t="s">
        <v>357</v>
      </c>
      <c r="C113" s="603" t="s">
        <v>846</v>
      </c>
      <c r="D113" s="603" t="s">
        <v>564</v>
      </c>
      <c r="E113" s="603" t="s">
        <v>847</v>
      </c>
      <c r="F113" s="603" t="s">
        <v>848</v>
      </c>
      <c r="G113" s="604" t="s">
        <v>519</v>
      </c>
    </row>
    <row r="114" spans="2:7" s="601" customFormat="1" ht="12" x14ac:dyDescent="0.25">
      <c r="B114" s="629"/>
      <c r="C114" s="614"/>
      <c r="D114" s="614"/>
      <c r="E114" s="614"/>
      <c r="F114" s="614"/>
      <c r="G114" s="615">
        <f>+E114-F114</f>
        <v>0</v>
      </c>
    </row>
    <row r="115" spans="2:7" s="601" customFormat="1" ht="12" x14ac:dyDescent="0.25">
      <c r="B115" s="633"/>
      <c r="C115" s="606"/>
      <c r="D115" s="606"/>
      <c r="E115" s="606"/>
      <c r="F115" s="606"/>
      <c r="G115" s="607">
        <f>+E115-F115</f>
        <v>0</v>
      </c>
    </row>
    <row r="116" spans="2:7" s="601" customFormat="1" ht="12" x14ac:dyDescent="0.25">
      <c r="B116" s="608" t="s">
        <v>523</v>
      </c>
      <c r="C116" s="609">
        <f>SUM(C114:C115)</f>
        <v>0</v>
      </c>
      <c r="D116" s="609"/>
      <c r="E116" s="609">
        <f>SUM(E114:E115)</f>
        <v>0</v>
      </c>
      <c r="F116" s="609">
        <f>SUM(F114:F115)</f>
        <v>0</v>
      </c>
      <c r="G116" s="610">
        <f>SUM(G114:G115)</f>
        <v>0</v>
      </c>
    </row>
    <row r="117" spans="2:7" s="601" customFormat="1" ht="12" x14ac:dyDescent="0.25"/>
    <row r="118" spans="2:7" s="601" customFormat="1" x14ac:dyDescent="0.25">
      <c r="B118" s="599" t="s">
        <v>567</v>
      </c>
      <c r="C118" s="599"/>
      <c r="D118" s="599"/>
      <c r="E118" s="599"/>
    </row>
    <row r="119" spans="2:7" s="601" customFormat="1" ht="24" x14ac:dyDescent="0.25">
      <c r="B119" s="603" t="s">
        <v>357</v>
      </c>
      <c r="C119" s="603" t="s">
        <v>831</v>
      </c>
      <c r="D119" s="603" t="s">
        <v>830</v>
      </c>
      <c r="E119" s="604" t="s">
        <v>519</v>
      </c>
    </row>
    <row r="120" spans="2:7" s="601" customFormat="1" ht="12" x14ac:dyDescent="0.25">
      <c r="B120" s="613"/>
      <c r="C120" s="614"/>
      <c r="D120" s="614"/>
      <c r="E120" s="634">
        <f>+C120-D120</f>
        <v>0</v>
      </c>
    </row>
    <row r="121" spans="2:7" s="601" customFormat="1" ht="12" x14ac:dyDescent="0.25">
      <c r="B121" s="608" t="s">
        <v>523</v>
      </c>
      <c r="C121" s="609">
        <f>SUM(C120:C120)</f>
        <v>0</v>
      </c>
      <c r="D121" s="609">
        <f>SUM(D120:D120)</f>
        <v>0</v>
      </c>
      <c r="E121" s="610">
        <f>SUM(E120:E120)</f>
        <v>0</v>
      </c>
    </row>
    <row r="122" spans="2:7" s="601" customFormat="1" ht="12" x14ac:dyDescent="0.25"/>
    <row r="123" spans="2:7" s="601" customFormat="1" x14ac:dyDescent="0.25">
      <c r="B123" s="599" t="s">
        <v>570</v>
      </c>
      <c r="C123" s="600"/>
      <c r="D123" s="600"/>
      <c r="E123" s="600"/>
    </row>
    <row r="124" spans="2:7" s="601" customFormat="1" ht="24" x14ac:dyDescent="0.25">
      <c r="B124" s="603" t="s">
        <v>357</v>
      </c>
      <c r="C124" s="603" t="s">
        <v>831</v>
      </c>
      <c r="D124" s="603" t="s">
        <v>849</v>
      </c>
      <c r="E124" s="604" t="s">
        <v>519</v>
      </c>
    </row>
    <row r="125" spans="2:7" s="601" customFormat="1" ht="12" x14ac:dyDescent="0.25">
      <c r="B125" s="611" t="s">
        <v>850</v>
      </c>
      <c r="C125" s="612"/>
      <c r="D125" s="612"/>
      <c r="E125" s="635">
        <f>-D125</f>
        <v>0</v>
      </c>
    </row>
    <row r="126" spans="2:7" s="601" customFormat="1" ht="12" x14ac:dyDescent="0.25">
      <c r="B126" s="608" t="s">
        <v>523</v>
      </c>
      <c r="C126" s="609">
        <f>SUM(C125:C125)</f>
        <v>0</v>
      </c>
      <c r="D126" s="609">
        <f>SUM(D125:D125)</f>
        <v>0</v>
      </c>
      <c r="E126" s="610">
        <f>SUM(E125:E125)</f>
        <v>0</v>
      </c>
    </row>
    <row r="127" spans="2:7" s="601" customFormat="1" ht="12" x14ac:dyDescent="0.25">
      <c r="B127" s="627"/>
      <c r="C127" s="627"/>
      <c r="D127" s="627"/>
      <c r="E127" s="636"/>
    </row>
    <row r="128" spans="2:7" s="601" customFormat="1" ht="12" x14ac:dyDescent="0.25">
      <c r="B128" s="603" t="s">
        <v>357</v>
      </c>
      <c r="C128" s="603" t="s">
        <v>830</v>
      </c>
      <c r="D128" s="603" t="s">
        <v>851</v>
      </c>
      <c r="E128" s="604" t="s">
        <v>519</v>
      </c>
    </row>
    <row r="129" spans="2:5" s="601" customFormat="1" ht="12" x14ac:dyDescent="0.25">
      <c r="B129" s="611" t="s">
        <v>852</v>
      </c>
      <c r="C129" s="612"/>
      <c r="D129" s="612"/>
      <c r="E129" s="635">
        <f>+D129</f>
        <v>0</v>
      </c>
    </row>
    <row r="130" spans="2:5" s="601" customFormat="1" ht="12" x14ac:dyDescent="0.25">
      <c r="B130" s="608" t="s">
        <v>523</v>
      </c>
      <c r="C130" s="609">
        <f>SUM(C129:C129)</f>
        <v>0</v>
      </c>
      <c r="D130" s="609">
        <f>SUM(D129:D129)</f>
        <v>0</v>
      </c>
      <c r="E130" s="610">
        <f>SUM(E129:E129)</f>
        <v>0</v>
      </c>
    </row>
    <row r="131" spans="2:5" s="601" customFormat="1" ht="12" x14ac:dyDescent="0.25">
      <c r="B131" s="627"/>
      <c r="C131" s="627"/>
      <c r="D131" s="627"/>
      <c r="E131" s="627"/>
    </row>
    <row r="132" spans="2:5" s="601" customFormat="1" ht="12" x14ac:dyDescent="0.25">
      <c r="B132" s="637" t="s">
        <v>573</v>
      </c>
      <c r="C132" s="637"/>
      <c r="D132" s="642"/>
      <c r="E132" s="610">
        <f>+E126+E130</f>
        <v>0</v>
      </c>
    </row>
    <row r="133" spans="2:5" s="601" customFormat="1" ht="12" x14ac:dyDescent="0.25"/>
    <row r="134" spans="2:5" s="601" customFormat="1" x14ac:dyDescent="0.25">
      <c r="B134" s="599" t="s">
        <v>574</v>
      </c>
      <c r="C134" s="600"/>
      <c r="D134" s="600"/>
    </row>
    <row r="135" spans="2:5" s="601" customFormat="1" ht="12" x14ac:dyDescent="0.25">
      <c r="B135" s="603" t="s">
        <v>357</v>
      </c>
      <c r="C135" s="603" t="s">
        <v>853</v>
      </c>
      <c r="D135" s="604" t="s">
        <v>519</v>
      </c>
    </row>
    <row r="136" spans="2:5" s="601" customFormat="1" ht="12" x14ac:dyDescent="0.25">
      <c r="B136" s="613"/>
      <c r="C136" s="614"/>
      <c r="D136" s="634">
        <f>-C136</f>
        <v>0</v>
      </c>
    </row>
    <row r="137" spans="2:5" s="601" customFormat="1" ht="12" x14ac:dyDescent="0.25">
      <c r="B137" s="608" t="s">
        <v>523</v>
      </c>
      <c r="C137" s="609">
        <f>SUM(C136:C136)</f>
        <v>0</v>
      </c>
      <c r="D137" s="610">
        <f>SUM(D136:D136)</f>
        <v>0</v>
      </c>
    </row>
    <row r="138" spans="2:5" s="601" customFormat="1" ht="12" x14ac:dyDescent="0.25"/>
    <row r="139" spans="2:5" s="601" customFormat="1" x14ac:dyDescent="0.25">
      <c r="B139" s="599" t="s">
        <v>576</v>
      </c>
      <c r="C139" s="600"/>
      <c r="D139" s="600"/>
      <c r="E139" s="600"/>
    </row>
    <row r="140" spans="2:5" s="601" customFormat="1" ht="24" x14ac:dyDescent="0.25">
      <c r="B140" s="603" t="s">
        <v>357</v>
      </c>
      <c r="C140" s="603" t="s">
        <v>854</v>
      </c>
      <c r="D140" s="604" t="s">
        <v>519</v>
      </c>
    </row>
    <row r="141" spans="2:5" s="601" customFormat="1" ht="12" x14ac:dyDescent="0.25">
      <c r="B141" s="611"/>
      <c r="C141" s="612"/>
      <c r="D141" s="635">
        <f>-C141</f>
        <v>0</v>
      </c>
    </row>
    <row r="142" spans="2:5" s="601" customFormat="1" ht="12" x14ac:dyDescent="0.25">
      <c r="B142" s="608" t="s">
        <v>523</v>
      </c>
      <c r="C142" s="609">
        <f>SUM(C141:C141)</f>
        <v>0</v>
      </c>
      <c r="D142" s="610">
        <f>SUM(D141:D141)</f>
        <v>0</v>
      </c>
    </row>
    <row r="143" spans="2:5" s="601" customFormat="1" ht="12" x14ac:dyDescent="0.25"/>
    <row r="144" spans="2:5" s="601" customFormat="1" x14ac:dyDescent="0.25">
      <c r="B144" s="599" t="s">
        <v>578</v>
      </c>
      <c r="C144" s="600"/>
    </row>
    <row r="145" spans="2:5" s="601" customFormat="1" ht="12" x14ac:dyDescent="0.25">
      <c r="B145" s="603" t="s">
        <v>357</v>
      </c>
      <c r="C145" s="604" t="s">
        <v>519</v>
      </c>
    </row>
    <row r="146" spans="2:5" s="601" customFormat="1" ht="12" x14ac:dyDescent="0.25">
      <c r="B146" s="629" t="s">
        <v>855</v>
      </c>
      <c r="C146" s="615"/>
    </row>
    <row r="147" spans="2:5" s="601" customFormat="1" ht="12" x14ac:dyDescent="0.25">
      <c r="B147" s="633" t="s">
        <v>856</v>
      </c>
      <c r="C147" s="607"/>
    </row>
    <row r="148" spans="2:5" s="601" customFormat="1" ht="12" x14ac:dyDescent="0.25">
      <c r="B148" s="608" t="s">
        <v>523</v>
      </c>
      <c r="C148" s="610">
        <f>SUM(C146:C147)</f>
        <v>0</v>
      </c>
    </row>
    <row r="149" spans="2:5" s="601" customFormat="1" ht="12" x14ac:dyDescent="0.25"/>
    <row r="150" spans="2:5" s="601" customFormat="1" x14ac:dyDescent="0.25">
      <c r="B150" s="599" t="s">
        <v>581</v>
      </c>
      <c r="C150" s="600"/>
      <c r="D150" s="600"/>
      <c r="E150" s="600"/>
    </row>
    <row r="151" spans="2:5" s="601" customFormat="1" ht="24" x14ac:dyDescent="0.25">
      <c r="B151" s="603" t="s">
        <v>357</v>
      </c>
      <c r="C151" s="603" t="s">
        <v>857</v>
      </c>
      <c r="D151" s="603" t="s">
        <v>858</v>
      </c>
      <c r="E151" s="604" t="s">
        <v>519</v>
      </c>
    </row>
    <row r="152" spans="2:5" s="601" customFormat="1" ht="12" x14ac:dyDescent="0.25">
      <c r="B152" s="613"/>
      <c r="C152" s="614"/>
      <c r="D152" s="614"/>
      <c r="E152" s="618">
        <f>+C152-D152</f>
        <v>0</v>
      </c>
    </row>
    <row r="153" spans="2:5" s="601" customFormat="1" ht="12" x14ac:dyDescent="0.25">
      <c r="B153" s="608" t="s">
        <v>523</v>
      </c>
      <c r="C153" s="609">
        <f>SUM(C152:C152)</f>
        <v>0</v>
      </c>
      <c r="D153" s="609">
        <f>SUM(D152:D152)</f>
        <v>0</v>
      </c>
      <c r="E153" s="610">
        <f>SUM(E152:E152)</f>
        <v>0</v>
      </c>
    </row>
    <row r="154" spans="2:5" s="601" customFormat="1" ht="12" x14ac:dyDescent="0.25"/>
    <row r="155" spans="2:5" s="601" customFormat="1" x14ac:dyDescent="0.25">
      <c r="B155" s="599" t="s">
        <v>584</v>
      </c>
      <c r="C155" s="600"/>
      <c r="D155" s="600"/>
      <c r="E155" s="600"/>
    </row>
    <row r="156" spans="2:5" s="601" customFormat="1" ht="36" x14ac:dyDescent="0.25">
      <c r="B156" s="603" t="s">
        <v>357</v>
      </c>
      <c r="C156" s="603" t="s">
        <v>859</v>
      </c>
      <c r="D156" s="603" t="s">
        <v>586</v>
      </c>
      <c r="E156" s="604" t="s">
        <v>519</v>
      </c>
    </row>
    <row r="157" spans="2:5" s="601" customFormat="1" ht="12" x14ac:dyDescent="0.25">
      <c r="B157" s="613"/>
      <c r="C157" s="614"/>
      <c r="D157" s="614"/>
      <c r="E157" s="618">
        <f>+C157-D157</f>
        <v>0</v>
      </c>
    </row>
    <row r="158" spans="2:5" s="601" customFormat="1" ht="12" x14ac:dyDescent="0.25">
      <c r="B158" s="608" t="s">
        <v>523</v>
      </c>
      <c r="C158" s="609">
        <f>SUM(C157:C157)</f>
        <v>0</v>
      </c>
      <c r="D158" s="609">
        <f>SUM(D157:D157)</f>
        <v>0</v>
      </c>
      <c r="E158" s="610">
        <f>SUM(E157:E157)</f>
        <v>0</v>
      </c>
    </row>
    <row r="159" spans="2:5" s="601" customFormat="1" ht="12" x14ac:dyDescent="0.25"/>
    <row r="160" spans="2:5" s="601" customFormat="1" x14ac:dyDescent="0.25">
      <c r="B160" s="599" t="s">
        <v>587</v>
      </c>
      <c r="C160" s="600"/>
      <c r="D160" s="600"/>
      <c r="E160" s="600"/>
    </row>
    <row r="161" spans="2:5" s="601" customFormat="1" ht="24" x14ac:dyDescent="0.25">
      <c r="B161" s="603" t="s">
        <v>357</v>
      </c>
      <c r="C161" s="603" t="s">
        <v>860</v>
      </c>
      <c r="D161" s="603" t="s">
        <v>589</v>
      </c>
      <c r="E161" s="604" t="s">
        <v>519</v>
      </c>
    </row>
    <row r="162" spans="2:5" s="601" customFormat="1" ht="12" x14ac:dyDescent="0.25">
      <c r="B162" s="613"/>
      <c r="C162" s="614"/>
      <c r="D162" s="614"/>
      <c r="E162" s="618">
        <f>+C162-D162</f>
        <v>0</v>
      </c>
    </row>
    <row r="163" spans="2:5" s="601" customFormat="1" ht="12" x14ac:dyDescent="0.25">
      <c r="B163" s="608" t="s">
        <v>523</v>
      </c>
      <c r="C163" s="609">
        <f>SUM(C162:C162)</f>
        <v>0</v>
      </c>
      <c r="D163" s="609">
        <f>SUM(D162:D162)</f>
        <v>0</v>
      </c>
      <c r="E163" s="610">
        <f>SUM(E162:E162)</f>
        <v>0</v>
      </c>
    </row>
    <row r="164" spans="2:5" s="601" customFormat="1" ht="12" x14ac:dyDescent="0.25"/>
    <row r="165" spans="2:5" s="601" customFormat="1" x14ac:dyDescent="0.25">
      <c r="B165" s="599" t="s">
        <v>590</v>
      </c>
      <c r="C165" s="600"/>
      <c r="D165" s="600"/>
      <c r="E165" s="600"/>
    </row>
    <row r="166" spans="2:5" s="601" customFormat="1" ht="48" x14ac:dyDescent="0.25">
      <c r="B166" s="603" t="s">
        <v>357</v>
      </c>
      <c r="C166" s="603" t="s">
        <v>861</v>
      </c>
      <c r="D166" s="603" t="s">
        <v>862</v>
      </c>
      <c r="E166" s="604" t="s">
        <v>519</v>
      </c>
    </row>
    <row r="167" spans="2:5" s="601" customFormat="1" ht="12" x14ac:dyDescent="0.25">
      <c r="B167" s="613"/>
      <c r="C167" s="614"/>
      <c r="D167" s="614"/>
      <c r="E167" s="618">
        <f>+C167-D167</f>
        <v>0</v>
      </c>
    </row>
    <row r="168" spans="2:5" s="601" customFormat="1" ht="12" x14ac:dyDescent="0.25">
      <c r="B168" s="608" t="s">
        <v>523</v>
      </c>
      <c r="C168" s="609">
        <f>SUM(C167:C167)</f>
        <v>0</v>
      </c>
      <c r="D168" s="609">
        <f>SUM(D167:D167)</f>
        <v>0</v>
      </c>
      <c r="E168" s="610">
        <f>SUM(E167:E167)</f>
        <v>0</v>
      </c>
    </row>
    <row r="169" spans="2:5" s="601" customFormat="1" ht="12" x14ac:dyDescent="0.25">
      <c r="B169" s="627"/>
      <c r="C169" s="627"/>
      <c r="D169" s="627"/>
      <c r="E169" s="627"/>
    </row>
    <row r="170" spans="2:5" s="601" customFormat="1" x14ac:dyDescent="0.25">
      <c r="B170" s="599" t="s">
        <v>863</v>
      </c>
      <c r="C170" s="600"/>
      <c r="D170" s="600"/>
      <c r="E170" s="600"/>
    </row>
    <row r="171" spans="2:5" s="601" customFormat="1" ht="36" x14ac:dyDescent="0.25">
      <c r="B171" s="603" t="s">
        <v>357</v>
      </c>
      <c r="C171" s="603" t="s">
        <v>864</v>
      </c>
      <c r="D171" s="603" t="s">
        <v>865</v>
      </c>
      <c r="E171" s="604" t="s">
        <v>519</v>
      </c>
    </row>
    <row r="172" spans="2:5" s="601" customFormat="1" ht="12" x14ac:dyDescent="0.25">
      <c r="B172" s="613"/>
      <c r="C172" s="614"/>
      <c r="D172" s="614"/>
      <c r="E172" s="618">
        <f>+D172-C172</f>
        <v>0</v>
      </c>
    </row>
    <row r="173" spans="2:5" s="601" customFormat="1" ht="12" x14ac:dyDescent="0.25">
      <c r="B173" s="608" t="s">
        <v>523</v>
      </c>
      <c r="C173" s="609">
        <f>SUM(C172:C172)</f>
        <v>0</v>
      </c>
      <c r="D173" s="609">
        <f>SUM(D172:D172)</f>
        <v>0</v>
      </c>
      <c r="E173" s="610">
        <f>SUM(E172:E172)</f>
        <v>0</v>
      </c>
    </row>
    <row r="174" spans="2:5" s="601" customFormat="1" ht="12" x14ac:dyDescent="0.25">
      <c r="B174" s="627"/>
      <c r="C174" s="627"/>
      <c r="D174" s="627"/>
      <c r="E174" s="627"/>
    </row>
    <row r="175" spans="2:5" s="601" customFormat="1" x14ac:dyDescent="0.25">
      <c r="B175" s="599" t="s">
        <v>596</v>
      </c>
      <c r="C175" s="600"/>
    </row>
    <row r="176" spans="2:5" s="601" customFormat="1" ht="12" x14ac:dyDescent="0.25">
      <c r="B176" s="603" t="s">
        <v>357</v>
      </c>
      <c r="C176" s="604" t="s">
        <v>519</v>
      </c>
    </row>
    <row r="177" spans="2:8" s="601" customFormat="1" ht="12" x14ac:dyDescent="0.25">
      <c r="B177" s="613"/>
      <c r="C177" s="615"/>
    </row>
    <row r="178" spans="2:8" s="601" customFormat="1" ht="12" x14ac:dyDescent="0.25">
      <c r="B178" s="608" t="s">
        <v>523</v>
      </c>
      <c r="C178" s="610">
        <f>SUM(C177:C177)</f>
        <v>0</v>
      </c>
    </row>
    <row r="179" spans="2:8" s="601" customFormat="1" ht="12" x14ac:dyDescent="0.25"/>
    <row r="180" spans="2:8" s="601" customFormat="1" x14ac:dyDescent="0.25">
      <c r="B180" s="599" t="s">
        <v>599</v>
      </c>
      <c r="C180" s="600"/>
      <c r="D180" s="600"/>
      <c r="E180" s="600"/>
    </row>
    <row r="181" spans="2:8" s="601" customFormat="1" ht="12" x14ac:dyDescent="0.25">
      <c r="B181" s="603" t="s">
        <v>357</v>
      </c>
      <c r="C181" s="1095" t="s">
        <v>385</v>
      </c>
      <c r="D181" s="1095"/>
      <c r="E181" s="603" t="s">
        <v>866</v>
      </c>
      <c r="F181" s="603" t="s">
        <v>876</v>
      </c>
      <c r="G181" s="604" t="s">
        <v>519</v>
      </c>
    </row>
    <row r="182" spans="2:8" s="601" customFormat="1" ht="23.25" customHeight="1" x14ac:dyDescent="0.25">
      <c r="B182" s="629"/>
      <c r="C182" s="1096"/>
      <c r="D182" s="1096"/>
      <c r="E182" s="630"/>
      <c r="F182" s="630"/>
      <c r="G182" s="615">
        <f>+E182-F182</f>
        <v>0</v>
      </c>
    </row>
    <row r="183" spans="2:8" s="601" customFormat="1" ht="12" x14ac:dyDescent="0.25">
      <c r="B183" s="608" t="s">
        <v>523</v>
      </c>
      <c r="C183" s="1094"/>
      <c r="D183" s="1094"/>
      <c r="E183" s="609">
        <f>SUM(E182:E182)</f>
        <v>0</v>
      </c>
      <c r="F183" s="609">
        <f>SUM(F182:F182)</f>
        <v>0</v>
      </c>
      <c r="G183" s="610">
        <f>SUM(G182:G182)</f>
        <v>0</v>
      </c>
    </row>
    <row r="184" spans="2:8" x14ac:dyDescent="0.25">
      <c r="G184" s="566"/>
      <c r="H184" s="566"/>
    </row>
    <row r="185" spans="2:8" ht="13.5" thickBot="1" x14ac:dyDescent="0.3">
      <c r="G185" s="566"/>
      <c r="H185" s="566"/>
    </row>
    <row r="186" spans="2:8" ht="20.25" thickBot="1" x14ac:dyDescent="0.45">
      <c r="B186" s="1091" t="s">
        <v>441</v>
      </c>
      <c r="C186" s="1092"/>
      <c r="D186" s="1092"/>
      <c r="E186" s="1092"/>
      <c r="F186" s="1092"/>
      <c r="G186" s="1093"/>
      <c r="H186" s="566"/>
    </row>
    <row r="187" spans="2:8" x14ac:dyDescent="0.25">
      <c r="G187" s="566"/>
    </row>
    <row r="188" spans="2:8" s="601" customFormat="1" ht="24" x14ac:dyDescent="0.25">
      <c r="B188" s="628" t="s">
        <v>357</v>
      </c>
      <c r="C188" s="628" t="s">
        <v>385</v>
      </c>
      <c r="D188" s="638" t="s">
        <v>868</v>
      </c>
      <c r="E188" s="638" t="s">
        <v>877</v>
      </c>
      <c r="F188" s="604" t="s">
        <v>604</v>
      </c>
      <c r="G188" s="639"/>
    </row>
    <row r="189" spans="2:8" s="601" customFormat="1" ht="12" x14ac:dyDescent="0.25">
      <c r="B189" s="1010"/>
      <c r="C189" s="1010"/>
      <c r="D189" s="640"/>
      <c r="E189" s="640"/>
      <c r="F189" s="641">
        <f>+D189-E189</f>
        <v>0</v>
      </c>
      <c r="G189" s="639"/>
    </row>
    <row r="190" spans="2:8" s="601" customFormat="1" ht="12" x14ac:dyDescent="0.25">
      <c r="B190" s="642" t="s">
        <v>364</v>
      </c>
      <c r="C190" s="643"/>
      <c r="D190" s="644">
        <f>SUM(D189:D189)</f>
        <v>0</v>
      </c>
      <c r="E190" s="644">
        <f>SUM(E189:E189)</f>
        <v>0</v>
      </c>
      <c r="F190" s="645">
        <f>SUM(F189:F189)</f>
        <v>0</v>
      </c>
      <c r="G190" s="602"/>
    </row>
  </sheetData>
  <mergeCells count="7">
    <mergeCell ref="B2:G2"/>
    <mergeCell ref="B4:G4"/>
    <mergeCell ref="B57:G57"/>
    <mergeCell ref="B186:G186"/>
    <mergeCell ref="C182:D182"/>
    <mergeCell ref="C183:D183"/>
    <mergeCell ref="C181:D181"/>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topLeftCell="A28" zoomScale="90" zoomScaleNormal="120" zoomScaleSheetLayoutView="90" workbookViewId="0">
      <selection activeCell="F8" sqref="F8"/>
    </sheetView>
  </sheetViews>
  <sheetFormatPr baseColWidth="10" defaultColWidth="11.42578125" defaultRowHeight="12.75" x14ac:dyDescent="0.25"/>
  <cols>
    <col min="1" max="1" width="3.28515625" style="648" customWidth="1"/>
    <col min="2" max="2" width="80.7109375" style="646" customWidth="1"/>
    <col min="3" max="8" width="16.7109375" style="647" customWidth="1"/>
    <col min="9" max="11" width="16.7109375" style="648" customWidth="1"/>
    <col min="12" max="12" width="5.42578125" style="648" customWidth="1"/>
    <col min="13" max="16384" width="11.42578125" style="648"/>
  </cols>
  <sheetData>
    <row r="1" spans="2:9" x14ac:dyDescent="0.25">
      <c r="F1" s="578"/>
    </row>
    <row r="2" spans="2:9" s="565" customFormat="1" ht="20.25" x14ac:dyDescent="0.25">
      <c r="B2" s="1097" t="s">
        <v>436</v>
      </c>
      <c r="C2" s="1098"/>
      <c r="D2" s="1098"/>
      <c r="E2" s="1098"/>
      <c r="F2" s="1098"/>
      <c r="G2" s="567"/>
      <c r="H2" s="566"/>
      <c r="I2" s="566"/>
    </row>
    <row r="3" spans="2:9" s="565" customFormat="1" ht="20.25" x14ac:dyDescent="0.25">
      <c r="B3" s="973"/>
      <c r="C3" s="973"/>
      <c r="D3" s="973"/>
      <c r="E3" s="973"/>
      <c r="F3" s="973"/>
      <c r="G3" s="567"/>
      <c r="H3" s="566"/>
      <c r="I3" s="566"/>
    </row>
    <row r="4" spans="2:9" s="565" customFormat="1" ht="20.25" x14ac:dyDescent="0.25">
      <c r="B4" s="1097" t="s">
        <v>613</v>
      </c>
      <c r="C4" s="1098"/>
      <c r="D4" s="1098"/>
      <c r="E4" s="1098"/>
      <c r="F4" s="1098"/>
      <c r="G4" s="567"/>
      <c r="H4" s="566"/>
      <c r="I4" s="566"/>
    </row>
    <row r="6" spans="2:9" x14ac:dyDescent="0.25">
      <c r="B6" s="649" t="s">
        <v>614</v>
      </c>
      <c r="C6" s="650"/>
      <c r="D6" s="651"/>
      <c r="E6" s="968" t="s">
        <v>386</v>
      </c>
      <c r="F6" s="961"/>
    </row>
    <row r="7" spans="2:9" x14ac:dyDescent="0.25">
      <c r="B7" s="652" t="s">
        <v>616</v>
      </c>
      <c r="C7" s="653"/>
      <c r="D7" s="654"/>
      <c r="E7" s="655"/>
    </row>
    <row r="8" spans="2:9" x14ac:dyDescent="0.25">
      <c r="B8" s="656" t="s">
        <v>617</v>
      </c>
      <c r="C8" s="657"/>
      <c r="D8" s="658"/>
      <c r="E8" s="659"/>
    </row>
    <row r="9" spans="2:9" x14ac:dyDescent="0.25">
      <c r="B9" s="656" t="s">
        <v>618</v>
      </c>
      <c r="C9" s="657"/>
      <c r="D9" s="658"/>
      <c r="E9" s="659"/>
    </row>
    <row r="10" spans="2:9" x14ac:dyDescent="0.25">
      <c r="B10" s="656" t="s">
        <v>619</v>
      </c>
      <c r="C10" s="657"/>
      <c r="D10" s="658"/>
      <c r="E10" s="659"/>
    </row>
    <row r="11" spans="2:9" x14ac:dyDescent="0.25">
      <c r="B11" s="656" t="s">
        <v>620</v>
      </c>
      <c r="C11" s="657"/>
      <c r="D11" s="658"/>
      <c r="E11" s="659"/>
    </row>
    <row r="12" spans="2:9" x14ac:dyDescent="0.25">
      <c r="B12" s="656" t="s">
        <v>621</v>
      </c>
      <c r="C12" s="657"/>
      <c r="D12" s="658"/>
      <c r="E12" s="659"/>
    </row>
    <row r="13" spans="2:9" x14ac:dyDescent="0.25">
      <c r="B13" s="656" t="s">
        <v>622</v>
      </c>
      <c r="C13" s="657"/>
      <c r="D13" s="658"/>
      <c r="E13" s="659"/>
    </row>
    <row r="14" spans="2:9" x14ac:dyDescent="0.25">
      <c r="B14" s="656" t="s">
        <v>623</v>
      </c>
      <c r="C14" s="657"/>
      <c r="D14" s="658"/>
      <c r="E14" s="659"/>
    </row>
    <row r="15" spans="2:9" x14ac:dyDescent="0.25">
      <c r="B15" s="660" t="s">
        <v>624</v>
      </c>
      <c r="C15" s="661"/>
      <c r="D15" s="662"/>
      <c r="E15" s="663"/>
    </row>
    <row r="16" spans="2:9" x14ac:dyDescent="0.25">
      <c r="B16" s="664" t="s">
        <v>878</v>
      </c>
      <c r="C16" s="665"/>
      <c r="D16" s="666"/>
      <c r="E16" s="582">
        <f>SUM(E7:E15)</f>
        <v>0</v>
      </c>
    </row>
    <row r="18" spans="2:6" x14ac:dyDescent="0.25">
      <c r="B18" s="668" t="s">
        <v>626</v>
      </c>
      <c r="C18" s="650"/>
      <c r="D18" s="651"/>
      <c r="E18" s="968" t="s">
        <v>386</v>
      </c>
      <c r="F18" s="961"/>
    </row>
    <row r="19" spans="2:6" x14ac:dyDescent="0.25">
      <c r="B19" s="652" t="s">
        <v>628</v>
      </c>
      <c r="C19" s="653"/>
      <c r="D19" s="654"/>
      <c r="E19" s="655"/>
    </row>
    <row r="20" spans="2:6" x14ac:dyDescent="0.25">
      <c r="B20" s="656" t="s">
        <v>629</v>
      </c>
      <c r="C20" s="657"/>
      <c r="D20" s="658"/>
      <c r="E20" s="659"/>
    </row>
    <row r="21" spans="2:6" x14ac:dyDescent="0.25">
      <c r="B21" s="656" t="s">
        <v>630</v>
      </c>
      <c r="C21" s="657"/>
      <c r="D21" s="658"/>
      <c r="E21" s="659"/>
    </row>
    <row r="22" spans="2:6" x14ac:dyDescent="0.25">
      <c r="B22" s="656" t="s">
        <v>631</v>
      </c>
      <c r="C22" s="657"/>
      <c r="D22" s="658"/>
      <c r="E22" s="659"/>
    </row>
    <row r="23" spans="2:6" x14ac:dyDescent="0.25">
      <c r="B23" s="656" t="s">
        <v>632</v>
      </c>
      <c r="C23" s="657"/>
      <c r="D23" s="658"/>
      <c r="E23" s="659"/>
    </row>
    <row r="24" spans="2:6" x14ac:dyDescent="0.25">
      <c r="B24" s="656" t="s">
        <v>633</v>
      </c>
      <c r="C24" s="657"/>
      <c r="D24" s="658"/>
      <c r="E24" s="659"/>
    </row>
    <row r="25" spans="2:6" x14ac:dyDescent="0.25">
      <c r="B25" s="656" t="s">
        <v>634</v>
      </c>
      <c r="C25" s="657"/>
      <c r="D25" s="658"/>
      <c r="E25" s="659"/>
    </row>
    <row r="26" spans="2:6" x14ac:dyDescent="0.25">
      <c r="B26" s="1099" t="s">
        <v>635</v>
      </c>
      <c r="C26" s="1100"/>
      <c r="D26" s="1101"/>
      <c r="E26" s="659"/>
    </row>
    <row r="27" spans="2:6" x14ac:dyDescent="0.25">
      <c r="B27" s="1099" t="s">
        <v>636</v>
      </c>
      <c r="C27" s="1100"/>
      <c r="D27" s="1101"/>
      <c r="E27" s="669"/>
    </row>
    <row r="28" spans="2:6" x14ac:dyDescent="0.25">
      <c r="B28" s="670" t="s">
        <v>637</v>
      </c>
      <c r="C28" s="671"/>
      <c r="D28" s="672"/>
      <c r="E28" s="669"/>
    </row>
    <row r="29" spans="2:6" x14ac:dyDescent="0.25">
      <c r="B29" s="670" t="s">
        <v>638</v>
      </c>
      <c r="C29" s="671"/>
      <c r="D29" s="672"/>
      <c r="E29" s="669"/>
    </row>
    <row r="30" spans="2:6" x14ac:dyDescent="0.25">
      <c r="B30" s="670" t="s">
        <v>639</v>
      </c>
      <c r="C30" s="671"/>
      <c r="D30" s="672"/>
      <c r="E30" s="669"/>
    </row>
    <row r="31" spans="2:6" x14ac:dyDescent="0.25">
      <c r="B31" s="664" t="s">
        <v>879</v>
      </c>
      <c r="C31" s="665"/>
      <c r="D31" s="666"/>
      <c r="E31" s="582">
        <f>SUM(E19:E30)</f>
        <v>0</v>
      </c>
    </row>
    <row r="33" spans="2:8" x14ac:dyDescent="0.25">
      <c r="B33" s="668" t="s">
        <v>491</v>
      </c>
      <c r="C33" s="650"/>
      <c r="D33" s="651"/>
      <c r="E33" s="584" t="s">
        <v>386</v>
      </c>
    </row>
    <row r="34" spans="2:8" x14ac:dyDescent="0.25">
      <c r="B34" s="673"/>
      <c r="C34" s="674"/>
      <c r="D34" s="675"/>
      <c r="E34" s="586">
        <f>+F44</f>
        <v>0</v>
      </c>
    </row>
    <row r="35" spans="2:8" x14ac:dyDescent="0.25">
      <c r="B35" s="676" t="s">
        <v>641</v>
      </c>
      <c r="C35" s="677"/>
      <c r="D35" s="678"/>
      <c r="E35" s="597">
        <f>SUM(E34:E34)</f>
        <v>0</v>
      </c>
    </row>
    <row r="36" spans="2:8" x14ac:dyDescent="0.25">
      <c r="B36" s="565"/>
      <c r="C36" s="565"/>
    </row>
    <row r="37" spans="2:8" x14ac:dyDescent="0.25">
      <c r="B37" s="676" t="s">
        <v>642</v>
      </c>
      <c r="C37" s="677"/>
      <c r="D37" s="678"/>
      <c r="E37" s="597">
        <f>+E16-E31+E35</f>
        <v>0</v>
      </c>
    </row>
    <row r="39" spans="2:8" ht="13.5" thickBot="1" x14ac:dyDescent="0.3"/>
    <row r="40" spans="2:8" ht="20.25" thickBot="1" x14ac:dyDescent="0.45">
      <c r="B40" s="1091" t="s">
        <v>441</v>
      </c>
      <c r="C40" s="1092"/>
      <c r="D40" s="1092"/>
      <c r="E40" s="1092"/>
      <c r="F40" s="1092"/>
      <c r="G40" s="598"/>
      <c r="H40" s="679"/>
    </row>
    <row r="41" spans="2:8" x14ac:dyDescent="0.25">
      <c r="B41" s="565"/>
      <c r="C41" s="565"/>
      <c r="D41" s="565"/>
      <c r="E41" s="565"/>
      <c r="F41" s="565"/>
      <c r="G41" s="566"/>
    </row>
    <row r="42" spans="2:8" s="627" customFormat="1" ht="24" x14ac:dyDescent="0.25">
      <c r="B42" s="628" t="s">
        <v>357</v>
      </c>
      <c r="C42" s="628" t="s">
        <v>385</v>
      </c>
      <c r="D42" s="638" t="s">
        <v>868</v>
      </c>
      <c r="E42" s="628" t="s">
        <v>880</v>
      </c>
      <c r="F42" s="604" t="s">
        <v>604</v>
      </c>
      <c r="G42" s="639"/>
      <c r="H42" s="680"/>
    </row>
    <row r="43" spans="2:8" s="627" customFormat="1" ht="12" x14ac:dyDescent="0.25">
      <c r="B43" s="681"/>
      <c r="C43" s="681"/>
      <c r="D43" s="682"/>
      <c r="E43" s="683"/>
      <c r="F43" s="684">
        <f>+D43-E43</f>
        <v>0</v>
      </c>
      <c r="G43" s="685"/>
      <c r="H43" s="680"/>
    </row>
    <row r="44" spans="2:8" s="627" customFormat="1" ht="12" x14ac:dyDescent="0.25">
      <c r="B44" s="643" t="s">
        <v>364</v>
      </c>
      <c r="C44" s="643"/>
      <c r="D44" s="682">
        <f>SUM(D43:D43)</f>
        <v>0</v>
      </c>
      <c r="E44" s="682">
        <f>SUM(E43:E43)</f>
        <v>0</v>
      </c>
      <c r="F44" s="686">
        <f>SUM(F43:F43)</f>
        <v>0</v>
      </c>
      <c r="G44" s="602"/>
      <c r="H44" s="680"/>
    </row>
  </sheetData>
  <mergeCells count="5">
    <mergeCell ref="B2:F2"/>
    <mergeCell ref="B4:F4"/>
    <mergeCell ref="B40:F40"/>
    <mergeCell ref="B26:D26"/>
    <mergeCell ref="B27:D27"/>
  </mergeCells>
  <pageMargins left="0.39370078740157483" right="0.39370078740157483" top="0.39370078740157483" bottom="0.39370078740157483" header="0.51181102362204722" footer="0.51181102362204722"/>
  <pageSetup paperSize="8"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topLeftCell="A30" zoomScale="90" zoomScaleNormal="120" zoomScaleSheetLayoutView="90" workbookViewId="0">
      <selection activeCell="F8" sqref="F8"/>
    </sheetView>
  </sheetViews>
  <sheetFormatPr baseColWidth="10" defaultColWidth="11.42578125" defaultRowHeight="12.75" x14ac:dyDescent="0.25"/>
  <cols>
    <col min="1" max="1" width="4.140625" style="648" customWidth="1"/>
    <col min="2" max="2" width="80.7109375" style="646" customWidth="1"/>
    <col min="3" max="8" width="16.7109375" style="647" customWidth="1"/>
    <col min="9" max="16384" width="11.42578125" style="648"/>
  </cols>
  <sheetData>
    <row r="1" spans="2:9" x14ac:dyDescent="0.25">
      <c r="F1" s="578"/>
      <c r="G1" s="578"/>
    </row>
    <row r="2" spans="2:9" s="565" customFormat="1" ht="20.25" x14ac:dyDescent="0.25">
      <c r="B2" s="1097" t="s">
        <v>436</v>
      </c>
      <c r="C2" s="1098"/>
      <c r="D2" s="1098"/>
      <c r="E2" s="1098"/>
      <c r="F2" s="1098"/>
      <c r="G2" s="567"/>
      <c r="H2" s="566"/>
      <c r="I2" s="566"/>
    </row>
    <row r="3" spans="2:9" s="565" customFormat="1" ht="20.25" x14ac:dyDescent="0.25">
      <c r="B3" s="973"/>
      <c r="C3" s="973"/>
      <c r="D3" s="973"/>
      <c r="E3" s="973"/>
      <c r="F3" s="973"/>
      <c r="G3" s="567"/>
      <c r="H3" s="566"/>
      <c r="I3" s="566"/>
    </row>
    <row r="4" spans="2:9" s="565" customFormat="1" ht="20.25" x14ac:dyDescent="0.25">
      <c r="B4" s="1097" t="s">
        <v>645</v>
      </c>
      <c r="C4" s="1098"/>
      <c r="D4" s="1098"/>
      <c r="E4" s="1098"/>
      <c r="F4" s="1098"/>
      <c r="G4" s="567"/>
      <c r="H4" s="566"/>
      <c r="I4" s="566"/>
    </row>
    <row r="6" spans="2:9" x14ac:dyDescent="0.25">
      <c r="B6" s="649" t="s">
        <v>614</v>
      </c>
      <c r="C6" s="650"/>
      <c r="D6" s="651"/>
      <c r="E6" s="584" t="s">
        <v>386</v>
      </c>
      <c r="F6" s="961"/>
    </row>
    <row r="7" spans="2:9" x14ac:dyDescent="0.25">
      <c r="B7" s="687" t="s">
        <v>616</v>
      </c>
      <c r="C7" s="688"/>
      <c r="D7" s="689"/>
      <c r="E7" s="655"/>
    </row>
    <row r="8" spans="2:9" x14ac:dyDescent="0.25">
      <c r="B8" s="690" t="s">
        <v>617</v>
      </c>
      <c r="C8" s="691"/>
      <c r="D8" s="692"/>
      <c r="E8" s="659"/>
    </row>
    <row r="9" spans="2:9" x14ac:dyDescent="0.25">
      <c r="B9" s="690" t="s">
        <v>618</v>
      </c>
      <c r="C9" s="691"/>
      <c r="D9" s="692"/>
      <c r="E9" s="659"/>
    </row>
    <row r="10" spans="2:9" x14ac:dyDescent="0.25">
      <c r="B10" s="690" t="s">
        <v>619</v>
      </c>
      <c r="C10" s="691"/>
      <c r="D10" s="692"/>
      <c r="E10" s="659"/>
    </row>
    <row r="11" spans="2:9" x14ac:dyDescent="0.25">
      <c r="B11" s="690" t="s">
        <v>620</v>
      </c>
      <c r="C11" s="691"/>
      <c r="D11" s="692"/>
      <c r="E11" s="659"/>
    </row>
    <row r="12" spans="2:9" x14ac:dyDescent="0.25">
      <c r="B12" s="690" t="s">
        <v>621</v>
      </c>
      <c r="C12" s="691"/>
      <c r="D12" s="692"/>
      <c r="E12" s="659"/>
    </row>
    <row r="13" spans="2:9" x14ac:dyDescent="0.25">
      <c r="B13" s="690" t="s">
        <v>622</v>
      </c>
      <c r="C13" s="691"/>
      <c r="D13" s="692"/>
      <c r="E13" s="659"/>
    </row>
    <row r="14" spans="2:9" x14ac:dyDescent="0.25">
      <c r="B14" s="690" t="s">
        <v>623</v>
      </c>
      <c r="C14" s="691"/>
      <c r="D14" s="692"/>
      <c r="E14" s="659"/>
    </row>
    <row r="15" spans="2:9" x14ac:dyDescent="0.25">
      <c r="B15" s="693" t="s">
        <v>624</v>
      </c>
      <c r="C15" s="694"/>
      <c r="D15" s="695"/>
      <c r="E15" s="663"/>
    </row>
    <row r="16" spans="2:9" x14ac:dyDescent="0.25">
      <c r="B16" s="664" t="s">
        <v>878</v>
      </c>
      <c r="C16" s="665"/>
      <c r="D16" s="666"/>
      <c r="E16" s="582">
        <f>SUM(E7:E15)</f>
        <v>0</v>
      </c>
    </row>
    <row r="17" spans="2:7" x14ac:dyDescent="0.25">
      <c r="G17" s="667"/>
    </row>
    <row r="18" spans="2:7" x14ac:dyDescent="0.25">
      <c r="B18" s="668" t="s">
        <v>626</v>
      </c>
      <c r="C18" s="650"/>
      <c r="D18" s="651"/>
      <c r="E18" s="584" t="s">
        <v>386</v>
      </c>
      <c r="F18" s="961"/>
      <c r="G18" s="667"/>
    </row>
    <row r="19" spans="2:7" x14ac:dyDescent="0.25">
      <c r="B19" s="687" t="s">
        <v>628</v>
      </c>
      <c r="C19" s="688"/>
      <c r="D19" s="689"/>
      <c r="E19" s="655"/>
      <c r="G19" s="667"/>
    </row>
    <row r="20" spans="2:7" x14ac:dyDescent="0.25">
      <c r="B20" s="690" t="s">
        <v>629</v>
      </c>
      <c r="C20" s="691"/>
      <c r="D20" s="692"/>
      <c r="E20" s="659"/>
      <c r="G20" s="667"/>
    </row>
    <row r="21" spans="2:7" x14ac:dyDescent="0.25">
      <c r="B21" s="690" t="s">
        <v>630</v>
      </c>
      <c r="C21" s="691"/>
      <c r="D21" s="692"/>
      <c r="E21" s="659"/>
      <c r="G21" s="667"/>
    </row>
    <row r="22" spans="2:7" x14ac:dyDescent="0.25">
      <c r="B22" s="690" t="s">
        <v>631</v>
      </c>
      <c r="C22" s="691"/>
      <c r="D22" s="692"/>
      <c r="E22" s="659"/>
      <c r="G22" s="667"/>
    </row>
    <row r="23" spans="2:7" x14ac:dyDescent="0.25">
      <c r="B23" s="690" t="s">
        <v>632</v>
      </c>
      <c r="C23" s="691"/>
      <c r="D23" s="692"/>
      <c r="E23" s="659"/>
      <c r="G23" s="667"/>
    </row>
    <row r="24" spans="2:7" x14ac:dyDescent="0.25">
      <c r="B24" s="690" t="s">
        <v>633</v>
      </c>
      <c r="C24" s="691"/>
      <c r="D24" s="692"/>
      <c r="E24" s="659"/>
      <c r="G24" s="667"/>
    </row>
    <row r="25" spans="2:7" x14ac:dyDescent="0.25">
      <c r="B25" s="690" t="s">
        <v>634</v>
      </c>
      <c r="C25" s="691"/>
      <c r="D25" s="692"/>
      <c r="E25" s="659"/>
      <c r="G25" s="667"/>
    </row>
    <row r="26" spans="2:7" ht="12.75" customHeight="1" x14ac:dyDescent="0.25">
      <c r="B26" s="1102" t="s">
        <v>635</v>
      </c>
      <c r="C26" s="1103"/>
      <c r="D26" s="1104"/>
      <c r="E26" s="659"/>
      <c r="G26" s="667"/>
    </row>
    <row r="27" spans="2:7" ht="12.75" customHeight="1" x14ac:dyDescent="0.25">
      <c r="B27" s="1102" t="s">
        <v>636</v>
      </c>
      <c r="C27" s="1103"/>
      <c r="D27" s="1104"/>
      <c r="E27" s="669"/>
      <c r="G27" s="667"/>
    </row>
    <row r="28" spans="2:7" x14ac:dyDescent="0.25">
      <c r="B28" s="696" t="s">
        <v>637</v>
      </c>
      <c r="C28" s="697"/>
      <c r="D28" s="698"/>
      <c r="E28" s="669"/>
      <c r="G28" s="667"/>
    </row>
    <row r="29" spans="2:7" x14ac:dyDescent="0.25">
      <c r="B29" s="670" t="s">
        <v>638</v>
      </c>
      <c r="C29" s="697"/>
      <c r="D29" s="698"/>
      <c r="E29" s="669"/>
      <c r="G29" s="667"/>
    </row>
    <row r="30" spans="2:7" x14ac:dyDescent="0.25">
      <c r="B30" s="696" t="s">
        <v>639</v>
      </c>
      <c r="C30" s="697"/>
      <c r="D30" s="698"/>
      <c r="E30" s="669"/>
      <c r="G30" s="667"/>
    </row>
    <row r="31" spans="2:7" x14ac:dyDescent="0.25">
      <c r="B31" s="664" t="s">
        <v>879</v>
      </c>
      <c r="C31" s="665"/>
      <c r="D31" s="666"/>
      <c r="E31" s="582">
        <f>SUM(E19:E30)</f>
        <v>0</v>
      </c>
      <c r="G31" s="667"/>
    </row>
    <row r="32" spans="2:7" x14ac:dyDescent="0.25">
      <c r="G32" s="667"/>
    </row>
    <row r="33" spans="2:8" x14ac:dyDescent="0.25">
      <c r="B33" s="668" t="s">
        <v>491</v>
      </c>
      <c r="C33" s="650"/>
      <c r="D33" s="651"/>
      <c r="E33" s="584" t="s">
        <v>386</v>
      </c>
      <c r="G33" s="667"/>
    </row>
    <row r="34" spans="2:8" x14ac:dyDescent="0.25">
      <c r="B34" s="673"/>
      <c r="C34" s="674"/>
      <c r="D34" s="675"/>
      <c r="E34" s="586">
        <f>+F44</f>
        <v>0</v>
      </c>
      <c r="G34" s="667"/>
    </row>
    <row r="35" spans="2:8" x14ac:dyDescent="0.25">
      <c r="B35" s="676" t="s">
        <v>641</v>
      </c>
      <c r="C35" s="677"/>
      <c r="D35" s="678"/>
      <c r="E35" s="597">
        <f>SUM(E34:E34)</f>
        <v>0</v>
      </c>
      <c r="G35" s="667"/>
    </row>
    <row r="36" spans="2:8" x14ac:dyDescent="0.25">
      <c r="B36" s="565"/>
      <c r="C36" s="565"/>
      <c r="E36" s="565"/>
      <c r="G36" s="667"/>
    </row>
    <row r="37" spans="2:8" x14ac:dyDescent="0.25">
      <c r="B37" s="676" t="s">
        <v>642</v>
      </c>
      <c r="C37" s="677"/>
      <c r="D37" s="678"/>
      <c r="E37" s="597">
        <f>+E16-E31+E35</f>
        <v>0</v>
      </c>
      <c r="G37" s="667"/>
    </row>
    <row r="38" spans="2:8" x14ac:dyDescent="0.25">
      <c r="G38" s="667"/>
    </row>
    <row r="39" spans="2:8" ht="13.5" thickBot="1" x14ac:dyDescent="0.3"/>
    <row r="40" spans="2:8" ht="20.25" thickBot="1" x14ac:dyDescent="0.45">
      <c r="B40" s="1091" t="s">
        <v>441</v>
      </c>
      <c r="C40" s="1092"/>
      <c r="D40" s="1092"/>
      <c r="E40" s="1092"/>
      <c r="F40" s="1092"/>
      <c r="G40" s="598"/>
      <c r="H40" s="598"/>
    </row>
    <row r="41" spans="2:8" x14ac:dyDescent="0.25">
      <c r="B41" s="565"/>
      <c r="C41" s="565"/>
      <c r="D41" s="565"/>
      <c r="E41" s="565"/>
      <c r="F41" s="565"/>
      <c r="G41" s="566"/>
      <c r="H41" s="566"/>
    </row>
    <row r="42" spans="2:8" s="627" customFormat="1" ht="24" x14ac:dyDescent="0.25">
      <c r="B42" s="628" t="s">
        <v>357</v>
      </c>
      <c r="C42" s="628" t="s">
        <v>385</v>
      </c>
      <c r="D42" s="638" t="s">
        <v>868</v>
      </c>
      <c r="E42" s="628" t="s">
        <v>881</v>
      </c>
      <c r="F42" s="604" t="s">
        <v>604</v>
      </c>
      <c r="G42" s="639"/>
      <c r="H42" s="639"/>
    </row>
    <row r="43" spans="2:8" s="627" customFormat="1" ht="12" x14ac:dyDescent="0.25">
      <c r="B43" s="629"/>
      <c r="C43" s="629"/>
      <c r="D43" s="630"/>
      <c r="E43" s="699"/>
      <c r="F43" s="700">
        <f>+D43-E43</f>
        <v>0</v>
      </c>
      <c r="G43" s="685"/>
      <c r="H43" s="685"/>
    </row>
    <row r="44" spans="2:8" s="703" customFormat="1" ht="12" x14ac:dyDescent="0.25">
      <c r="B44" s="642" t="s">
        <v>364</v>
      </c>
      <c r="C44" s="642"/>
      <c r="D44" s="632">
        <f>SUM(D43:D43)</f>
        <v>0</v>
      </c>
      <c r="E44" s="632">
        <f>SUM(E43:E43)</f>
        <v>0</v>
      </c>
      <c r="F44" s="701">
        <f>SUM(F43:F43)</f>
        <v>0</v>
      </c>
      <c r="G44" s="702"/>
      <c r="H44" s="702"/>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showGridLines="0" view="pageBreakPreview" topLeftCell="A29" zoomScale="90" zoomScaleNormal="120" zoomScaleSheetLayoutView="90" workbookViewId="0">
      <selection activeCell="F8" sqref="F8"/>
    </sheetView>
  </sheetViews>
  <sheetFormatPr baseColWidth="10" defaultColWidth="11.42578125" defaultRowHeight="12.75" x14ac:dyDescent="0.25"/>
  <cols>
    <col min="1" max="1" width="4" style="648" customWidth="1"/>
    <col min="2" max="2" width="80.7109375" style="646" customWidth="1"/>
    <col min="3" max="9" width="16.7109375" style="647" customWidth="1"/>
    <col min="10" max="12" width="16.7109375" style="648" customWidth="1"/>
    <col min="13" max="13" width="5.42578125" style="648" customWidth="1"/>
    <col min="14" max="16384" width="11.42578125" style="648"/>
  </cols>
  <sheetData>
    <row r="1" spans="2:9" x14ac:dyDescent="0.25">
      <c r="F1" s="578"/>
    </row>
    <row r="2" spans="2:9" s="565" customFormat="1" ht="20.25" x14ac:dyDescent="0.25">
      <c r="B2" s="1097" t="s">
        <v>436</v>
      </c>
      <c r="C2" s="1098"/>
      <c r="D2" s="1098"/>
      <c r="E2" s="1098"/>
      <c r="F2" s="1098"/>
      <c r="G2" s="567"/>
      <c r="H2" s="566"/>
      <c r="I2" s="566"/>
    </row>
    <row r="3" spans="2:9" s="565" customFormat="1" ht="20.25" x14ac:dyDescent="0.25">
      <c r="B3" s="973"/>
      <c r="C3" s="973"/>
      <c r="D3" s="973"/>
      <c r="E3" s="973"/>
      <c r="F3" s="973"/>
      <c r="G3" s="567"/>
      <c r="H3" s="566"/>
      <c r="I3" s="566"/>
    </row>
    <row r="4" spans="2:9" s="565" customFormat="1" ht="20.25" x14ac:dyDescent="0.25">
      <c r="B4" s="1097" t="s">
        <v>647</v>
      </c>
      <c r="C4" s="1098"/>
      <c r="D4" s="1098"/>
      <c r="E4" s="1098"/>
      <c r="F4" s="1098"/>
      <c r="G4" s="567"/>
      <c r="H4" s="566"/>
      <c r="I4" s="566"/>
    </row>
    <row r="6" spans="2:9" x14ac:dyDescent="0.25">
      <c r="B6" s="649" t="s">
        <v>614</v>
      </c>
      <c r="C6" s="650"/>
      <c r="D6" s="651"/>
      <c r="E6" s="584" t="s">
        <v>386</v>
      </c>
      <c r="F6" s="961"/>
    </row>
    <row r="7" spans="2:9" x14ac:dyDescent="0.25">
      <c r="B7" s="687" t="s">
        <v>616</v>
      </c>
      <c r="C7" s="688"/>
      <c r="D7" s="689"/>
      <c r="E7" s="655"/>
    </row>
    <row r="8" spans="2:9" x14ac:dyDescent="0.25">
      <c r="B8" s="690" t="s">
        <v>617</v>
      </c>
      <c r="C8" s="691"/>
      <c r="D8" s="692"/>
      <c r="E8" s="659"/>
    </row>
    <row r="9" spans="2:9" x14ac:dyDescent="0.25">
      <c r="B9" s="690" t="s">
        <v>618</v>
      </c>
      <c r="C9" s="691"/>
      <c r="D9" s="692"/>
      <c r="E9" s="659"/>
    </row>
    <row r="10" spans="2:9" x14ac:dyDescent="0.25">
      <c r="B10" s="690" t="s">
        <v>619</v>
      </c>
      <c r="C10" s="691"/>
      <c r="D10" s="692"/>
      <c r="E10" s="659"/>
    </row>
    <row r="11" spans="2:9" x14ac:dyDescent="0.25">
      <c r="B11" s="690" t="s">
        <v>620</v>
      </c>
      <c r="C11" s="691"/>
      <c r="D11" s="692"/>
      <c r="E11" s="659"/>
    </row>
    <row r="12" spans="2:9" x14ac:dyDescent="0.25">
      <c r="B12" s="690" t="s">
        <v>621</v>
      </c>
      <c r="C12" s="691"/>
      <c r="D12" s="692"/>
      <c r="E12" s="659"/>
    </row>
    <row r="13" spans="2:9" x14ac:dyDescent="0.25">
      <c r="B13" s="690" t="s">
        <v>622</v>
      </c>
      <c r="C13" s="691"/>
      <c r="D13" s="692"/>
      <c r="E13" s="659"/>
    </row>
    <row r="14" spans="2:9" x14ac:dyDescent="0.25">
      <c r="B14" s="690" t="s">
        <v>623</v>
      </c>
      <c r="C14" s="691"/>
      <c r="D14" s="692"/>
      <c r="E14" s="659"/>
    </row>
    <row r="15" spans="2:9" x14ac:dyDescent="0.25">
      <c r="B15" s="693" t="s">
        <v>624</v>
      </c>
      <c r="C15" s="694"/>
      <c r="D15" s="695"/>
      <c r="E15" s="663"/>
    </row>
    <row r="16" spans="2:9" x14ac:dyDescent="0.25">
      <c r="B16" s="664" t="s">
        <v>878</v>
      </c>
      <c r="C16" s="665"/>
      <c r="D16" s="666"/>
      <c r="E16" s="582">
        <f>SUM(E7:E15)</f>
        <v>0</v>
      </c>
    </row>
    <row r="17" spans="2:7" x14ac:dyDescent="0.25">
      <c r="G17" s="667"/>
    </row>
    <row r="18" spans="2:7" x14ac:dyDescent="0.25">
      <c r="B18" s="668" t="s">
        <v>626</v>
      </c>
      <c r="C18" s="650"/>
      <c r="D18" s="651"/>
      <c r="E18" s="584" t="s">
        <v>386</v>
      </c>
      <c r="F18" s="961"/>
      <c r="G18" s="667"/>
    </row>
    <row r="19" spans="2:7" x14ac:dyDescent="0.25">
      <c r="B19" s="687" t="s">
        <v>628</v>
      </c>
      <c r="C19" s="688"/>
      <c r="D19" s="689"/>
      <c r="E19" s="655"/>
      <c r="G19" s="667"/>
    </row>
    <row r="20" spans="2:7" x14ac:dyDescent="0.25">
      <c r="B20" s="690" t="s">
        <v>629</v>
      </c>
      <c r="C20" s="691"/>
      <c r="D20" s="692"/>
      <c r="E20" s="659"/>
      <c r="G20" s="667"/>
    </row>
    <row r="21" spans="2:7" x14ac:dyDescent="0.25">
      <c r="B21" s="690" t="s">
        <v>630</v>
      </c>
      <c r="C21" s="691"/>
      <c r="D21" s="692"/>
      <c r="E21" s="659"/>
      <c r="G21" s="667"/>
    </row>
    <row r="22" spans="2:7" x14ac:dyDescent="0.25">
      <c r="B22" s="690" t="s">
        <v>631</v>
      </c>
      <c r="C22" s="691"/>
      <c r="D22" s="692"/>
      <c r="E22" s="659"/>
      <c r="G22" s="667"/>
    </row>
    <row r="23" spans="2:7" x14ac:dyDescent="0.25">
      <c r="B23" s="690" t="s">
        <v>632</v>
      </c>
      <c r="C23" s="691"/>
      <c r="D23" s="692"/>
      <c r="E23" s="659"/>
      <c r="G23" s="667"/>
    </row>
    <row r="24" spans="2:7" x14ac:dyDescent="0.25">
      <c r="B24" s="690" t="s">
        <v>633</v>
      </c>
      <c r="C24" s="691"/>
      <c r="D24" s="692"/>
      <c r="E24" s="659"/>
      <c r="G24" s="667"/>
    </row>
    <row r="25" spans="2:7" x14ac:dyDescent="0.25">
      <c r="B25" s="690" t="s">
        <v>634</v>
      </c>
      <c r="C25" s="691"/>
      <c r="D25" s="692"/>
      <c r="E25" s="659"/>
      <c r="G25" s="667"/>
    </row>
    <row r="26" spans="2:7" x14ac:dyDescent="0.25">
      <c r="B26" s="1102" t="s">
        <v>635</v>
      </c>
      <c r="C26" s="1103"/>
      <c r="D26" s="1104"/>
      <c r="E26" s="659"/>
      <c r="G26" s="667"/>
    </row>
    <row r="27" spans="2:7" x14ac:dyDescent="0.25">
      <c r="B27" s="1102" t="s">
        <v>636</v>
      </c>
      <c r="C27" s="1103"/>
      <c r="D27" s="1104"/>
      <c r="E27" s="659"/>
      <c r="G27" s="667"/>
    </row>
    <row r="28" spans="2:7" x14ac:dyDescent="0.25">
      <c r="B28" s="696" t="s">
        <v>637</v>
      </c>
      <c r="C28" s="697"/>
      <c r="D28" s="698"/>
      <c r="E28" s="659"/>
      <c r="G28" s="667"/>
    </row>
    <row r="29" spans="2:7" x14ac:dyDescent="0.25">
      <c r="B29" s="670" t="s">
        <v>638</v>
      </c>
      <c r="C29" s="697"/>
      <c r="D29" s="698"/>
      <c r="E29" s="659"/>
      <c r="G29" s="667"/>
    </row>
    <row r="30" spans="2:7" x14ac:dyDescent="0.25">
      <c r="B30" s="696" t="s">
        <v>639</v>
      </c>
      <c r="C30" s="697"/>
      <c r="D30" s="698"/>
      <c r="E30" s="659"/>
      <c r="G30" s="667"/>
    </row>
    <row r="31" spans="2:7" x14ac:dyDescent="0.25">
      <c r="B31" s="664" t="s">
        <v>879</v>
      </c>
      <c r="C31" s="665"/>
      <c r="D31" s="666"/>
      <c r="E31" s="582">
        <f>SUM(E19:E30)</f>
        <v>0</v>
      </c>
      <c r="G31" s="667"/>
    </row>
    <row r="32" spans="2:7" x14ac:dyDescent="0.25">
      <c r="G32" s="667"/>
    </row>
    <row r="33" spans="2:12" x14ac:dyDescent="0.25">
      <c r="B33" s="668" t="s">
        <v>491</v>
      </c>
      <c r="C33" s="650"/>
      <c r="D33" s="651"/>
      <c r="E33" s="584" t="s">
        <v>386</v>
      </c>
      <c r="G33" s="667"/>
    </row>
    <row r="34" spans="2:12" x14ac:dyDescent="0.25">
      <c r="B34" s="652"/>
      <c r="C34" s="674"/>
      <c r="D34" s="675"/>
      <c r="E34" s="586">
        <f>+F44</f>
        <v>0</v>
      </c>
      <c r="G34" s="667"/>
    </row>
    <row r="35" spans="2:12" x14ac:dyDescent="0.25">
      <c r="B35" s="676" t="s">
        <v>641</v>
      </c>
      <c r="C35" s="677"/>
      <c r="D35" s="678"/>
      <c r="E35" s="597">
        <f>SUM(E34:E34)</f>
        <v>0</v>
      </c>
      <c r="G35" s="667"/>
    </row>
    <row r="36" spans="2:12" x14ac:dyDescent="0.25">
      <c r="B36" s="565"/>
      <c r="E36" s="565"/>
      <c r="G36" s="667"/>
    </row>
    <row r="37" spans="2:12" x14ac:dyDescent="0.25">
      <c r="B37" s="676" t="s">
        <v>642</v>
      </c>
      <c r="C37" s="677"/>
      <c r="D37" s="678"/>
      <c r="E37" s="597">
        <f>+E16-E31+E35</f>
        <v>0</v>
      </c>
      <c r="G37" s="667"/>
    </row>
    <row r="38" spans="2:12" x14ac:dyDescent="0.25">
      <c r="G38" s="667"/>
    </row>
    <row r="39" spans="2:12" s="647" customFormat="1" ht="13.5" thickBot="1" x14ac:dyDescent="0.3">
      <c r="B39" s="646"/>
      <c r="J39" s="648"/>
      <c r="K39" s="648"/>
      <c r="L39" s="648"/>
    </row>
    <row r="40" spans="2:12" ht="20.25" thickBot="1" x14ac:dyDescent="0.45">
      <c r="B40" s="1091" t="s">
        <v>441</v>
      </c>
      <c r="C40" s="1092"/>
      <c r="D40" s="1092"/>
      <c r="E40" s="1092"/>
      <c r="F40" s="1092"/>
      <c r="G40" s="598"/>
      <c r="H40" s="598"/>
      <c r="I40" s="679"/>
    </row>
    <row r="41" spans="2:12" x14ac:dyDescent="0.25">
      <c r="B41" s="565"/>
      <c r="C41" s="565"/>
      <c r="D41" s="565"/>
      <c r="E41" s="565"/>
      <c r="F41" s="565"/>
      <c r="G41" s="566"/>
      <c r="H41" s="566"/>
    </row>
    <row r="42" spans="2:12" s="627" customFormat="1" ht="40.5" customHeight="1" x14ac:dyDescent="0.25">
      <c r="B42" s="628" t="s">
        <v>357</v>
      </c>
      <c r="C42" s="628" t="s">
        <v>385</v>
      </c>
      <c r="D42" s="638" t="s">
        <v>868</v>
      </c>
      <c r="E42" s="628" t="s">
        <v>882</v>
      </c>
      <c r="F42" s="604" t="s">
        <v>604</v>
      </c>
      <c r="G42" s="639"/>
      <c r="H42" s="639"/>
      <c r="I42" s="680"/>
    </row>
    <row r="43" spans="2:12" s="627" customFormat="1" ht="12" x14ac:dyDescent="0.25">
      <c r="B43" s="629"/>
      <c r="C43" s="629"/>
      <c r="D43" s="630"/>
      <c r="E43" s="699"/>
      <c r="F43" s="700">
        <f>+D43-E43</f>
        <v>0</v>
      </c>
      <c r="G43" s="685"/>
      <c r="H43" s="685"/>
      <c r="I43" s="680"/>
    </row>
    <row r="44" spans="2:12" s="703" customFormat="1" ht="12" x14ac:dyDescent="0.25">
      <c r="B44" s="642" t="s">
        <v>364</v>
      </c>
      <c r="C44" s="642"/>
      <c r="D44" s="632">
        <f>SUM(D43:D43)</f>
        <v>0</v>
      </c>
      <c r="E44" s="632">
        <f>SUM(E43:E43)</f>
        <v>0</v>
      </c>
      <c r="F44" s="610">
        <f>SUM(F43:F43)</f>
        <v>0</v>
      </c>
      <c r="G44" s="702"/>
      <c r="H44" s="702"/>
      <c r="I44" s="704"/>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6"/>
  <sheetViews>
    <sheetView showGridLines="0" view="pageBreakPreview" topLeftCell="A11" zoomScaleNormal="100" zoomScaleSheetLayoutView="100" workbookViewId="0">
      <selection activeCell="F25" sqref="F25"/>
    </sheetView>
  </sheetViews>
  <sheetFormatPr baseColWidth="10" defaultColWidth="11.42578125" defaultRowHeight="11.25" x14ac:dyDescent="0.25"/>
  <cols>
    <col min="1" max="2" width="29.85546875" style="887" customWidth="1"/>
    <col min="3" max="3" width="16.28515625" style="887" customWidth="1"/>
    <col min="4" max="4" width="17.7109375" style="888" customWidth="1"/>
    <col min="5" max="5" width="32.42578125" style="887" customWidth="1"/>
    <col min="6" max="6" width="31.7109375" style="887" customWidth="1"/>
    <col min="7" max="7" width="17.5703125" style="887" customWidth="1"/>
    <col min="8" max="9" width="17.7109375" style="888" customWidth="1"/>
    <col min="10" max="16384" width="11.42578125" style="886"/>
  </cols>
  <sheetData>
    <row r="2" spans="1:9" s="541" customFormat="1" ht="54.75" customHeight="1" x14ac:dyDescent="0.25">
      <c r="A2" s="1026" t="s">
        <v>829</v>
      </c>
      <c r="B2" s="1026"/>
      <c r="C2" s="1026"/>
      <c r="D2" s="1026"/>
      <c r="E2" s="1026"/>
      <c r="F2" s="1026"/>
      <c r="G2" s="1026"/>
      <c r="H2" s="1026"/>
      <c r="I2" s="1026"/>
    </row>
    <row r="3" spans="1:9" s="544" customFormat="1" ht="20.25" x14ac:dyDescent="0.25">
      <c r="A3" s="1027" t="s">
        <v>883</v>
      </c>
      <c r="B3" s="1027"/>
      <c r="C3" s="1027"/>
      <c r="D3" s="1027"/>
      <c r="E3" s="1027"/>
      <c r="F3" s="1027"/>
      <c r="G3" s="1027"/>
      <c r="H3" s="1027"/>
      <c r="I3" s="1027"/>
    </row>
    <row r="4" spans="1:9" ht="18" customHeight="1" thickBot="1" x14ac:dyDescent="0.3"/>
    <row r="5" spans="1:9" s="889" customFormat="1" ht="26.25" customHeight="1" thickBot="1" x14ac:dyDescent="0.3">
      <c r="A5" s="1107" t="s">
        <v>884</v>
      </c>
      <c r="B5" s="1108"/>
      <c r="C5" s="1109"/>
      <c r="D5" s="1110"/>
      <c r="E5" s="1107" t="s">
        <v>885</v>
      </c>
      <c r="F5" s="1108"/>
      <c r="G5" s="1109"/>
      <c r="H5" s="1110"/>
      <c r="I5" s="1111" t="s">
        <v>886</v>
      </c>
    </row>
    <row r="6" spans="1:9" s="893" customFormat="1" ht="26.25" customHeight="1" thickBot="1" x14ac:dyDescent="0.3">
      <c r="A6" s="890" t="s">
        <v>887</v>
      </c>
      <c r="B6" s="891" t="s">
        <v>888</v>
      </c>
      <c r="C6" s="891" t="s">
        <v>889</v>
      </c>
      <c r="D6" s="892" t="s">
        <v>890</v>
      </c>
      <c r="E6" s="890" t="s">
        <v>887</v>
      </c>
      <c r="F6" s="891" t="s">
        <v>888</v>
      </c>
      <c r="G6" s="891" t="s">
        <v>889</v>
      </c>
      <c r="H6" s="892" t="s">
        <v>890</v>
      </c>
      <c r="I6" s="1112"/>
    </row>
    <row r="7" spans="1:9" s="899" customFormat="1" ht="25.5" x14ac:dyDescent="0.25">
      <c r="A7" s="894" t="s">
        <v>358</v>
      </c>
      <c r="B7" s="895" t="s">
        <v>891</v>
      </c>
      <c r="C7" s="896"/>
      <c r="D7" s="897"/>
      <c r="E7" s="894" t="s">
        <v>892</v>
      </c>
      <c r="F7" s="895" t="s">
        <v>893</v>
      </c>
      <c r="G7" s="896"/>
      <c r="H7" s="897"/>
      <c r="I7" s="898">
        <f t="shared" ref="I7:I13" si="0">+D7-H7</f>
        <v>0</v>
      </c>
    </row>
    <row r="8" spans="1:9" s="899" customFormat="1" ht="25.5" x14ac:dyDescent="0.25">
      <c r="A8" s="900" t="s">
        <v>358</v>
      </c>
      <c r="B8" s="901" t="s">
        <v>894</v>
      </c>
      <c r="C8" s="896"/>
      <c r="D8" s="902"/>
      <c r="E8" s="900" t="s">
        <v>359</v>
      </c>
      <c r="F8" s="901" t="s">
        <v>895</v>
      </c>
      <c r="G8" s="896"/>
      <c r="H8" s="902"/>
      <c r="I8" s="903">
        <f t="shared" si="0"/>
        <v>0</v>
      </c>
    </row>
    <row r="9" spans="1:9" s="899" customFormat="1" ht="25.5" x14ac:dyDescent="0.25">
      <c r="A9" s="900" t="s">
        <v>358</v>
      </c>
      <c r="B9" s="901" t="s">
        <v>896</v>
      </c>
      <c r="C9" s="896"/>
      <c r="D9" s="902"/>
      <c r="E9" s="900" t="s">
        <v>360</v>
      </c>
      <c r="F9" s="901" t="s">
        <v>893</v>
      </c>
      <c r="G9" s="896"/>
      <c r="H9" s="902"/>
      <c r="I9" s="903">
        <f t="shared" si="0"/>
        <v>0</v>
      </c>
    </row>
    <row r="10" spans="1:9" s="899" customFormat="1" ht="25.5" x14ac:dyDescent="0.25">
      <c r="A10" s="900" t="s">
        <v>358</v>
      </c>
      <c r="B10" s="901" t="s">
        <v>897</v>
      </c>
      <c r="C10" s="896"/>
      <c r="D10" s="902"/>
      <c r="E10" s="900" t="s">
        <v>360</v>
      </c>
      <c r="F10" s="901" t="s">
        <v>895</v>
      </c>
      <c r="G10" s="896"/>
      <c r="H10" s="902"/>
      <c r="I10" s="903">
        <f t="shared" si="0"/>
        <v>0</v>
      </c>
    </row>
    <row r="11" spans="1:9" s="899" customFormat="1" ht="25.5" x14ac:dyDescent="0.25">
      <c r="A11" s="900" t="s">
        <v>358</v>
      </c>
      <c r="B11" s="901" t="s">
        <v>898</v>
      </c>
      <c r="C11" s="896"/>
      <c r="D11" s="902"/>
      <c r="E11" s="900" t="s">
        <v>361</v>
      </c>
      <c r="F11" s="901" t="s">
        <v>899</v>
      </c>
      <c r="G11" s="896"/>
      <c r="H11" s="902"/>
      <c r="I11" s="903">
        <f t="shared" si="0"/>
        <v>0</v>
      </c>
    </row>
    <row r="12" spans="1:9" s="565" customFormat="1" ht="25.5" x14ac:dyDescent="0.25">
      <c r="A12" s="900" t="s">
        <v>358</v>
      </c>
      <c r="B12" s="901" t="s">
        <v>898</v>
      </c>
      <c r="C12" s="896"/>
      <c r="D12" s="902"/>
      <c r="E12" s="900" t="s">
        <v>362</v>
      </c>
      <c r="F12" s="901" t="s">
        <v>899</v>
      </c>
      <c r="G12" s="896"/>
      <c r="H12" s="902"/>
      <c r="I12" s="903">
        <f t="shared" si="0"/>
        <v>0</v>
      </c>
    </row>
    <row r="13" spans="1:9" s="565" customFormat="1" ht="38.25" x14ac:dyDescent="0.25">
      <c r="A13" s="904" t="s">
        <v>358</v>
      </c>
      <c r="B13" s="905" t="s">
        <v>900</v>
      </c>
      <c r="C13" s="906"/>
      <c r="D13" s="907"/>
      <c r="E13" s="904" t="s">
        <v>363</v>
      </c>
      <c r="F13" s="905" t="s">
        <v>899</v>
      </c>
      <c r="G13" s="906"/>
      <c r="H13" s="907"/>
      <c r="I13" s="908">
        <f t="shared" si="0"/>
        <v>0</v>
      </c>
    </row>
    <row r="14" spans="1:9" s="912" customFormat="1" ht="13.5" thickBot="1" x14ac:dyDescent="0.3">
      <c r="A14" s="1105" t="s">
        <v>364</v>
      </c>
      <c r="B14" s="1106"/>
      <c r="C14" s="909">
        <f>SUM(C7:C13)</f>
        <v>0</v>
      </c>
      <c r="D14" s="910">
        <f>SUM(D7:D13)</f>
        <v>0</v>
      </c>
      <c r="E14" s="1105" t="s">
        <v>364</v>
      </c>
      <c r="F14" s="1106"/>
      <c r="G14" s="909">
        <f>SUM(G7:G13)</f>
        <v>0</v>
      </c>
      <c r="H14" s="910">
        <f>SUM(H7:H13)</f>
        <v>0</v>
      </c>
      <c r="I14" s="911">
        <f>SUM(I7:I13)</f>
        <v>0</v>
      </c>
    </row>
    <row r="15" spans="1:9" s="899" customFormat="1" ht="13.5" customHeight="1" x14ac:dyDescent="0.25">
      <c r="A15" s="913"/>
      <c r="B15" s="913"/>
      <c r="C15" s="913"/>
      <c r="D15" s="914"/>
      <c r="E15" s="913"/>
      <c r="F15" s="913"/>
      <c r="G15" s="913"/>
      <c r="H15" s="914"/>
      <c r="I15" s="914"/>
    </row>
    <row r="16" spans="1:9" s="565" customFormat="1" ht="12.75" x14ac:dyDescent="0.25">
      <c r="A16" s="915"/>
      <c r="B16" s="915"/>
      <c r="C16" s="915"/>
      <c r="D16" s="578"/>
      <c r="E16" s="915"/>
      <c r="F16" s="915"/>
      <c r="G16" s="915"/>
      <c r="H16" s="578"/>
      <c r="I16" s="578"/>
    </row>
  </sheetData>
  <mergeCells count="7">
    <mergeCell ref="A14:B14"/>
    <mergeCell ref="E14:F14"/>
    <mergeCell ref="A2:I2"/>
    <mergeCell ref="A3:I3"/>
    <mergeCell ref="A5:D5"/>
    <mergeCell ref="E5:H5"/>
    <mergeCell ref="I5:I6"/>
  </mergeCells>
  <pageMargins left="0.39370078740157483" right="0.39370078740157483" top="0.39370078740157483" bottom="0.39370078740157483" header="0.51181102362204722" footer="0.51181102362204722"/>
  <pageSetup paperSize="8" scale="95"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showGridLines="0" view="pageBreakPreview" zoomScaleNormal="100" zoomScaleSheetLayoutView="100" workbookViewId="0">
      <selection activeCell="D11" sqref="D11:E11"/>
    </sheetView>
  </sheetViews>
  <sheetFormatPr baseColWidth="10" defaultColWidth="11.42578125" defaultRowHeight="12.75" x14ac:dyDescent="0.25"/>
  <cols>
    <col min="1" max="1" width="5.5703125" style="705" customWidth="1"/>
    <col min="2" max="2" width="38.85546875" style="705" customWidth="1"/>
    <col min="3" max="3" width="21.42578125" style="705" customWidth="1"/>
    <col min="4" max="4" width="9.7109375" style="705" customWidth="1"/>
    <col min="5" max="5" width="14.28515625" style="705" customWidth="1"/>
    <col min="6" max="8" width="21.42578125" style="705" customWidth="1"/>
    <col min="9" max="9" width="5.7109375" style="705" customWidth="1"/>
    <col min="10" max="11" width="11.42578125" style="705" hidden="1" customWidth="1"/>
    <col min="12" max="16384" width="11.42578125" style="705"/>
  </cols>
  <sheetData>
    <row r="2" spans="2:11" s="541" customFormat="1" ht="75" customHeight="1" x14ac:dyDescent="0.25">
      <c r="B2" s="1026" t="s">
        <v>829</v>
      </c>
      <c r="C2" s="1026"/>
      <c r="D2" s="1026"/>
      <c r="E2" s="1026"/>
      <c r="F2" s="1026"/>
      <c r="G2" s="1026"/>
      <c r="H2" s="1026"/>
    </row>
    <row r="3" spans="2:11" s="544" customFormat="1" ht="20.25" x14ac:dyDescent="0.25">
      <c r="B3" s="1027" t="s">
        <v>901</v>
      </c>
      <c r="C3" s="1027"/>
      <c r="D3" s="1027"/>
      <c r="E3" s="1027"/>
      <c r="F3" s="1027"/>
      <c r="G3" s="1027"/>
      <c r="H3" s="1027"/>
    </row>
    <row r="4" spans="2:11" ht="13.5" thickBot="1" x14ac:dyDescent="0.3"/>
    <row r="5" spans="2:11" s="706" customFormat="1" ht="23.25" customHeight="1" x14ac:dyDescent="0.25">
      <c r="B5" s="1116" t="s">
        <v>437</v>
      </c>
      <c r="C5" s="1119" t="s">
        <v>902</v>
      </c>
      <c r="D5" s="1119"/>
      <c r="E5" s="1119"/>
      <c r="F5" s="1119"/>
      <c r="G5" s="1119"/>
      <c r="H5" s="1120" t="s">
        <v>903</v>
      </c>
    </row>
    <row r="6" spans="2:11" s="706" customFormat="1" ht="57.75" customHeight="1" x14ac:dyDescent="0.25">
      <c r="B6" s="1117"/>
      <c r="C6" s="707" t="s">
        <v>904</v>
      </c>
      <c r="D6" s="1122" t="s">
        <v>905</v>
      </c>
      <c r="E6" s="1123"/>
      <c r="F6" s="707" t="s">
        <v>906</v>
      </c>
      <c r="G6" s="707" t="s">
        <v>907</v>
      </c>
      <c r="H6" s="1121"/>
    </row>
    <row r="7" spans="2:11" s="708" customFormat="1" ht="16.5" customHeight="1" x14ac:dyDescent="0.25">
      <c r="B7" s="1117"/>
      <c r="C7" s="1124" t="s">
        <v>443</v>
      </c>
      <c r="D7" s="1126" t="s">
        <v>908</v>
      </c>
      <c r="E7" s="1127"/>
      <c r="F7" s="1124" t="s">
        <v>445</v>
      </c>
      <c r="G7" s="1124" t="s">
        <v>909</v>
      </c>
      <c r="H7" s="1128" t="s">
        <v>910</v>
      </c>
    </row>
    <row r="8" spans="2:11" s="708" customFormat="1" ht="16.5" customHeight="1" thickBot="1" x14ac:dyDescent="0.3">
      <c r="B8" s="1118"/>
      <c r="C8" s="1125"/>
      <c r="D8" s="709" t="s">
        <v>911</v>
      </c>
      <c r="E8" s="710">
        <v>2.4E-2</v>
      </c>
      <c r="F8" s="1125"/>
      <c r="G8" s="1125"/>
      <c r="H8" s="1129"/>
    </row>
    <row r="9" spans="2:11" s="715" customFormat="1" ht="23.25" customHeight="1" x14ac:dyDescent="0.25">
      <c r="B9" s="711" t="s">
        <v>358</v>
      </c>
      <c r="C9" s="712">
        <f>+'ENTITAT LOCAL - Regla'!C52</f>
        <v>0</v>
      </c>
      <c r="D9" s="1114">
        <f t="shared" ref="D9:D14" si="0">+C9*(1+$E$8)</f>
        <v>0</v>
      </c>
      <c r="E9" s="1115"/>
      <c r="F9" s="712">
        <f>+'ENTITAT LOCAL - Regla'!D56</f>
        <v>0</v>
      </c>
      <c r="G9" s="713">
        <f t="shared" ref="G9:G14" si="1">+D9+F9</f>
        <v>0</v>
      </c>
      <c r="H9" s="714">
        <f>+'ENTITAT LOCAL - Regla'!D52</f>
        <v>0</v>
      </c>
    </row>
    <row r="10" spans="2:11" s="715" customFormat="1" ht="23.25" customHeight="1" x14ac:dyDescent="0.25">
      <c r="B10" s="554" t="s">
        <v>359</v>
      </c>
      <c r="C10" s="716">
        <f>+'ORG.AUT. - Regla'!C52</f>
        <v>0</v>
      </c>
      <c r="D10" s="1114">
        <f t="shared" si="0"/>
        <v>0</v>
      </c>
      <c r="E10" s="1115"/>
      <c r="F10" s="716">
        <f>+'ORG.AUT. - Regla'!D56</f>
        <v>0</v>
      </c>
      <c r="G10" s="717">
        <f t="shared" si="1"/>
        <v>0</v>
      </c>
      <c r="H10" s="718">
        <f>+'ENTITAT LOCAL - Regla'!D52</f>
        <v>0</v>
      </c>
    </row>
    <row r="11" spans="2:11" s="715" customFormat="1" ht="23.25" customHeight="1" x14ac:dyDescent="0.25">
      <c r="B11" s="554" t="s">
        <v>360</v>
      </c>
      <c r="C11" s="716">
        <f>+'CONSORCI - Regla'!C52</f>
        <v>0</v>
      </c>
      <c r="D11" s="1114">
        <f t="shared" si="0"/>
        <v>0</v>
      </c>
      <c r="E11" s="1115"/>
      <c r="F11" s="716">
        <f>+'CONSORCI - Regla'!D56</f>
        <v>0</v>
      </c>
      <c r="G11" s="717">
        <f t="shared" si="1"/>
        <v>0</v>
      </c>
      <c r="H11" s="718">
        <f>+'CONSORCI - Regla'!D52</f>
        <v>0</v>
      </c>
    </row>
    <row r="12" spans="2:11" s="715" customFormat="1" ht="23.25" customHeight="1" x14ac:dyDescent="0.25">
      <c r="B12" s="719" t="s">
        <v>361</v>
      </c>
      <c r="C12" s="720">
        <f>+'EPE - Regla'!C39</f>
        <v>0</v>
      </c>
      <c r="D12" s="1114">
        <f t="shared" si="0"/>
        <v>0</v>
      </c>
      <c r="E12" s="1115"/>
      <c r="F12" s="720">
        <v>0</v>
      </c>
      <c r="G12" s="721">
        <f t="shared" si="1"/>
        <v>0</v>
      </c>
      <c r="H12" s="722">
        <f>+'EPE - Regla'!D39</f>
        <v>0</v>
      </c>
      <c r="I12" s="1113"/>
      <c r="J12" s="1113"/>
      <c r="K12" s="1113"/>
    </row>
    <row r="13" spans="2:11" s="715" customFormat="1" ht="23.25" customHeight="1" x14ac:dyDescent="0.25">
      <c r="B13" s="554" t="s">
        <v>362</v>
      </c>
      <c r="C13" s="716">
        <f>+'SOCIETAT MERC - Regla'!C39</f>
        <v>0</v>
      </c>
      <c r="D13" s="1114">
        <f t="shared" si="0"/>
        <v>0</v>
      </c>
      <c r="E13" s="1115"/>
      <c r="F13" s="716">
        <f>+'SOCIETAT MERC - Regla'!D43</f>
        <v>0</v>
      </c>
      <c r="G13" s="717">
        <f t="shared" si="1"/>
        <v>0</v>
      </c>
      <c r="H13" s="718">
        <f>+'SOCIETAT MERC - Regla'!D39</f>
        <v>0</v>
      </c>
      <c r="I13" s="1113"/>
      <c r="J13" s="1113"/>
      <c r="K13" s="1113"/>
    </row>
    <row r="14" spans="2:11" s="715" customFormat="1" ht="23.25" customHeight="1" thickBot="1" x14ac:dyDescent="0.3">
      <c r="B14" s="554" t="s">
        <v>363</v>
      </c>
      <c r="C14" s="716">
        <f>+'FUNDACIÓ - Regla'!C39</f>
        <v>0</v>
      </c>
      <c r="D14" s="1114">
        <f t="shared" si="0"/>
        <v>0</v>
      </c>
      <c r="E14" s="1115"/>
      <c r="F14" s="716">
        <f>+'FUNDACIÓ - Regla'!D43</f>
        <v>0</v>
      </c>
      <c r="G14" s="717">
        <f t="shared" si="1"/>
        <v>0</v>
      </c>
      <c r="H14" s="718">
        <f>+'FUNDACIÓ - Regla'!D39</f>
        <v>0</v>
      </c>
      <c r="I14" s="1113"/>
      <c r="J14" s="1113"/>
      <c r="K14" s="1113"/>
    </row>
    <row r="15" spans="2:11" s="715" customFormat="1" ht="23.25" customHeight="1" thickBot="1" x14ac:dyDescent="0.3">
      <c r="B15" s="723" t="s">
        <v>912</v>
      </c>
      <c r="C15" s="724">
        <f>SUM(C9:C14)</f>
        <v>0</v>
      </c>
      <c r="D15" s="1130">
        <f>SUM(D9:D14)</f>
        <v>0</v>
      </c>
      <c r="E15" s="1131"/>
      <c r="F15" s="724">
        <f>SUM(F9:F14)</f>
        <v>0</v>
      </c>
      <c r="G15" s="724">
        <f>SUM(G9:G14)</f>
        <v>0</v>
      </c>
      <c r="H15" s="725">
        <f>SUM(H9:H14)</f>
        <v>0</v>
      </c>
    </row>
    <row r="16" spans="2:11" s="726" customFormat="1" ht="16.5" customHeight="1" thickBot="1" x14ac:dyDescent="0.3"/>
    <row r="17" spans="7:8" s="726" customFormat="1" ht="23.25" customHeight="1" thickBot="1" x14ac:dyDescent="0.3">
      <c r="G17" s="727" t="s">
        <v>913</v>
      </c>
      <c r="H17" s="728">
        <f>+G15-H15</f>
        <v>0</v>
      </c>
    </row>
    <row r="21" spans="7:8" x14ac:dyDescent="0.25">
      <c r="G21" s="729"/>
      <c r="H21" s="729"/>
    </row>
    <row r="23" spans="7:8" x14ac:dyDescent="0.25">
      <c r="H23" s="729"/>
    </row>
  </sheetData>
  <mergeCells count="19">
    <mergeCell ref="B2:H2"/>
    <mergeCell ref="B3:H3"/>
    <mergeCell ref="D15:E15"/>
    <mergeCell ref="D9:E9"/>
    <mergeCell ref="D10:E10"/>
    <mergeCell ref="D11:E11"/>
    <mergeCell ref="D12:E12"/>
    <mergeCell ref="I12:K14"/>
    <mergeCell ref="D13:E13"/>
    <mergeCell ref="D14:E14"/>
    <mergeCell ref="B5:B8"/>
    <mergeCell ref="C5:G5"/>
    <mergeCell ref="H5:H6"/>
    <mergeCell ref="D6:E6"/>
    <mergeCell ref="C7:C8"/>
    <mergeCell ref="D7:E7"/>
    <mergeCell ref="F7:F8"/>
    <mergeCell ref="G7:G8"/>
    <mergeCell ref="H7:H8"/>
  </mergeCells>
  <pageMargins left="0.39370078740157483" right="0.39370078740157483" top="0.39370078740157483" bottom="0.39370078740157483" header="0.51181102362204722" footer="0.51181102362204722"/>
  <pageSetup paperSize="8" scale="86"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9"/>
  <sheetViews>
    <sheetView showGridLines="0" view="pageBreakPreview" topLeftCell="A122" zoomScale="90" zoomScaleNormal="120" zoomScaleSheetLayoutView="90" zoomScalePageLayoutView="80" workbookViewId="0">
      <selection activeCell="E6" sqref="E6"/>
    </sheetView>
  </sheetViews>
  <sheetFormatPr baseColWidth="10" defaultColWidth="11.42578125" defaultRowHeight="12.75" x14ac:dyDescent="0.2"/>
  <cols>
    <col min="1" max="1" width="4.140625" style="785" customWidth="1"/>
    <col min="2" max="2" width="65.7109375" style="785" customWidth="1"/>
    <col min="3" max="4" width="17.7109375" style="786" customWidth="1"/>
    <col min="5" max="9" width="16.7109375" style="785" customWidth="1"/>
    <col min="10" max="10" width="5.7109375" style="785" customWidth="1"/>
    <col min="11"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449</v>
      </c>
      <c r="C4" s="1132"/>
      <c r="D4" s="1132"/>
      <c r="E4" s="1132"/>
      <c r="F4" s="1132"/>
      <c r="G4" s="1132"/>
      <c r="H4" s="730"/>
      <c r="I4" s="730"/>
    </row>
    <row r="6" spans="2:9" s="735" customFormat="1" ht="25.5" x14ac:dyDescent="0.25">
      <c r="B6" s="732" t="s">
        <v>914</v>
      </c>
      <c r="C6" s="733" t="s">
        <v>915</v>
      </c>
      <c r="D6" s="734" t="s">
        <v>916</v>
      </c>
    </row>
    <row r="7" spans="2:9" s="735" customFormat="1" x14ac:dyDescent="0.2">
      <c r="B7" s="736" t="s">
        <v>917</v>
      </c>
      <c r="C7" s="737"/>
      <c r="D7" s="738">
        <f>+'EL - Estabilitat liquidació'!C17</f>
        <v>0</v>
      </c>
    </row>
    <row r="8" spans="2:9" s="735" customFormat="1" x14ac:dyDescent="0.2">
      <c r="B8" s="739" t="s">
        <v>918</v>
      </c>
      <c r="C8" s="740"/>
      <c r="D8" s="741">
        <f>+'EL - Estabilitat liquidació'!C18</f>
        <v>0</v>
      </c>
    </row>
    <row r="9" spans="2:9" s="735" customFormat="1" x14ac:dyDescent="0.2">
      <c r="B9" s="739" t="s">
        <v>919</v>
      </c>
      <c r="C9" s="740"/>
      <c r="D9" s="741">
        <v>0</v>
      </c>
    </row>
    <row r="10" spans="2:9" s="735" customFormat="1" x14ac:dyDescent="0.2">
      <c r="B10" s="739" t="s">
        <v>920</v>
      </c>
      <c r="C10" s="740"/>
      <c r="D10" s="741">
        <f>+'EL - Estabilitat liquidació'!C20</f>
        <v>0</v>
      </c>
    </row>
    <row r="11" spans="2:9" s="735" customFormat="1" x14ac:dyDescent="0.2">
      <c r="B11" s="739" t="s">
        <v>921</v>
      </c>
      <c r="C11" s="740"/>
      <c r="D11" s="741">
        <f>+'EL - Estabilitat liquidació'!C21</f>
        <v>0</v>
      </c>
    </row>
    <row r="12" spans="2:9" s="735" customFormat="1" x14ac:dyDescent="0.2">
      <c r="B12" s="742" t="s">
        <v>922</v>
      </c>
      <c r="C12" s="743"/>
      <c r="D12" s="744">
        <f>+'EL - Estabilitat liquidació'!C22</f>
        <v>0</v>
      </c>
    </row>
    <row r="13" spans="2:9" s="748" customFormat="1" ht="28.5" customHeight="1" x14ac:dyDescent="0.25">
      <c r="B13" s="745" t="s">
        <v>923</v>
      </c>
      <c r="C13" s="746">
        <f>SUM(C7:C12)</f>
        <v>0</v>
      </c>
      <c r="D13" s="746">
        <f>SUM(D7:D12)</f>
        <v>0</v>
      </c>
      <c r="E13" s="747"/>
    </row>
    <row r="14" spans="2:9" s="752" customFormat="1" x14ac:dyDescent="0.25">
      <c r="B14" s="749"/>
      <c r="C14" s="750"/>
      <c r="D14" s="750"/>
      <c r="E14" s="751"/>
    </row>
    <row r="15" spans="2:9" s="752" customFormat="1" ht="25.5" x14ac:dyDescent="0.25">
      <c r="B15" s="732" t="s">
        <v>924</v>
      </c>
      <c r="C15" s="733" t="s">
        <v>915</v>
      </c>
      <c r="D15" s="734" t="s">
        <v>916</v>
      </c>
      <c r="E15" s="751"/>
    </row>
    <row r="16" spans="2:9" s="755" customFormat="1" x14ac:dyDescent="0.25">
      <c r="B16" s="753" t="s">
        <v>925</v>
      </c>
      <c r="C16" s="737"/>
      <c r="D16" s="754">
        <f>+D63</f>
        <v>0</v>
      </c>
    </row>
    <row r="17" spans="2:5" s="755" customFormat="1" x14ac:dyDescent="0.25">
      <c r="B17" s="756" t="s">
        <v>926</v>
      </c>
      <c r="C17" s="740"/>
      <c r="D17" s="757">
        <f>+E68</f>
        <v>0</v>
      </c>
    </row>
    <row r="18" spans="2:5" s="755" customFormat="1" x14ac:dyDescent="0.25">
      <c r="B18" s="756" t="s">
        <v>927</v>
      </c>
      <c r="C18" s="740"/>
      <c r="D18" s="757">
        <f>+E73</f>
        <v>0</v>
      </c>
    </row>
    <row r="19" spans="2:5" s="755" customFormat="1" x14ac:dyDescent="0.25">
      <c r="B19" s="756" t="s">
        <v>928</v>
      </c>
      <c r="C19" s="740"/>
      <c r="D19" s="757">
        <f>+D78</f>
        <v>0</v>
      </c>
    </row>
    <row r="20" spans="2:5" s="755" customFormat="1" x14ac:dyDescent="0.25">
      <c r="B20" s="756" t="s">
        <v>929</v>
      </c>
      <c r="C20" s="740"/>
      <c r="D20" s="757">
        <f>+D83</f>
        <v>0</v>
      </c>
    </row>
    <row r="21" spans="2:5" s="755" customFormat="1" ht="15" customHeight="1" x14ac:dyDescent="0.25">
      <c r="B21" s="756" t="s">
        <v>930</v>
      </c>
      <c r="C21" s="740"/>
      <c r="D21" s="757">
        <f>+C89</f>
        <v>0</v>
      </c>
    </row>
    <row r="22" spans="2:5" s="755" customFormat="1" ht="25.5" x14ac:dyDescent="0.25">
      <c r="B22" s="756" t="s">
        <v>931</v>
      </c>
      <c r="C22" s="740"/>
      <c r="D22" s="757">
        <f>+E94</f>
        <v>0</v>
      </c>
    </row>
    <row r="23" spans="2:5" s="755" customFormat="1" x14ac:dyDescent="0.25">
      <c r="B23" s="756" t="s">
        <v>932</v>
      </c>
      <c r="C23" s="740"/>
      <c r="D23" s="757">
        <f>+E99</f>
        <v>0</v>
      </c>
    </row>
    <row r="24" spans="2:5" s="755" customFormat="1" x14ac:dyDescent="0.25">
      <c r="B24" s="756" t="s">
        <v>933</v>
      </c>
      <c r="C24" s="740"/>
      <c r="D24" s="757">
        <f>+E104</f>
        <v>0</v>
      </c>
    </row>
    <row r="25" spans="2:5" s="755" customFormat="1" x14ac:dyDescent="0.25">
      <c r="B25" s="756" t="s">
        <v>934</v>
      </c>
      <c r="C25" s="740"/>
      <c r="D25" s="757">
        <f>+E109</f>
        <v>0</v>
      </c>
    </row>
    <row r="26" spans="2:5" s="755" customFormat="1" ht="25.5" x14ac:dyDescent="0.25">
      <c r="B26" s="756" t="s">
        <v>935</v>
      </c>
      <c r="C26" s="740"/>
      <c r="D26" s="757">
        <f>+D114</f>
        <v>0</v>
      </c>
    </row>
    <row r="27" spans="2:5" s="755" customFormat="1" x14ac:dyDescent="0.25">
      <c r="B27" s="756" t="s">
        <v>936</v>
      </c>
      <c r="C27" s="740"/>
      <c r="D27" s="757">
        <v>0</v>
      </c>
    </row>
    <row r="28" spans="2:5" s="755" customFormat="1" x14ac:dyDescent="0.25">
      <c r="B28" s="1011" t="s">
        <v>937</v>
      </c>
      <c r="C28" s="743"/>
      <c r="D28" s="758">
        <v>0</v>
      </c>
    </row>
    <row r="29" spans="2:5" s="748" customFormat="1" ht="21.75" customHeight="1" x14ac:dyDescent="0.25">
      <c r="B29" s="745" t="s">
        <v>938</v>
      </c>
      <c r="C29" s="746">
        <f>SUM(C16:C28)</f>
        <v>0</v>
      </c>
      <c r="D29" s="746">
        <f>SUM(D16:D28)</f>
        <v>0</v>
      </c>
    </row>
    <row r="30" spans="2:5" s="752" customFormat="1" x14ac:dyDescent="0.25">
      <c r="B30" s="749"/>
      <c r="C30" s="750"/>
      <c r="D30" s="750"/>
      <c r="E30" s="751"/>
    </row>
    <row r="31" spans="2:5" s="761" customFormat="1" x14ac:dyDescent="0.25">
      <c r="B31" s="745" t="s">
        <v>939</v>
      </c>
      <c r="C31" s="759">
        <f>+C13+C29</f>
        <v>0</v>
      </c>
      <c r="D31" s="760">
        <f>+D13+D29</f>
        <v>0</v>
      </c>
    </row>
    <row r="32" spans="2:5" s="752" customFormat="1" x14ac:dyDescent="0.25">
      <c r="B32" s="749"/>
      <c r="C32" s="750"/>
      <c r="D32" s="750"/>
      <c r="E32" s="751"/>
    </row>
    <row r="33" spans="2:5" s="752" customFormat="1" ht="25.5" x14ac:dyDescent="0.25">
      <c r="B33" s="732" t="s">
        <v>940</v>
      </c>
      <c r="C33" s="733" t="s">
        <v>915</v>
      </c>
      <c r="D33" s="734" t="s">
        <v>916</v>
      </c>
      <c r="E33" s="751"/>
    </row>
    <row r="34" spans="2:5" s="761" customFormat="1" x14ac:dyDescent="0.25">
      <c r="B34" s="762" t="s">
        <v>359</v>
      </c>
      <c r="C34" s="763"/>
      <c r="D34" s="764">
        <f>+'OPERACIONS INTERNES'!D7+'OPERACIONS INTERNES'!D8</f>
        <v>0</v>
      </c>
    </row>
    <row r="35" spans="2:5" s="761" customFormat="1" x14ac:dyDescent="0.25">
      <c r="B35" s="765" t="s">
        <v>360</v>
      </c>
      <c r="C35" s="766"/>
      <c r="D35" s="767">
        <f>+'OPERACIONS INTERNES'!D9+'OPERACIONS INTERNES'!D10</f>
        <v>0</v>
      </c>
    </row>
    <row r="36" spans="2:5" s="761" customFormat="1" x14ac:dyDescent="0.25">
      <c r="B36" s="765" t="s">
        <v>361</v>
      </c>
      <c r="C36" s="766"/>
      <c r="D36" s="767">
        <f>+'OPERACIONS INTERNES'!D11</f>
        <v>0</v>
      </c>
    </row>
    <row r="37" spans="2:5" s="761" customFormat="1" x14ac:dyDescent="0.25">
      <c r="B37" s="765" t="s">
        <v>362</v>
      </c>
      <c r="C37" s="766"/>
      <c r="D37" s="767">
        <f>+'OPERACIONS INTERNES'!D12</f>
        <v>0</v>
      </c>
    </row>
    <row r="38" spans="2:5" s="761" customFormat="1" x14ac:dyDescent="0.25">
      <c r="B38" s="765" t="s">
        <v>363</v>
      </c>
      <c r="C38" s="766"/>
      <c r="D38" s="767">
        <f>+'OPERACIONS INTERNES'!D13</f>
        <v>0</v>
      </c>
    </row>
    <row r="39" spans="2:5" s="770" customFormat="1" ht="39.75" customHeight="1" x14ac:dyDescent="0.25">
      <c r="B39" s="768" t="s">
        <v>941</v>
      </c>
      <c r="C39" s="759">
        <f>SUM(C34:C38)</f>
        <v>0</v>
      </c>
      <c r="D39" s="759">
        <f>SUM(D34:D38)</f>
        <v>0</v>
      </c>
      <c r="E39" s="769"/>
    </row>
    <row r="40" spans="2:5" s="752" customFormat="1" x14ac:dyDescent="0.25">
      <c r="B40" s="749"/>
      <c r="C40" s="750"/>
      <c r="D40" s="750"/>
      <c r="E40" s="751"/>
    </row>
    <row r="41" spans="2:5" s="752" customFormat="1" ht="25.5" x14ac:dyDescent="0.25">
      <c r="B41" s="732" t="s">
        <v>942</v>
      </c>
      <c r="C41" s="733" t="s">
        <v>915</v>
      </c>
      <c r="D41" s="734" t="s">
        <v>916</v>
      </c>
      <c r="E41" s="751"/>
    </row>
    <row r="42" spans="2:5" s="770" customFormat="1" x14ac:dyDescent="0.25">
      <c r="B42" s="753" t="s">
        <v>943</v>
      </c>
      <c r="C42" s="771"/>
      <c r="D42" s="772">
        <f>+G126</f>
        <v>0</v>
      </c>
    </row>
    <row r="43" spans="2:5" s="770" customFormat="1" x14ac:dyDescent="0.25">
      <c r="B43" s="756" t="s">
        <v>944</v>
      </c>
      <c r="C43" s="773"/>
      <c r="D43" s="774">
        <f>+G129</f>
        <v>0</v>
      </c>
    </row>
    <row r="44" spans="2:5" s="770" customFormat="1" x14ac:dyDescent="0.25">
      <c r="B44" s="756" t="s">
        <v>945</v>
      </c>
      <c r="C44" s="773"/>
      <c r="D44" s="774">
        <f>+G132</f>
        <v>0</v>
      </c>
    </row>
    <row r="45" spans="2:5" s="770" customFormat="1" x14ac:dyDescent="0.25">
      <c r="B45" s="1011" t="s">
        <v>946</v>
      </c>
      <c r="C45" s="775"/>
      <c r="D45" s="776">
        <f>+G135</f>
        <v>0</v>
      </c>
    </row>
    <row r="46" spans="2:5" s="770" customFormat="1" ht="25.5" x14ac:dyDescent="0.25">
      <c r="B46" s="768" t="s">
        <v>947</v>
      </c>
      <c r="C46" s="759">
        <f>SUM(C42:C45)</f>
        <v>0</v>
      </c>
      <c r="D46" s="760">
        <f>SUM(D42:D45)</f>
        <v>0</v>
      </c>
    </row>
    <row r="47" spans="2:5" s="752" customFormat="1" x14ac:dyDescent="0.25">
      <c r="B47" s="749"/>
      <c r="C47" s="750"/>
      <c r="D47" s="750"/>
      <c r="E47" s="751"/>
    </row>
    <row r="48" spans="2:5" s="752" customFormat="1" ht="25.5" x14ac:dyDescent="0.25">
      <c r="B48" s="732" t="s">
        <v>948</v>
      </c>
      <c r="C48" s="733" t="s">
        <v>915</v>
      </c>
      <c r="D48" s="734" t="s">
        <v>916</v>
      </c>
      <c r="E48" s="751"/>
    </row>
    <row r="49" spans="2:11" s="770" customFormat="1" x14ac:dyDescent="0.25">
      <c r="B49" s="753" t="s">
        <v>949</v>
      </c>
      <c r="C49" s="771"/>
      <c r="D49" s="772">
        <v>0</v>
      </c>
    </row>
    <row r="50" spans="2:11" s="770" customFormat="1" x14ac:dyDescent="0.25">
      <c r="B50" s="768" t="s">
        <v>950</v>
      </c>
      <c r="C50" s="759">
        <f>SUM(C49:C49)</f>
        <v>0</v>
      </c>
      <c r="D50" s="759">
        <f>SUM(D49:D49)</f>
        <v>0</v>
      </c>
    </row>
    <row r="51" spans="2:11" s="752" customFormat="1" x14ac:dyDescent="0.25">
      <c r="B51" s="749"/>
      <c r="C51" s="750"/>
      <c r="D51" s="750"/>
      <c r="E51" s="751"/>
    </row>
    <row r="52" spans="2:11" s="761" customFormat="1" ht="21" customHeight="1" x14ac:dyDescent="0.25">
      <c r="B52" s="745" t="s">
        <v>951</v>
      </c>
      <c r="C52" s="759">
        <f>+C31-C39-C46-C50</f>
        <v>0</v>
      </c>
      <c r="D52" s="760">
        <f>+D31-D39-D46-D50</f>
        <v>0</v>
      </c>
      <c r="E52" s="777"/>
    </row>
    <row r="53" spans="2:11" s="780" customFormat="1" x14ac:dyDescent="0.25">
      <c r="B53" s="778"/>
      <c r="C53" s="779"/>
      <c r="D53" s="779"/>
    </row>
    <row r="54" spans="2:11" s="780" customFormat="1" ht="24" customHeight="1" x14ac:dyDescent="0.25">
      <c r="B54" s="745" t="s">
        <v>952</v>
      </c>
      <c r="C54" s="733" t="s">
        <v>953</v>
      </c>
      <c r="D54" s="733" t="s">
        <v>386</v>
      </c>
    </row>
    <row r="55" spans="2:11" s="780" customFormat="1" x14ac:dyDescent="0.25">
      <c r="B55" s="781" t="s">
        <v>954</v>
      </c>
      <c r="C55" s="782">
        <f>+'1.3.3_RA2_REGLA DESPESA'!E8</f>
        <v>2.4E-2</v>
      </c>
      <c r="D55" s="783">
        <f>+C52*(1+C55)</f>
        <v>0</v>
      </c>
    </row>
    <row r="56" spans="2:11" s="780" customFormat="1" x14ac:dyDescent="0.25">
      <c r="B56" s="1136" t="s">
        <v>955</v>
      </c>
      <c r="C56" s="1137"/>
      <c r="D56" s="784">
        <v>0</v>
      </c>
    </row>
    <row r="57" spans="2:11" s="780" customFormat="1" ht="24" customHeight="1" x14ac:dyDescent="0.25">
      <c r="B57" s="1138" t="s">
        <v>956</v>
      </c>
      <c r="C57" s="1139"/>
      <c r="D57" s="759">
        <f>+D55+D56</f>
        <v>0</v>
      </c>
    </row>
    <row r="58" spans="2:11" x14ac:dyDescent="0.2">
      <c r="F58" s="787"/>
      <c r="G58" s="787"/>
      <c r="H58" s="787"/>
      <c r="I58" s="787"/>
      <c r="J58" s="787"/>
      <c r="K58" s="787"/>
    </row>
    <row r="59" spans="2:11" ht="19.5" x14ac:dyDescent="0.4">
      <c r="B59" s="1133" t="s">
        <v>924</v>
      </c>
      <c r="C59" s="1134"/>
      <c r="D59" s="1134"/>
      <c r="E59" s="1134"/>
      <c r="F59" s="1134"/>
      <c r="G59" s="1134"/>
      <c r="H59" s="787"/>
      <c r="I59" s="787"/>
      <c r="J59" s="787"/>
      <c r="K59" s="787"/>
    </row>
    <row r="60" spans="2:11" x14ac:dyDescent="0.2">
      <c r="F60" s="787"/>
      <c r="G60" s="787"/>
      <c r="H60" s="787"/>
      <c r="I60" s="787"/>
      <c r="J60" s="787"/>
      <c r="K60" s="787"/>
    </row>
    <row r="61" spans="2:11" x14ac:dyDescent="0.2">
      <c r="B61" s="788" t="s">
        <v>957</v>
      </c>
      <c r="C61" s="789"/>
    </row>
    <row r="62" spans="2:11" s="791" customFormat="1" ht="12" x14ac:dyDescent="0.2">
      <c r="B62" s="603" t="s">
        <v>497</v>
      </c>
      <c r="C62" s="603" t="s">
        <v>848</v>
      </c>
      <c r="D62" s="790" t="s">
        <v>519</v>
      </c>
    </row>
    <row r="63" spans="2:11" s="791" customFormat="1" ht="12" x14ac:dyDescent="0.2">
      <c r="B63" s="792" t="s">
        <v>958</v>
      </c>
      <c r="C63" s="793">
        <f>+'EL - Estabilitat liquidació'!C12</f>
        <v>0</v>
      </c>
      <c r="D63" s="794">
        <f>-C63</f>
        <v>0</v>
      </c>
    </row>
    <row r="65" spans="2:5" x14ac:dyDescent="0.2">
      <c r="B65" s="788" t="s">
        <v>959</v>
      </c>
    </row>
    <row r="66" spans="2:5" s="791" customFormat="1" ht="24" x14ac:dyDescent="0.2">
      <c r="B66" s="603" t="s">
        <v>357</v>
      </c>
      <c r="C66" s="603" t="s">
        <v>857</v>
      </c>
      <c r="D66" s="603" t="s">
        <v>589</v>
      </c>
      <c r="E66" s="790" t="s">
        <v>519</v>
      </c>
    </row>
    <row r="67" spans="2:5" s="791" customFormat="1" ht="12" x14ac:dyDescent="0.2">
      <c r="B67" s="613"/>
      <c r="C67" s="614"/>
      <c r="D67" s="614"/>
      <c r="E67" s="795">
        <f>-C67+D67</f>
        <v>0</v>
      </c>
    </row>
    <row r="68" spans="2:5" s="791" customFormat="1" ht="12" x14ac:dyDescent="0.2">
      <c r="B68" s="608" t="s">
        <v>523</v>
      </c>
      <c r="C68" s="609">
        <f>SUM(C67:C67)</f>
        <v>0</v>
      </c>
      <c r="D68" s="609">
        <f>SUM(D67:D67)</f>
        <v>0</v>
      </c>
      <c r="E68" s="796">
        <f>SUM(E67:E67)</f>
        <v>0</v>
      </c>
    </row>
    <row r="70" spans="2:5" x14ac:dyDescent="0.2">
      <c r="B70" s="788" t="s">
        <v>960</v>
      </c>
    </row>
    <row r="71" spans="2:5" s="791" customFormat="1" ht="12" x14ac:dyDescent="0.2">
      <c r="B71" s="603" t="s">
        <v>357</v>
      </c>
      <c r="C71" s="603" t="s">
        <v>857</v>
      </c>
      <c r="D71" s="603" t="s">
        <v>849</v>
      </c>
      <c r="E71" s="790" t="s">
        <v>519</v>
      </c>
    </row>
    <row r="72" spans="2:5" s="791" customFormat="1" ht="12" x14ac:dyDescent="0.2">
      <c r="B72" s="611"/>
      <c r="C72" s="612"/>
      <c r="D72" s="612"/>
      <c r="E72" s="797">
        <f>+D72</f>
        <v>0</v>
      </c>
    </row>
    <row r="73" spans="2:5" s="791" customFormat="1" ht="12" x14ac:dyDescent="0.2">
      <c r="B73" s="608" t="s">
        <v>523</v>
      </c>
      <c r="C73" s="609">
        <f>SUM(C72:C72)</f>
        <v>0</v>
      </c>
      <c r="D73" s="609">
        <f>SUM(D72:D72)</f>
        <v>0</v>
      </c>
      <c r="E73" s="796">
        <f>SUM(E72:E72)</f>
        <v>0</v>
      </c>
    </row>
    <row r="75" spans="2:5" x14ac:dyDescent="0.2">
      <c r="B75" s="788" t="s">
        <v>961</v>
      </c>
    </row>
    <row r="76" spans="2:5" s="791" customFormat="1" ht="12" x14ac:dyDescent="0.2">
      <c r="B76" s="603" t="s">
        <v>357</v>
      </c>
      <c r="C76" s="603" t="s">
        <v>857</v>
      </c>
      <c r="D76" s="790" t="s">
        <v>519</v>
      </c>
    </row>
    <row r="77" spans="2:5" s="791" customFormat="1" ht="12" x14ac:dyDescent="0.2">
      <c r="B77" s="613"/>
      <c r="C77" s="614"/>
      <c r="D77" s="798">
        <f>+C77</f>
        <v>0</v>
      </c>
    </row>
    <row r="78" spans="2:5" s="791" customFormat="1" ht="12" x14ac:dyDescent="0.2">
      <c r="B78" s="608" t="s">
        <v>523</v>
      </c>
      <c r="C78" s="609">
        <f>SUM(C77:C77)</f>
        <v>0</v>
      </c>
      <c r="D78" s="796">
        <f>SUM(D77:D77)</f>
        <v>0</v>
      </c>
    </row>
    <row r="80" spans="2:5" x14ac:dyDescent="0.2">
      <c r="B80" s="788" t="s">
        <v>962</v>
      </c>
    </row>
    <row r="81" spans="2:5" s="791" customFormat="1" ht="24" x14ac:dyDescent="0.2">
      <c r="B81" s="603" t="s">
        <v>357</v>
      </c>
      <c r="C81" s="603" t="s">
        <v>963</v>
      </c>
      <c r="D81" s="790" t="s">
        <v>519</v>
      </c>
    </row>
    <row r="82" spans="2:5" s="791" customFormat="1" ht="12" x14ac:dyDescent="0.2">
      <c r="B82" s="611"/>
      <c r="C82" s="612"/>
      <c r="D82" s="797">
        <f>+C82</f>
        <v>0</v>
      </c>
    </row>
    <row r="83" spans="2:5" s="791" customFormat="1" ht="12" x14ac:dyDescent="0.2">
      <c r="B83" s="608" t="s">
        <v>523</v>
      </c>
      <c r="C83" s="609">
        <f>SUM(C82:C82)</f>
        <v>0</v>
      </c>
      <c r="D83" s="796">
        <f>SUM(D82:D82)</f>
        <v>0</v>
      </c>
    </row>
    <row r="85" spans="2:5" x14ac:dyDescent="0.2">
      <c r="B85" s="788" t="s">
        <v>964</v>
      </c>
      <c r="C85" s="600"/>
    </row>
    <row r="86" spans="2:5" s="791" customFormat="1" ht="12" x14ac:dyDescent="0.2">
      <c r="B86" s="603" t="s">
        <v>357</v>
      </c>
      <c r="C86" s="790" t="s">
        <v>519</v>
      </c>
      <c r="D86" s="799"/>
    </row>
    <row r="87" spans="2:5" s="791" customFormat="1" ht="12" x14ac:dyDescent="0.2">
      <c r="B87" s="629" t="s">
        <v>855</v>
      </c>
      <c r="C87" s="800">
        <f>-'EL - Estabilitat liquidació'!C149</f>
        <v>0</v>
      </c>
      <c r="D87" s="799"/>
    </row>
    <row r="88" spans="2:5" s="791" customFormat="1" ht="12" x14ac:dyDescent="0.2">
      <c r="B88" s="633" t="s">
        <v>856</v>
      </c>
      <c r="C88" s="801">
        <f>-'EL - Estabilitat liquidació'!C150</f>
        <v>0</v>
      </c>
      <c r="D88" s="799"/>
    </row>
    <row r="89" spans="2:5" s="791" customFormat="1" ht="12" x14ac:dyDescent="0.2">
      <c r="B89" s="608" t="s">
        <v>523</v>
      </c>
      <c r="C89" s="796">
        <f>SUM(C87:C88)</f>
        <v>0</v>
      </c>
      <c r="D89" s="799"/>
    </row>
    <row r="91" spans="2:5" x14ac:dyDescent="0.2">
      <c r="B91" s="788" t="s">
        <v>965</v>
      </c>
      <c r="C91" s="600"/>
      <c r="D91" s="600"/>
      <c r="E91" s="600"/>
    </row>
    <row r="92" spans="2:5" s="791" customFormat="1" ht="24" x14ac:dyDescent="0.2">
      <c r="B92" s="603" t="s">
        <v>357</v>
      </c>
      <c r="C92" s="603" t="s">
        <v>860</v>
      </c>
      <c r="D92" s="603" t="s">
        <v>589</v>
      </c>
      <c r="E92" s="790" t="s">
        <v>519</v>
      </c>
    </row>
    <row r="93" spans="2:5" s="791" customFormat="1" ht="12" x14ac:dyDescent="0.2">
      <c r="B93" s="613"/>
      <c r="C93" s="614"/>
      <c r="D93" s="614"/>
      <c r="E93" s="795">
        <f>-C93+D93</f>
        <v>0</v>
      </c>
    </row>
    <row r="94" spans="2:5" s="791" customFormat="1" ht="12" x14ac:dyDescent="0.2">
      <c r="B94" s="608" t="s">
        <v>523</v>
      </c>
      <c r="C94" s="609">
        <f>SUM(C93:C93)</f>
        <v>0</v>
      </c>
      <c r="D94" s="609">
        <f>SUM(D93:D93)</f>
        <v>0</v>
      </c>
      <c r="E94" s="796">
        <f>SUM(E93:E93)</f>
        <v>0</v>
      </c>
    </row>
    <row r="96" spans="2:5" x14ac:dyDescent="0.2">
      <c r="B96" s="788" t="s">
        <v>966</v>
      </c>
      <c r="C96" s="600"/>
      <c r="D96" s="600"/>
      <c r="E96" s="600"/>
    </row>
    <row r="97" spans="2:5" s="791" customFormat="1" ht="31.5" customHeight="1" x14ac:dyDescent="0.2">
      <c r="B97" s="603" t="s">
        <v>357</v>
      </c>
      <c r="C97" s="603" t="s">
        <v>857</v>
      </c>
      <c r="D97" s="603" t="s">
        <v>858</v>
      </c>
      <c r="E97" s="790" t="s">
        <v>519</v>
      </c>
    </row>
    <row r="98" spans="2:5" s="791" customFormat="1" ht="12" x14ac:dyDescent="0.2">
      <c r="B98" s="613"/>
      <c r="C98" s="614"/>
      <c r="D98" s="614"/>
      <c r="E98" s="795">
        <f>-C98+D98</f>
        <v>0</v>
      </c>
    </row>
    <row r="99" spans="2:5" s="791" customFormat="1" ht="12" x14ac:dyDescent="0.2">
      <c r="B99" s="608" t="s">
        <v>523</v>
      </c>
      <c r="C99" s="609">
        <f>SUM(C98:C98)</f>
        <v>0</v>
      </c>
      <c r="D99" s="609">
        <f>SUM(D98:D98)</f>
        <v>0</v>
      </c>
      <c r="E99" s="796">
        <f>SUM(E98:E98)</f>
        <v>0</v>
      </c>
    </row>
    <row r="101" spans="2:5" x14ac:dyDescent="0.2">
      <c r="B101" s="788" t="s">
        <v>967</v>
      </c>
      <c r="C101" s="600"/>
      <c r="D101" s="600"/>
      <c r="E101" s="600"/>
    </row>
    <row r="102" spans="2:5" s="791" customFormat="1" ht="24" x14ac:dyDescent="0.2">
      <c r="B102" s="603" t="s">
        <v>357</v>
      </c>
      <c r="C102" s="603" t="s">
        <v>859</v>
      </c>
      <c r="D102" s="603" t="s">
        <v>586</v>
      </c>
      <c r="E102" s="790" t="s">
        <v>519</v>
      </c>
    </row>
    <row r="103" spans="2:5" s="791" customFormat="1" ht="12" x14ac:dyDescent="0.2">
      <c r="B103" s="613"/>
      <c r="C103" s="614"/>
      <c r="D103" s="614"/>
      <c r="E103" s="795">
        <f>-C103+D103</f>
        <v>0</v>
      </c>
    </row>
    <row r="104" spans="2:5" s="791" customFormat="1" ht="12" x14ac:dyDescent="0.2">
      <c r="B104" s="608" t="s">
        <v>523</v>
      </c>
      <c r="C104" s="609">
        <f>SUM(C103:C103)</f>
        <v>0</v>
      </c>
      <c r="D104" s="609">
        <f>SUM(D103:D103)</f>
        <v>0</v>
      </c>
      <c r="E104" s="796">
        <f>SUM(E103:E103)</f>
        <v>0</v>
      </c>
    </row>
    <row r="106" spans="2:5" ht="14.25" customHeight="1" x14ac:dyDescent="0.2">
      <c r="B106" s="788" t="s">
        <v>968</v>
      </c>
      <c r="C106" s="600"/>
      <c r="D106" s="600"/>
      <c r="E106" s="600"/>
    </row>
    <row r="107" spans="2:5" s="791" customFormat="1" ht="24" x14ac:dyDescent="0.2">
      <c r="B107" s="603" t="s">
        <v>357</v>
      </c>
      <c r="C107" s="603" t="s">
        <v>864</v>
      </c>
      <c r="D107" s="603" t="s">
        <v>865</v>
      </c>
      <c r="E107" s="790" t="s">
        <v>519</v>
      </c>
    </row>
    <row r="108" spans="2:5" s="791" customFormat="1" ht="12" x14ac:dyDescent="0.2">
      <c r="B108" s="613"/>
      <c r="C108" s="614"/>
      <c r="D108" s="614"/>
      <c r="E108" s="795">
        <f>+C108-D108</f>
        <v>0</v>
      </c>
    </row>
    <row r="109" spans="2:5" s="791" customFormat="1" ht="12" x14ac:dyDescent="0.2">
      <c r="B109" s="608" t="s">
        <v>523</v>
      </c>
      <c r="C109" s="609">
        <f>SUM(C108:C108)</f>
        <v>0</v>
      </c>
      <c r="D109" s="609">
        <f>SUM(D108:D108)</f>
        <v>0</v>
      </c>
      <c r="E109" s="796">
        <f>SUM(E108:E108)</f>
        <v>0</v>
      </c>
    </row>
    <row r="111" spans="2:5" x14ac:dyDescent="0.2">
      <c r="B111" s="788" t="s">
        <v>969</v>
      </c>
    </row>
    <row r="112" spans="2:5" s="791" customFormat="1" ht="24" x14ac:dyDescent="0.2">
      <c r="B112" s="603" t="s">
        <v>357</v>
      </c>
      <c r="C112" s="603" t="s">
        <v>970</v>
      </c>
      <c r="D112" s="790" t="s">
        <v>519</v>
      </c>
    </row>
    <row r="113" spans="2:11" s="791" customFormat="1" ht="12" x14ac:dyDescent="0.2">
      <c r="B113" s="613"/>
      <c r="C113" s="614"/>
      <c r="D113" s="795">
        <f>+C113</f>
        <v>0</v>
      </c>
    </row>
    <row r="114" spans="2:11" s="791" customFormat="1" ht="12" x14ac:dyDescent="0.2">
      <c r="B114" s="608" t="s">
        <v>523</v>
      </c>
      <c r="C114" s="609">
        <f>SUM(C113:C113)</f>
        <v>0</v>
      </c>
      <c r="D114" s="796">
        <f>SUM(D113:D113)</f>
        <v>0</v>
      </c>
    </row>
    <row r="115" spans="2:11" x14ac:dyDescent="0.2">
      <c r="B115" s="627"/>
      <c r="C115" s="627"/>
      <c r="D115" s="627"/>
      <c r="E115" s="627"/>
    </row>
    <row r="116" spans="2:11" x14ac:dyDescent="0.2">
      <c r="B116" s="788" t="s">
        <v>971</v>
      </c>
    </row>
    <row r="117" spans="2:11" x14ac:dyDescent="0.2">
      <c r="B117" s="802" t="s">
        <v>842</v>
      </c>
      <c r="C117" s="802"/>
      <c r="D117" s="802"/>
      <c r="E117" s="802"/>
      <c r="F117" s="802"/>
      <c r="G117" s="802"/>
      <c r="H117" s="802"/>
      <c r="I117" s="802"/>
    </row>
    <row r="118" spans="2:11" x14ac:dyDescent="0.2">
      <c r="B118" s="802"/>
      <c r="C118" s="802"/>
      <c r="D118" s="802"/>
      <c r="E118" s="802"/>
      <c r="F118" s="802"/>
      <c r="G118" s="802"/>
      <c r="H118" s="802"/>
      <c r="I118" s="802"/>
    </row>
    <row r="119" spans="2:11" x14ac:dyDescent="0.2">
      <c r="H119" s="787"/>
      <c r="I119" s="787"/>
      <c r="J119" s="787"/>
      <c r="K119" s="787"/>
    </row>
    <row r="120" spans="2:11" ht="39" customHeight="1" x14ac:dyDescent="0.4">
      <c r="B120" s="1140" t="s">
        <v>972</v>
      </c>
      <c r="C120" s="1141"/>
      <c r="D120" s="1141"/>
      <c r="E120" s="1141"/>
      <c r="F120" s="1141"/>
      <c r="G120" s="1141"/>
      <c r="H120" s="803"/>
      <c r="I120" s="803"/>
      <c r="J120" s="787"/>
      <c r="K120" s="787"/>
    </row>
    <row r="121" spans="2:11" ht="13.5" customHeight="1" x14ac:dyDescent="0.25">
      <c r="B121" s="804"/>
      <c r="C121" s="804"/>
      <c r="H121" s="787"/>
      <c r="I121" s="787"/>
      <c r="J121" s="787"/>
      <c r="K121" s="787"/>
    </row>
    <row r="122" spans="2:11" s="805" customFormat="1" ht="12" x14ac:dyDescent="0.25">
      <c r="B122" s="1142" t="s">
        <v>973</v>
      </c>
      <c r="C122" s="1143" t="s">
        <v>974</v>
      </c>
      <c r="D122" s="1143"/>
      <c r="E122" s="1143" t="s">
        <v>975</v>
      </c>
      <c r="F122" s="1143"/>
      <c r="G122" s="1143" t="s">
        <v>976</v>
      </c>
    </row>
    <row r="123" spans="2:11" s="805" customFormat="1" ht="27" customHeight="1" x14ac:dyDescent="0.25">
      <c r="B123" s="1142"/>
      <c r="C123" s="1012" t="s">
        <v>857</v>
      </c>
      <c r="D123" s="1012" t="s">
        <v>977</v>
      </c>
      <c r="E123" s="1143" t="s">
        <v>978</v>
      </c>
      <c r="F123" s="1143"/>
      <c r="G123" s="1143"/>
    </row>
    <row r="124" spans="2:11" s="809" customFormat="1" ht="12" x14ac:dyDescent="0.25">
      <c r="B124" s="806"/>
      <c r="C124" s="806"/>
      <c r="D124" s="806"/>
      <c r="E124" s="807"/>
      <c r="F124" s="808"/>
      <c r="G124" s="806"/>
    </row>
    <row r="125" spans="2:11" s="811" customFormat="1" ht="12" x14ac:dyDescent="0.25">
      <c r="B125" s="681"/>
      <c r="C125" s="682"/>
      <c r="D125" s="682"/>
      <c r="E125" s="1135"/>
      <c r="F125" s="1135"/>
      <c r="G125" s="810">
        <f>+C125*D125/100</f>
        <v>0</v>
      </c>
    </row>
    <row r="126" spans="2:11" s="811" customFormat="1" ht="12" x14ac:dyDescent="0.25">
      <c r="B126" s="1009" t="s">
        <v>979</v>
      </c>
      <c r="C126" s="812">
        <f>SUM(C125:C125)</f>
        <v>0</v>
      </c>
      <c r="D126" s="813"/>
      <c r="E126" s="1144"/>
      <c r="F126" s="1144"/>
      <c r="G126" s="812">
        <f>SUM(G125:G125)</f>
        <v>0</v>
      </c>
    </row>
    <row r="127" spans="2:11" s="809" customFormat="1" ht="12" x14ac:dyDescent="0.25">
      <c r="B127" s="806"/>
      <c r="C127" s="806"/>
      <c r="D127" s="806"/>
      <c r="E127" s="807"/>
      <c r="F127" s="808"/>
      <c r="G127" s="806"/>
    </row>
    <row r="128" spans="2:11" s="811" customFormat="1" ht="12" x14ac:dyDescent="0.25">
      <c r="B128" s="681"/>
      <c r="C128" s="682"/>
      <c r="D128" s="682"/>
      <c r="E128" s="1135"/>
      <c r="F128" s="1135"/>
      <c r="G128" s="810">
        <f>+C128*D128/100</f>
        <v>0</v>
      </c>
    </row>
    <row r="129" spans="2:7" s="811" customFormat="1" ht="12" x14ac:dyDescent="0.25">
      <c r="B129" s="1009" t="s">
        <v>980</v>
      </c>
      <c r="C129" s="812">
        <f>SUM(C128:C128)</f>
        <v>0</v>
      </c>
      <c r="D129" s="813"/>
      <c r="E129" s="1144"/>
      <c r="F129" s="1144"/>
      <c r="G129" s="812">
        <f>SUM(G128:G128)</f>
        <v>0</v>
      </c>
    </row>
    <row r="130" spans="2:7" s="809" customFormat="1" ht="12" x14ac:dyDescent="0.25">
      <c r="B130" s="806"/>
      <c r="C130" s="806"/>
      <c r="D130" s="806"/>
      <c r="E130" s="807"/>
      <c r="F130" s="808"/>
      <c r="G130" s="806"/>
    </row>
    <row r="131" spans="2:7" s="811" customFormat="1" ht="12" x14ac:dyDescent="0.25">
      <c r="B131" s="681"/>
      <c r="C131" s="682"/>
      <c r="D131" s="682"/>
      <c r="E131" s="1135"/>
      <c r="F131" s="1135"/>
      <c r="G131" s="810">
        <f>+C131*D131/100</f>
        <v>0</v>
      </c>
    </row>
    <row r="132" spans="2:7" s="811" customFormat="1" ht="12" x14ac:dyDescent="0.25">
      <c r="B132" s="1009" t="s">
        <v>981</v>
      </c>
      <c r="C132" s="812">
        <f>SUM(C131:C131)</f>
        <v>0</v>
      </c>
      <c r="D132" s="813"/>
      <c r="E132" s="1144"/>
      <c r="F132" s="1144"/>
      <c r="G132" s="812">
        <f>SUM(G131:G131)</f>
        <v>0</v>
      </c>
    </row>
    <row r="133" spans="2:7" s="809" customFormat="1" ht="12" x14ac:dyDescent="0.25">
      <c r="B133" s="806"/>
      <c r="C133" s="806"/>
      <c r="D133" s="806"/>
      <c r="E133" s="807"/>
      <c r="F133" s="808"/>
      <c r="G133" s="806"/>
    </row>
    <row r="134" spans="2:7" s="811" customFormat="1" ht="12" x14ac:dyDescent="0.25">
      <c r="B134" s="681"/>
      <c r="C134" s="682"/>
      <c r="D134" s="682"/>
      <c r="E134" s="1135"/>
      <c r="F134" s="1135"/>
      <c r="G134" s="810">
        <f>+C134*D134/100</f>
        <v>0</v>
      </c>
    </row>
    <row r="135" spans="2:7" s="811" customFormat="1" ht="12" x14ac:dyDescent="0.25">
      <c r="B135" s="1009" t="s">
        <v>982</v>
      </c>
      <c r="C135" s="812">
        <f>SUM(C134:C134)</f>
        <v>0</v>
      </c>
      <c r="D135" s="813"/>
      <c r="E135" s="1144"/>
      <c r="F135" s="1144"/>
      <c r="G135" s="812">
        <f>SUM(G134:G134)</f>
        <v>0</v>
      </c>
    </row>
    <row r="136" spans="2:7" s="809" customFormat="1" ht="12" x14ac:dyDescent="0.25">
      <c r="B136" s="806"/>
      <c r="C136" s="806"/>
      <c r="D136" s="806"/>
      <c r="E136" s="807"/>
      <c r="F136" s="808"/>
      <c r="G136" s="806"/>
    </row>
    <row r="137" spans="2:7" s="811" customFormat="1" ht="12" x14ac:dyDescent="0.25">
      <c r="B137" s="814" t="s">
        <v>364</v>
      </c>
      <c r="C137" s="815"/>
      <c r="D137" s="815"/>
      <c r="E137" s="1145"/>
      <c r="F137" s="1145"/>
      <c r="G137" s="816">
        <f>+G126+G129+G132+G135</f>
        <v>0</v>
      </c>
    </row>
    <row r="139" spans="2:7" x14ac:dyDescent="0.2">
      <c r="B139" s="817"/>
    </row>
  </sheetData>
  <mergeCells count="20">
    <mergeCell ref="E135:F135"/>
    <mergeCell ref="E137:F137"/>
    <mergeCell ref="E126:F126"/>
    <mergeCell ref="E128:F128"/>
    <mergeCell ref="E129:F129"/>
    <mergeCell ref="E131:F131"/>
    <mergeCell ref="E132:F132"/>
    <mergeCell ref="E134:F134"/>
    <mergeCell ref="B2:G2"/>
    <mergeCell ref="B4:G4"/>
    <mergeCell ref="B59:G59"/>
    <mergeCell ref="E125:F125"/>
    <mergeCell ref="B56:C56"/>
    <mergeCell ref="B57:C57"/>
    <mergeCell ref="B120:G120"/>
    <mergeCell ref="B122:B123"/>
    <mergeCell ref="C122:D122"/>
    <mergeCell ref="E122:F122"/>
    <mergeCell ref="G122:G123"/>
    <mergeCell ref="E123:F123"/>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topLeftCell="A127" zoomScale="90" zoomScaleNormal="120" zoomScaleSheetLayoutView="90" zoomScalePageLayoutView="80" workbookViewId="0">
      <selection activeCell="E6" sqref="E6"/>
    </sheetView>
  </sheetViews>
  <sheetFormatPr baseColWidth="10" defaultColWidth="11.42578125" defaultRowHeight="12.75" x14ac:dyDescent="0.2"/>
  <cols>
    <col min="1" max="1" width="4.140625" style="785" customWidth="1"/>
    <col min="2" max="2" width="65.7109375" style="785" customWidth="1"/>
    <col min="3" max="4" width="17.7109375" style="786" customWidth="1"/>
    <col min="5" max="5" width="16.7109375" style="785" customWidth="1"/>
    <col min="6" max="6" width="6.5703125" style="785" customWidth="1"/>
    <col min="7" max="7" width="16.7109375" style="785" customWidth="1"/>
    <col min="8" max="8" width="5.7109375" style="785" customWidth="1"/>
    <col min="9"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605</v>
      </c>
      <c r="C4" s="1132"/>
      <c r="D4" s="1132"/>
      <c r="E4" s="1132"/>
      <c r="F4" s="1132"/>
      <c r="G4" s="1132"/>
      <c r="H4" s="730"/>
      <c r="I4" s="730"/>
    </row>
    <row r="6" spans="2:9" s="735" customFormat="1" ht="25.5" x14ac:dyDescent="0.25">
      <c r="B6" s="732" t="s">
        <v>914</v>
      </c>
      <c r="C6" s="733" t="s">
        <v>915</v>
      </c>
      <c r="D6" s="734" t="s">
        <v>916</v>
      </c>
    </row>
    <row r="7" spans="2:9" s="735" customFormat="1" x14ac:dyDescent="0.2">
      <c r="B7" s="736" t="s">
        <v>917</v>
      </c>
      <c r="C7" s="737"/>
      <c r="D7" s="738">
        <f>+'EL - Estabilitat liquidació'!C17</f>
        <v>0</v>
      </c>
    </row>
    <row r="8" spans="2:9" s="735" customFormat="1" x14ac:dyDescent="0.2">
      <c r="B8" s="739" t="s">
        <v>918</v>
      </c>
      <c r="C8" s="740"/>
      <c r="D8" s="741">
        <f>+'EL - Estabilitat liquidació'!C18</f>
        <v>0</v>
      </c>
    </row>
    <row r="9" spans="2:9" s="735" customFormat="1" x14ac:dyDescent="0.2">
      <c r="B9" s="739" t="s">
        <v>919</v>
      </c>
      <c r="C9" s="740"/>
      <c r="D9" s="741">
        <v>0</v>
      </c>
    </row>
    <row r="10" spans="2:9" s="735" customFormat="1" x14ac:dyDescent="0.2">
      <c r="B10" s="739" t="s">
        <v>920</v>
      </c>
      <c r="C10" s="740"/>
      <c r="D10" s="741">
        <f>+'EL - Estabilitat liquidació'!C20</f>
        <v>0</v>
      </c>
    </row>
    <row r="11" spans="2:9" s="735" customFormat="1" x14ac:dyDescent="0.2">
      <c r="B11" s="739" t="s">
        <v>921</v>
      </c>
      <c r="C11" s="740"/>
      <c r="D11" s="741">
        <f>+'EL - Estabilitat liquidació'!C21</f>
        <v>0</v>
      </c>
    </row>
    <row r="12" spans="2:9" s="735" customFormat="1" x14ac:dyDescent="0.2">
      <c r="B12" s="742" t="s">
        <v>922</v>
      </c>
      <c r="C12" s="743"/>
      <c r="D12" s="744">
        <f>+'EL - Estabilitat liquidació'!C22</f>
        <v>0</v>
      </c>
    </row>
    <row r="13" spans="2:9" s="748" customFormat="1" ht="28.5" customHeight="1" x14ac:dyDescent="0.25">
      <c r="B13" s="745" t="s">
        <v>923</v>
      </c>
      <c r="C13" s="746">
        <f>SUM(C7:C12)</f>
        <v>0</v>
      </c>
      <c r="D13" s="746">
        <f>SUM(D7:D12)</f>
        <v>0</v>
      </c>
      <c r="E13" s="747"/>
    </row>
    <row r="14" spans="2:9" s="752" customFormat="1" x14ac:dyDescent="0.25">
      <c r="B14" s="749"/>
      <c r="C14" s="750"/>
      <c r="D14" s="750"/>
      <c r="E14" s="751"/>
    </row>
    <row r="15" spans="2:9" s="752" customFormat="1" ht="25.5" x14ac:dyDescent="0.25">
      <c r="B15" s="732" t="s">
        <v>924</v>
      </c>
      <c r="C15" s="733" t="s">
        <v>915</v>
      </c>
      <c r="D15" s="734" t="s">
        <v>916</v>
      </c>
      <c r="E15" s="751"/>
    </row>
    <row r="16" spans="2:9" s="755" customFormat="1" x14ac:dyDescent="0.25">
      <c r="B16" s="753" t="s">
        <v>925</v>
      </c>
      <c r="C16" s="737"/>
      <c r="D16" s="754">
        <f>+D64</f>
        <v>0</v>
      </c>
    </row>
    <row r="17" spans="2:5" s="755" customFormat="1" x14ac:dyDescent="0.25">
      <c r="B17" s="756" t="s">
        <v>983</v>
      </c>
      <c r="C17" s="740"/>
      <c r="D17" s="757">
        <f>+E69</f>
        <v>0</v>
      </c>
    </row>
    <row r="18" spans="2:5" s="755" customFormat="1" x14ac:dyDescent="0.25">
      <c r="B18" s="756" t="s">
        <v>927</v>
      </c>
      <c r="C18" s="740"/>
      <c r="D18" s="757">
        <f>+E74</f>
        <v>0</v>
      </c>
    </row>
    <row r="19" spans="2:5" s="755" customFormat="1" x14ac:dyDescent="0.25">
      <c r="B19" s="756" t="s">
        <v>928</v>
      </c>
      <c r="C19" s="740"/>
      <c r="D19" s="757">
        <f>+D79</f>
        <v>0</v>
      </c>
    </row>
    <row r="20" spans="2:5" s="755" customFormat="1" x14ac:dyDescent="0.25">
      <c r="B20" s="756" t="s">
        <v>929</v>
      </c>
      <c r="C20" s="740"/>
      <c r="D20" s="757">
        <f>+D84</f>
        <v>0</v>
      </c>
    </row>
    <row r="21" spans="2:5" s="755" customFormat="1" ht="29.25" customHeight="1" x14ac:dyDescent="0.25">
      <c r="B21" s="756" t="s">
        <v>930</v>
      </c>
      <c r="C21" s="740"/>
      <c r="D21" s="757">
        <f>+C90</f>
        <v>0</v>
      </c>
    </row>
    <row r="22" spans="2:5" s="755" customFormat="1" ht="25.5" x14ac:dyDescent="0.25">
      <c r="B22" s="756" t="s">
        <v>931</v>
      </c>
      <c r="C22" s="740"/>
      <c r="D22" s="757">
        <f>+E95</f>
        <v>0</v>
      </c>
    </row>
    <row r="23" spans="2:5" s="755" customFormat="1" x14ac:dyDescent="0.25">
      <c r="B23" s="756" t="s">
        <v>932</v>
      </c>
      <c r="C23" s="740"/>
      <c r="D23" s="757">
        <f>+E100</f>
        <v>0</v>
      </c>
    </row>
    <row r="24" spans="2:5" s="755" customFormat="1" x14ac:dyDescent="0.25">
      <c r="B24" s="756" t="s">
        <v>933</v>
      </c>
      <c r="C24" s="740"/>
      <c r="D24" s="757">
        <f>+E105</f>
        <v>0</v>
      </c>
    </row>
    <row r="25" spans="2:5" s="755" customFormat="1" x14ac:dyDescent="0.25">
      <c r="B25" s="756" t="s">
        <v>934</v>
      </c>
      <c r="C25" s="740"/>
      <c r="D25" s="757">
        <f>+E110</f>
        <v>0</v>
      </c>
    </row>
    <row r="26" spans="2:5" s="755" customFormat="1" ht="25.5" x14ac:dyDescent="0.25">
      <c r="B26" s="756" t="s">
        <v>984</v>
      </c>
      <c r="C26" s="740"/>
      <c r="D26" s="757">
        <f>+D115</f>
        <v>0</v>
      </c>
    </row>
    <row r="27" spans="2:5" s="755" customFormat="1" x14ac:dyDescent="0.25">
      <c r="B27" s="756" t="s">
        <v>936</v>
      </c>
      <c r="C27" s="740"/>
      <c r="D27" s="757">
        <v>0</v>
      </c>
    </row>
    <row r="28" spans="2:5" s="755" customFormat="1" x14ac:dyDescent="0.25">
      <c r="B28" s="1011" t="s">
        <v>937</v>
      </c>
      <c r="C28" s="743"/>
      <c r="D28" s="758">
        <v>0</v>
      </c>
    </row>
    <row r="29" spans="2:5" s="748" customFormat="1" ht="21.75" customHeight="1" x14ac:dyDescent="0.25">
      <c r="B29" s="745" t="s">
        <v>938</v>
      </c>
      <c r="C29" s="746">
        <f>SUM(C16:C28)</f>
        <v>0</v>
      </c>
      <c r="D29" s="746">
        <f>SUM(D16:D28)</f>
        <v>0</v>
      </c>
    </row>
    <row r="30" spans="2:5" s="752" customFormat="1" x14ac:dyDescent="0.25">
      <c r="B30" s="749"/>
      <c r="C30" s="750"/>
      <c r="D30" s="750"/>
      <c r="E30" s="751"/>
    </row>
    <row r="31" spans="2:5" s="761" customFormat="1" x14ac:dyDescent="0.25">
      <c r="B31" s="745" t="s">
        <v>939</v>
      </c>
      <c r="C31" s="759">
        <f>+C13+C29</f>
        <v>0</v>
      </c>
      <c r="D31" s="760">
        <f>+D13+D29</f>
        <v>0</v>
      </c>
    </row>
    <row r="32" spans="2:5" s="752" customFormat="1" x14ac:dyDescent="0.25">
      <c r="B32" s="749"/>
      <c r="C32" s="750"/>
      <c r="D32" s="750"/>
      <c r="E32" s="751"/>
    </row>
    <row r="33" spans="2:5" s="752" customFormat="1" ht="25.5" x14ac:dyDescent="0.25">
      <c r="B33" s="732" t="s">
        <v>940</v>
      </c>
      <c r="C33" s="733" t="s">
        <v>915</v>
      </c>
      <c r="D33" s="734" t="s">
        <v>916</v>
      </c>
      <c r="E33" s="751"/>
    </row>
    <row r="34" spans="2:5" s="761" customFormat="1" x14ac:dyDescent="0.25">
      <c r="B34" s="762" t="s">
        <v>358</v>
      </c>
      <c r="C34" s="763"/>
      <c r="D34" s="764"/>
    </row>
    <row r="35" spans="2:5" s="761" customFormat="1" x14ac:dyDescent="0.25">
      <c r="B35" s="765" t="s">
        <v>360</v>
      </c>
      <c r="C35" s="766"/>
      <c r="D35" s="767"/>
    </row>
    <row r="36" spans="2:5" s="761" customFormat="1" x14ac:dyDescent="0.25">
      <c r="B36" s="765" t="s">
        <v>361</v>
      </c>
      <c r="C36" s="766"/>
      <c r="D36" s="767"/>
    </row>
    <row r="37" spans="2:5" s="761" customFormat="1" x14ac:dyDescent="0.25">
      <c r="B37" s="765" t="s">
        <v>362</v>
      </c>
      <c r="C37" s="766"/>
      <c r="D37" s="767"/>
    </row>
    <row r="38" spans="2:5" s="761" customFormat="1" x14ac:dyDescent="0.25">
      <c r="B38" s="765" t="s">
        <v>363</v>
      </c>
      <c r="C38" s="766"/>
      <c r="D38" s="767"/>
    </row>
    <row r="39" spans="2:5" s="770" customFormat="1" ht="39.75" customHeight="1" x14ac:dyDescent="0.25">
      <c r="B39" s="768" t="s">
        <v>941</v>
      </c>
      <c r="C39" s="759">
        <f>SUM(C34:C38)</f>
        <v>0</v>
      </c>
      <c r="D39" s="759">
        <f>SUM(D34:D38)</f>
        <v>0</v>
      </c>
      <c r="E39" s="769"/>
    </row>
    <row r="40" spans="2:5" s="752" customFormat="1" x14ac:dyDescent="0.25">
      <c r="B40" s="749"/>
      <c r="C40" s="750"/>
      <c r="D40" s="750"/>
      <c r="E40" s="751"/>
    </row>
    <row r="41" spans="2:5" s="752" customFormat="1" ht="25.5" x14ac:dyDescent="0.25">
      <c r="B41" s="732" t="s">
        <v>942</v>
      </c>
      <c r="C41" s="733" t="s">
        <v>915</v>
      </c>
      <c r="D41" s="734" t="s">
        <v>916</v>
      </c>
      <c r="E41" s="751"/>
    </row>
    <row r="42" spans="2:5" s="770" customFormat="1" x14ac:dyDescent="0.25">
      <c r="B42" s="753" t="s">
        <v>943</v>
      </c>
      <c r="C42" s="771"/>
      <c r="D42" s="772">
        <f>+G127</f>
        <v>0</v>
      </c>
    </row>
    <row r="43" spans="2:5" s="770" customFormat="1" x14ac:dyDescent="0.25">
      <c r="B43" s="756" t="s">
        <v>944</v>
      </c>
      <c r="C43" s="773"/>
      <c r="D43" s="774">
        <f>+G130</f>
        <v>0</v>
      </c>
    </row>
    <row r="44" spans="2:5" s="770" customFormat="1" x14ac:dyDescent="0.25">
      <c r="B44" s="756" t="s">
        <v>945</v>
      </c>
      <c r="C44" s="773"/>
      <c r="D44" s="774">
        <f>+G133</f>
        <v>0</v>
      </c>
    </row>
    <row r="45" spans="2:5" s="770" customFormat="1" x14ac:dyDescent="0.25">
      <c r="B45" s="1011" t="s">
        <v>946</v>
      </c>
      <c r="C45" s="775"/>
      <c r="D45" s="776">
        <f>+G136</f>
        <v>0</v>
      </c>
    </row>
    <row r="46" spans="2:5" s="770" customFormat="1" ht="25.5" x14ac:dyDescent="0.25">
      <c r="B46" s="768" t="s">
        <v>947</v>
      </c>
      <c r="C46" s="759">
        <f>SUM(C42:C45)</f>
        <v>0</v>
      </c>
      <c r="D46" s="760">
        <f>SUM(D42:D45)</f>
        <v>0</v>
      </c>
    </row>
    <row r="47" spans="2:5" s="752" customFormat="1" x14ac:dyDescent="0.25">
      <c r="B47" s="749"/>
      <c r="C47" s="750"/>
      <c r="D47" s="750"/>
      <c r="E47" s="751"/>
    </row>
    <row r="48" spans="2:5" s="752" customFormat="1" ht="25.5" x14ac:dyDescent="0.25">
      <c r="B48" s="732" t="s">
        <v>948</v>
      </c>
      <c r="C48" s="733" t="s">
        <v>915</v>
      </c>
      <c r="D48" s="734" t="s">
        <v>916</v>
      </c>
      <c r="E48" s="751"/>
    </row>
    <row r="49" spans="2:11" s="770" customFormat="1" x14ac:dyDescent="0.25">
      <c r="B49" s="753" t="s">
        <v>949</v>
      </c>
      <c r="C49" s="771"/>
      <c r="D49" s="772">
        <v>0</v>
      </c>
    </row>
    <row r="50" spans="2:11" s="770" customFormat="1" x14ac:dyDescent="0.25">
      <c r="B50" s="768" t="s">
        <v>950</v>
      </c>
      <c r="C50" s="759">
        <f>SUM(C49:C49)</f>
        <v>0</v>
      </c>
      <c r="D50" s="759">
        <f>SUM(D49:D49)</f>
        <v>0</v>
      </c>
    </row>
    <row r="51" spans="2:11" s="752" customFormat="1" x14ac:dyDescent="0.25">
      <c r="B51" s="749"/>
      <c r="C51" s="750"/>
      <c r="D51" s="750"/>
      <c r="E51" s="751"/>
    </row>
    <row r="52" spans="2:11" s="761" customFormat="1" ht="21" customHeight="1" x14ac:dyDescent="0.25">
      <c r="B52" s="745" t="s">
        <v>951</v>
      </c>
      <c r="C52" s="759">
        <f>+C31-C39-C46-C50</f>
        <v>0</v>
      </c>
      <c r="D52" s="760">
        <f>+D31-D39-D46-D50</f>
        <v>0</v>
      </c>
      <c r="E52" s="777"/>
    </row>
    <row r="53" spans="2:11" s="780" customFormat="1" x14ac:dyDescent="0.25">
      <c r="B53" s="778"/>
      <c r="C53" s="779"/>
      <c r="D53" s="779"/>
    </row>
    <row r="54" spans="2:11" s="780" customFormat="1" ht="24" customHeight="1" x14ac:dyDescent="0.25">
      <c r="B54" s="745" t="s">
        <v>952</v>
      </c>
      <c r="C54" s="733" t="s">
        <v>953</v>
      </c>
      <c r="D54" s="733" t="s">
        <v>386</v>
      </c>
    </row>
    <row r="55" spans="2:11" s="780" customFormat="1" x14ac:dyDescent="0.25">
      <c r="B55" s="781" t="s">
        <v>954</v>
      </c>
      <c r="C55" s="782">
        <f>+'1.3.3_RA2_REGLA DESPESA'!E8</f>
        <v>2.4E-2</v>
      </c>
      <c r="D55" s="783">
        <f>+C52*(1+C55)</f>
        <v>0</v>
      </c>
    </row>
    <row r="56" spans="2:11" s="780" customFormat="1" x14ac:dyDescent="0.25">
      <c r="B56" s="1136" t="s">
        <v>955</v>
      </c>
      <c r="C56" s="1137"/>
      <c r="D56" s="784">
        <v>0</v>
      </c>
    </row>
    <row r="57" spans="2:11" s="780" customFormat="1" ht="24" customHeight="1" x14ac:dyDescent="0.25">
      <c r="B57" s="1138" t="s">
        <v>956</v>
      </c>
      <c r="C57" s="1139"/>
      <c r="D57" s="759">
        <f>+D55+D56</f>
        <v>0</v>
      </c>
    </row>
    <row r="58" spans="2:11" x14ac:dyDescent="0.2">
      <c r="F58" s="787"/>
      <c r="G58" s="787"/>
      <c r="H58" s="787"/>
      <c r="I58" s="787"/>
    </row>
    <row r="59" spans="2:11" x14ac:dyDescent="0.2">
      <c r="F59" s="787"/>
      <c r="G59" s="787"/>
      <c r="H59" s="787"/>
      <c r="I59" s="787"/>
    </row>
    <row r="60" spans="2:11" ht="19.5" x14ac:dyDescent="0.4">
      <c r="B60" s="1133" t="s">
        <v>924</v>
      </c>
      <c r="C60" s="1134"/>
      <c r="D60" s="1134"/>
      <c r="E60" s="1134"/>
      <c r="F60" s="1134"/>
      <c r="G60" s="1134"/>
      <c r="H60" s="787"/>
      <c r="I60" s="787"/>
      <c r="J60" s="787"/>
      <c r="K60" s="787"/>
    </row>
    <row r="61" spans="2:11" x14ac:dyDescent="0.2">
      <c r="F61" s="787"/>
      <c r="G61" s="787"/>
      <c r="H61" s="787"/>
      <c r="I61" s="787"/>
    </row>
    <row r="62" spans="2:11" x14ac:dyDescent="0.2">
      <c r="B62" s="788" t="s">
        <v>957</v>
      </c>
      <c r="C62" s="789"/>
    </row>
    <row r="63" spans="2:11" s="791" customFormat="1" ht="12" x14ac:dyDescent="0.2">
      <c r="B63" s="603" t="s">
        <v>497</v>
      </c>
      <c r="C63" s="603" t="s">
        <v>848</v>
      </c>
      <c r="D63" s="790" t="s">
        <v>519</v>
      </c>
    </row>
    <row r="64" spans="2:11" s="791" customFormat="1" ht="12" x14ac:dyDescent="0.2">
      <c r="B64" s="792" t="s">
        <v>958</v>
      </c>
      <c r="C64" s="793">
        <f>+'EL - Estabilitat liquidació'!C12</f>
        <v>0</v>
      </c>
      <c r="D64" s="794">
        <f>-C64</f>
        <v>0</v>
      </c>
    </row>
    <row r="66" spans="2:5" x14ac:dyDescent="0.2">
      <c r="B66" s="788" t="s">
        <v>985</v>
      </c>
    </row>
    <row r="67" spans="2:5" s="791" customFormat="1" ht="24" x14ac:dyDescent="0.2">
      <c r="B67" s="603" t="s">
        <v>357</v>
      </c>
      <c r="C67" s="603" t="s">
        <v>857</v>
      </c>
      <c r="D67" s="603" t="s">
        <v>589</v>
      </c>
      <c r="E67" s="790" t="s">
        <v>519</v>
      </c>
    </row>
    <row r="68" spans="2:5" s="791" customFormat="1" ht="12" x14ac:dyDescent="0.2">
      <c r="B68" s="613"/>
      <c r="C68" s="614"/>
      <c r="D68" s="614"/>
      <c r="E68" s="795">
        <f>-C68+D68</f>
        <v>0</v>
      </c>
    </row>
    <row r="69" spans="2:5" s="791" customFormat="1" ht="12" x14ac:dyDescent="0.2">
      <c r="B69" s="608" t="s">
        <v>523</v>
      </c>
      <c r="C69" s="609">
        <f>SUM(C68:C68)</f>
        <v>0</v>
      </c>
      <c r="D69" s="609">
        <f>SUM(D68:D68)</f>
        <v>0</v>
      </c>
      <c r="E69" s="796">
        <f>SUM(E68:E68)</f>
        <v>0</v>
      </c>
    </row>
    <row r="71" spans="2:5" x14ac:dyDescent="0.2">
      <c r="B71" s="788" t="s">
        <v>960</v>
      </c>
    </row>
    <row r="72" spans="2:5" s="791" customFormat="1" ht="12" x14ac:dyDescent="0.2">
      <c r="B72" s="603" t="s">
        <v>357</v>
      </c>
      <c r="C72" s="603" t="s">
        <v>857</v>
      </c>
      <c r="D72" s="603" t="s">
        <v>849</v>
      </c>
      <c r="E72" s="790" t="s">
        <v>519</v>
      </c>
    </row>
    <row r="73" spans="2:5" s="791" customFormat="1" ht="12" x14ac:dyDescent="0.2">
      <c r="B73" s="611"/>
      <c r="C73" s="612"/>
      <c r="D73" s="612"/>
      <c r="E73" s="797">
        <f>+D73</f>
        <v>0</v>
      </c>
    </row>
    <row r="74" spans="2:5" s="791" customFormat="1" ht="12" x14ac:dyDescent="0.2">
      <c r="B74" s="608" t="s">
        <v>523</v>
      </c>
      <c r="C74" s="609">
        <f>SUM(C73:C73)</f>
        <v>0</v>
      </c>
      <c r="D74" s="609">
        <f>SUM(D73:D73)</f>
        <v>0</v>
      </c>
      <c r="E74" s="796">
        <f>SUM(E73:E73)</f>
        <v>0</v>
      </c>
    </row>
    <row r="76" spans="2:5" x14ac:dyDescent="0.2">
      <c r="B76" s="788" t="s">
        <v>961</v>
      </c>
    </row>
    <row r="77" spans="2:5" s="791" customFormat="1" ht="12" x14ac:dyDescent="0.2">
      <c r="B77" s="603" t="s">
        <v>357</v>
      </c>
      <c r="C77" s="603" t="s">
        <v>857</v>
      </c>
      <c r="D77" s="790" t="s">
        <v>519</v>
      </c>
    </row>
    <row r="78" spans="2:5" s="791" customFormat="1" ht="12" x14ac:dyDescent="0.2">
      <c r="B78" s="613"/>
      <c r="C78" s="614"/>
      <c r="D78" s="798">
        <f>+C78</f>
        <v>0</v>
      </c>
    </row>
    <row r="79" spans="2:5" s="791" customFormat="1" ht="12" x14ac:dyDescent="0.2">
      <c r="B79" s="608" t="s">
        <v>523</v>
      </c>
      <c r="C79" s="609">
        <f>SUM(C78:C78)</f>
        <v>0</v>
      </c>
      <c r="D79" s="796">
        <f>SUM(D78:D78)</f>
        <v>0</v>
      </c>
    </row>
    <row r="81" spans="2:5" x14ac:dyDescent="0.2">
      <c r="B81" s="788" t="s">
        <v>962</v>
      </c>
    </row>
    <row r="82" spans="2:5" s="791" customFormat="1" ht="24" x14ac:dyDescent="0.2">
      <c r="B82" s="603" t="s">
        <v>357</v>
      </c>
      <c r="C82" s="603" t="s">
        <v>963</v>
      </c>
      <c r="D82" s="790" t="s">
        <v>519</v>
      </c>
    </row>
    <row r="83" spans="2:5" s="791" customFormat="1" ht="12" x14ac:dyDescent="0.2">
      <c r="B83" s="611"/>
      <c r="C83" s="612"/>
      <c r="D83" s="797">
        <f>+C83</f>
        <v>0</v>
      </c>
    </row>
    <row r="84" spans="2:5" s="791" customFormat="1" ht="12" x14ac:dyDescent="0.2">
      <c r="B84" s="608" t="s">
        <v>523</v>
      </c>
      <c r="C84" s="609">
        <f>SUM(C83:C83)</f>
        <v>0</v>
      </c>
      <c r="D84" s="796">
        <f>SUM(D83:D83)</f>
        <v>0</v>
      </c>
    </row>
    <row r="86" spans="2:5" x14ac:dyDescent="0.2">
      <c r="B86" s="788" t="s">
        <v>964</v>
      </c>
      <c r="C86" s="600"/>
    </row>
    <row r="87" spans="2:5" s="791" customFormat="1" ht="12" x14ac:dyDescent="0.2">
      <c r="B87" s="603" t="s">
        <v>357</v>
      </c>
      <c r="C87" s="790" t="s">
        <v>519</v>
      </c>
      <c r="D87" s="799"/>
    </row>
    <row r="88" spans="2:5" s="791" customFormat="1" ht="12" x14ac:dyDescent="0.2">
      <c r="B88" s="629" t="s">
        <v>855</v>
      </c>
      <c r="C88" s="800">
        <f>-'EL - Estabilitat liquidació'!C149</f>
        <v>0</v>
      </c>
      <c r="D88" s="799"/>
    </row>
    <row r="89" spans="2:5" s="791" customFormat="1" ht="12" x14ac:dyDescent="0.2">
      <c r="B89" s="633" t="s">
        <v>856</v>
      </c>
      <c r="C89" s="801">
        <f>-'EL - Estabilitat liquidació'!C150</f>
        <v>0</v>
      </c>
      <c r="D89" s="799"/>
    </row>
    <row r="90" spans="2:5" s="791" customFormat="1" ht="12" x14ac:dyDescent="0.2">
      <c r="B90" s="608" t="s">
        <v>523</v>
      </c>
      <c r="C90" s="796">
        <f>SUM(C88:C89)</f>
        <v>0</v>
      </c>
      <c r="D90" s="799"/>
    </row>
    <row r="92" spans="2:5" x14ac:dyDescent="0.2">
      <c r="B92" s="788" t="s">
        <v>965</v>
      </c>
      <c r="C92" s="600"/>
      <c r="D92" s="600"/>
      <c r="E92" s="600"/>
    </row>
    <row r="93" spans="2:5" s="791" customFormat="1" ht="24" x14ac:dyDescent="0.2">
      <c r="B93" s="603" t="s">
        <v>357</v>
      </c>
      <c r="C93" s="603" t="s">
        <v>860</v>
      </c>
      <c r="D93" s="603" t="s">
        <v>589</v>
      </c>
      <c r="E93" s="790" t="s">
        <v>519</v>
      </c>
    </row>
    <row r="94" spans="2:5" s="791" customFormat="1" ht="12" x14ac:dyDescent="0.2">
      <c r="B94" s="613"/>
      <c r="C94" s="614"/>
      <c r="D94" s="614"/>
      <c r="E94" s="795">
        <f>-C94+D94</f>
        <v>0</v>
      </c>
    </row>
    <row r="95" spans="2:5" s="791" customFormat="1" ht="12" x14ac:dyDescent="0.2">
      <c r="B95" s="608" t="s">
        <v>523</v>
      </c>
      <c r="C95" s="609">
        <f>SUM(C94:C94)</f>
        <v>0</v>
      </c>
      <c r="D95" s="609">
        <f>SUM(D94:D94)</f>
        <v>0</v>
      </c>
      <c r="E95" s="796">
        <f>SUM(E94:E94)</f>
        <v>0</v>
      </c>
    </row>
    <row r="97" spans="2:5" x14ac:dyDescent="0.2">
      <c r="B97" s="788" t="s">
        <v>966</v>
      </c>
      <c r="C97" s="600"/>
      <c r="D97" s="600"/>
      <c r="E97" s="600"/>
    </row>
    <row r="98" spans="2:5" s="791" customFormat="1" ht="36" customHeight="1" x14ac:dyDescent="0.2">
      <c r="B98" s="603" t="s">
        <v>357</v>
      </c>
      <c r="C98" s="603" t="s">
        <v>857</v>
      </c>
      <c r="D98" s="603" t="s">
        <v>858</v>
      </c>
      <c r="E98" s="790" t="s">
        <v>519</v>
      </c>
    </row>
    <row r="99" spans="2:5" s="791" customFormat="1" ht="12" x14ac:dyDescent="0.2">
      <c r="B99" s="613"/>
      <c r="C99" s="614"/>
      <c r="D99" s="614"/>
      <c r="E99" s="795">
        <f>-C99+D99</f>
        <v>0</v>
      </c>
    </row>
    <row r="100" spans="2:5" s="791" customFormat="1" ht="12" x14ac:dyDescent="0.2">
      <c r="B100" s="608" t="s">
        <v>523</v>
      </c>
      <c r="C100" s="609">
        <f>SUM(C99:C99)</f>
        <v>0</v>
      </c>
      <c r="D100" s="609">
        <f>SUM(D99:D99)</f>
        <v>0</v>
      </c>
      <c r="E100" s="796">
        <f>SUM(E99:E99)</f>
        <v>0</v>
      </c>
    </row>
    <row r="102" spans="2:5" x14ac:dyDescent="0.2">
      <c r="B102" s="788" t="s">
        <v>967</v>
      </c>
      <c r="C102" s="600"/>
      <c r="D102" s="600"/>
      <c r="E102" s="600"/>
    </row>
    <row r="103" spans="2:5" s="791" customFormat="1" ht="24" x14ac:dyDescent="0.2">
      <c r="B103" s="603" t="s">
        <v>357</v>
      </c>
      <c r="C103" s="603" t="s">
        <v>859</v>
      </c>
      <c r="D103" s="603" t="s">
        <v>586</v>
      </c>
      <c r="E103" s="790" t="s">
        <v>519</v>
      </c>
    </row>
    <row r="104" spans="2:5" s="791" customFormat="1" ht="12" x14ac:dyDescent="0.2">
      <c r="B104" s="613"/>
      <c r="C104" s="614"/>
      <c r="D104" s="614"/>
      <c r="E104" s="795">
        <f>-C104+D104</f>
        <v>0</v>
      </c>
    </row>
    <row r="105" spans="2:5" s="791" customFormat="1" ht="12" x14ac:dyDescent="0.2">
      <c r="B105" s="608" t="s">
        <v>523</v>
      </c>
      <c r="C105" s="609">
        <f>SUM(C104:C104)</f>
        <v>0</v>
      </c>
      <c r="D105" s="609">
        <f>SUM(D104:D104)</f>
        <v>0</v>
      </c>
      <c r="E105" s="796">
        <f>SUM(E104:E104)</f>
        <v>0</v>
      </c>
    </row>
    <row r="107" spans="2:5" ht="14.25" customHeight="1" x14ac:dyDescent="0.2">
      <c r="B107" s="788" t="s">
        <v>968</v>
      </c>
      <c r="C107" s="600"/>
      <c r="D107" s="600"/>
      <c r="E107" s="600"/>
    </row>
    <row r="108" spans="2:5" s="791" customFormat="1" ht="24" x14ac:dyDescent="0.2">
      <c r="B108" s="603" t="s">
        <v>357</v>
      </c>
      <c r="C108" s="603" t="s">
        <v>864</v>
      </c>
      <c r="D108" s="603" t="s">
        <v>865</v>
      </c>
      <c r="E108" s="790" t="s">
        <v>519</v>
      </c>
    </row>
    <row r="109" spans="2:5" s="791" customFormat="1" ht="12" x14ac:dyDescent="0.2">
      <c r="B109" s="613"/>
      <c r="C109" s="614"/>
      <c r="D109" s="614"/>
      <c r="E109" s="795">
        <f>+C109-D109</f>
        <v>0</v>
      </c>
    </row>
    <row r="110" spans="2:5" s="791" customFormat="1" ht="12" x14ac:dyDescent="0.2">
      <c r="B110" s="608" t="s">
        <v>523</v>
      </c>
      <c r="C110" s="609">
        <f>SUM(C109:C109)</f>
        <v>0</v>
      </c>
      <c r="D110" s="609">
        <f>SUM(D109:D109)</f>
        <v>0</v>
      </c>
      <c r="E110" s="796">
        <f>SUM(E109:E109)</f>
        <v>0</v>
      </c>
    </row>
    <row r="112" spans="2:5" x14ac:dyDescent="0.2">
      <c r="B112" s="788" t="s">
        <v>969</v>
      </c>
    </row>
    <row r="113" spans="2:11" s="791" customFormat="1" ht="24" x14ac:dyDescent="0.2">
      <c r="B113" s="603" t="s">
        <v>357</v>
      </c>
      <c r="C113" s="603" t="s">
        <v>970</v>
      </c>
      <c r="D113" s="790" t="s">
        <v>519</v>
      </c>
    </row>
    <row r="114" spans="2:11" s="791" customFormat="1" ht="12" x14ac:dyDescent="0.2">
      <c r="B114" s="613"/>
      <c r="C114" s="614"/>
      <c r="D114" s="795">
        <f>+C114</f>
        <v>0</v>
      </c>
    </row>
    <row r="115" spans="2:11" s="791" customFormat="1" ht="12" x14ac:dyDescent="0.2">
      <c r="B115" s="608" t="s">
        <v>523</v>
      </c>
      <c r="C115" s="609">
        <f>SUM(C114:C114)</f>
        <v>0</v>
      </c>
      <c r="D115" s="796">
        <f>SUM(D114:D114)</f>
        <v>0</v>
      </c>
    </row>
    <row r="116" spans="2:11" x14ac:dyDescent="0.2">
      <c r="B116" s="627"/>
      <c r="C116" s="627"/>
      <c r="D116" s="627"/>
      <c r="E116" s="627"/>
    </row>
    <row r="117" spans="2:11" x14ac:dyDescent="0.2">
      <c r="B117" s="788" t="s">
        <v>971</v>
      </c>
    </row>
    <row r="118" spans="2:11" x14ac:dyDescent="0.2">
      <c r="B118" s="802" t="s">
        <v>842</v>
      </c>
      <c r="C118" s="802"/>
      <c r="D118" s="802"/>
      <c r="E118" s="802"/>
      <c r="F118" s="802"/>
      <c r="G118" s="802"/>
    </row>
    <row r="119" spans="2:11" x14ac:dyDescent="0.2">
      <c r="H119" s="787"/>
      <c r="I119" s="787"/>
    </row>
    <row r="120" spans="2:11" x14ac:dyDescent="0.2">
      <c r="H120" s="787"/>
      <c r="I120" s="787"/>
    </row>
    <row r="121" spans="2:11" ht="39" customHeight="1" x14ac:dyDescent="0.4">
      <c r="B121" s="1140" t="s">
        <v>972</v>
      </c>
      <c r="C121" s="1141"/>
      <c r="D121" s="1141"/>
      <c r="E121" s="1141"/>
      <c r="F121" s="1141"/>
      <c r="G121" s="1141"/>
      <c r="H121" s="803"/>
      <c r="I121" s="803"/>
      <c r="J121" s="787"/>
      <c r="K121" s="787"/>
    </row>
    <row r="122" spans="2:11" ht="14.25" customHeight="1" x14ac:dyDescent="0.25">
      <c r="B122" s="804"/>
      <c r="C122" s="804"/>
      <c r="H122" s="787"/>
      <c r="I122" s="787"/>
    </row>
    <row r="123" spans="2:11" s="805" customFormat="1" ht="12" x14ac:dyDescent="0.25">
      <c r="B123" s="1142" t="s">
        <v>973</v>
      </c>
      <c r="C123" s="1143" t="s">
        <v>974</v>
      </c>
      <c r="D123" s="1143"/>
      <c r="E123" s="1143" t="s">
        <v>975</v>
      </c>
      <c r="F123" s="1143"/>
      <c r="G123" s="1143" t="s">
        <v>976</v>
      </c>
    </row>
    <row r="124" spans="2:11" s="805" customFormat="1" ht="27" customHeight="1" x14ac:dyDescent="0.25">
      <c r="B124" s="1142"/>
      <c r="C124" s="1012" t="s">
        <v>857</v>
      </c>
      <c r="D124" s="1012" t="s">
        <v>977</v>
      </c>
      <c r="E124" s="1143" t="s">
        <v>978</v>
      </c>
      <c r="F124" s="1143"/>
      <c r="G124" s="1143"/>
    </row>
    <row r="125" spans="2:11" s="809" customFormat="1" ht="12" x14ac:dyDescent="0.25">
      <c r="B125" s="806"/>
      <c r="C125" s="806"/>
      <c r="D125" s="806"/>
      <c r="E125" s="807"/>
      <c r="F125" s="808"/>
      <c r="G125" s="806"/>
    </row>
    <row r="126" spans="2:11" s="811" customFormat="1" ht="12" x14ac:dyDescent="0.25">
      <c r="B126" s="681"/>
      <c r="C126" s="682"/>
      <c r="D126" s="682"/>
      <c r="E126" s="1135"/>
      <c r="F126" s="1135"/>
      <c r="G126" s="810">
        <f>+C126*D126/100</f>
        <v>0</v>
      </c>
    </row>
    <row r="127" spans="2:11" s="811" customFormat="1" ht="12" x14ac:dyDescent="0.25">
      <c r="B127" s="1009" t="s">
        <v>979</v>
      </c>
      <c r="C127" s="812">
        <f>SUM(C126:C126)</f>
        <v>0</v>
      </c>
      <c r="D127" s="813"/>
      <c r="E127" s="1144"/>
      <c r="F127" s="1144"/>
      <c r="G127" s="812">
        <f>SUM(G126:G126)</f>
        <v>0</v>
      </c>
    </row>
    <row r="128" spans="2:11" s="809" customFormat="1" ht="12" x14ac:dyDescent="0.25">
      <c r="B128" s="806"/>
      <c r="C128" s="806"/>
      <c r="D128" s="806"/>
      <c r="E128" s="807"/>
      <c r="F128" s="808"/>
      <c r="G128" s="806"/>
    </row>
    <row r="129" spans="2:7" s="811" customFormat="1" ht="12" x14ac:dyDescent="0.25">
      <c r="B129" s="681"/>
      <c r="C129" s="682"/>
      <c r="D129" s="682"/>
      <c r="E129" s="1135"/>
      <c r="F129" s="1135"/>
      <c r="G129" s="810">
        <f>+C129*D129/100</f>
        <v>0</v>
      </c>
    </row>
    <row r="130" spans="2:7" s="811" customFormat="1" ht="12" x14ac:dyDescent="0.25">
      <c r="B130" s="1009" t="s">
        <v>980</v>
      </c>
      <c r="C130" s="812">
        <f>SUM(C129:C129)</f>
        <v>0</v>
      </c>
      <c r="D130" s="813"/>
      <c r="E130" s="1144"/>
      <c r="F130" s="1144"/>
      <c r="G130" s="812">
        <f>SUM(G129:G129)</f>
        <v>0</v>
      </c>
    </row>
    <row r="131" spans="2:7" s="809" customFormat="1" ht="12" x14ac:dyDescent="0.25">
      <c r="B131" s="806"/>
      <c r="C131" s="806"/>
      <c r="D131" s="806"/>
      <c r="E131" s="807"/>
      <c r="F131" s="808"/>
      <c r="G131" s="806"/>
    </row>
    <row r="132" spans="2:7" s="811" customFormat="1" ht="12" x14ac:dyDescent="0.25">
      <c r="B132" s="681"/>
      <c r="C132" s="682"/>
      <c r="D132" s="682"/>
      <c r="E132" s="1135"/>
      <c r="F132" s="1135"/>
      <c r="G132" s="810">
        <f>+C132*D132/100</f>
        <v>0</v>
      </c>
    </row>
    <row r="133" spans="2:7" s="811" customFormat="1" ht="12" x14ac:dyDescent="0.25">
      <c r="B133" s="1009" t="s">
        <v>981</v>
      </c>
      <c r="C133" s="812">
        <f>SUM(C132:C132)</f>
        <v>0</v>
      </c>
      <c r="D133" s="813"/>
      <c r="E133" s="1144"/>
      <c r="F133" s="1144"/>
      <c r="G133" s="812">
        <f>SUM(G132:G132)</f>
        <v>0</v>
      </c>
    </row>
    <row r="134" spans="2:7" s="809" customFormat="1" ht="12" x14ac:dyDescent="0.25">
      <c r="B134" s="806"/>
      <c r="C134" s="806"/>
      <c r="D134" s="806"/>
      <c r="E134" s="807"/>
      <c r="F134" s="808"/>
      <c r="G134" s="806"/>
    </row>
    <row r="135" spans="2:7" s="811" customFormat="1" ht="12" x14ac:dyDescent="0.25">
      <c r="B135" s="681"/>
      <c r="C135" s="682"/>
      <c r="D135" s="682"/>
      <c r="E135" s="1135"/>
      <c r="F135" s="1135"/>
      <c r="G135" s="810">
        <f>+C135*D135/100</f>
        <v>0</v>
      </c>
    </row>
    <row r="136" spans="2:7" s="811" customFormat="1" ht="12" x14ac:dyDescent="0.25">
      <c r="B136" s="1009" t="s">
        <v>982</v>
      </c>
      <c r="C136" s="812">
        <f>SUM(C135:C135)</f>
        <v>0</v>
      </c>
      <c r="D136" s="813"/>
      <c r="E136" s="1144"/>
      <c r="F136" s="1144"/>
      <c r="G136" s="812">
        <f>SUM(G135:G135)</f>
        <v>0</v>
      </c>
    </row>
    <row r="137" spans="2:7" s="809" customFormat="1" ht="12" x14ac:dyDescent="0.25">
      <c r="B137" s="806"/>
      <c r="C137" s="806"/>
      <c r="D137" s="806"/>
      <c r="E137" s="807"/>
      <c r="F137" s="808"/>
      <c r="G137" s="806"/>
    </row>
    <row r="138" spans="2:7" s="811" customFormat="1" ht="12" x14ac:dyDescent="0.25">
      <c r="B138" s="814" t="s">
        <v>364</v>
      </c>
      <c r="C138" s="815"/>
      <c r="D138" s="815"/>
      <c r="E138" s="1145"/>
      <c r="F138" s="1145"/>
      <c r="G138" s="816">
        <f>+G127+G130+G133+G136</f>
        <v>0</v>
      </c>
    </row>
    <row r="140" spans="2:7" x14ac:dyDescent="0.2">
      <c r="B140" s="817"/>
    </row>
  </sheetData>
  <mergeCells count="20">
    <mergeCell ref="B2:G2"/>
    <mergeCell ref="B4:G4"/>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 ref="C123:D123"/>
    <mergeCell ref="E123:F123"/>
    <mergeCell ref="G123:G124"/>
    <mergeCell ref="E124:F124"/>
    <mergeCell ref="B60:G60"/>
  </mergeCells>
  <pageMargins left="0.39370078740157483" right="0.39370078740157483" top="0.39370078740157483" bottom="0.39370078740157483" header="0.51181102362204722" footer="0.51181102362204722"/>
  <pageSetup paperSize="8" scale="95"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topLeftCell="B124" zoomScale="90" zoomScaleNormal="120" zoomScaleSheetLayoutView="90" zoomScalePageLayoutView="80" workbookViewId="0">
      <selection activeCell="E6" sqref="E6"/>
    </sheetView>
  </sheetViews>
  <sheetFormatPr baseColWidth="10" defaultColWidth="11.42578125" defaultRowHeight="12.75" x14ac:dyDescent="0.2"/>
  <cols>
    <col min="1" max="1" width="4.140625" style="785" customWidth="1"/>
    <col min="2" max="2" width="65.7109375" style="785" customWidth="1"/>
    <col min="3" max="4" width="17.7109375" style="786" customWidth="1"/>
    <col min="5" max="9" width="16.7109375" style="785" customWidth="1"/>
    <col min="10" max="10" width="5.7109375" style="785" customWidth="1"/>
    <col min="11"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609</v>
      </c>
      <c r="C4" s="1132"/>
      <c r="D4" s="1132"/>
      <c r="E4" s="1132"/>
      <c r="F4" s="1132"/>
      <c r="G4" s="1132"/>
      <c r="H4" s="730"/>
      <c r="I4" s="730"/>
    </row>
    <row r="6" spans="2:9" s="735" customFormat="1" ht="25.5" x14ac:dyDescent="0.25">
      <c r="B6" s="732" t="s">
        <v>914</v>
      </c>
      <c r="C6" s="733" t="s">
        <v>915</v>
      </c>
      <c r="D6" s="734" t="s">
        <v>916</v>
      </c>
    </row>
    <row r="7" spans="2:9" s="735" customFormat="1" x14ac:dyDescent="0.2">
      <c r="B7" s="736" t="s">
        <v>917</v>
      </c>
      <c r="C7" s="737"/>
      <c r="D7" s="738">
        <f>+'EL - Estabilitat liquidació'!C17</f>
        <v>0</v>
      </c>
    </row>
    <row r="8" spans="2:9" s="735" customFormat="1" x14ac:dyDescent="0.2">
      <c r="B8" s="739" t="s">
        <v>918</v>
      </c>
      <c r="C8" s="740"/>
      <c r="D8" s="741">
        <f>+'EL - Estabilitat liquidació'!C18</f>
        <v>0</v>
      </c>
    </row>
    <row r="9" spans="2:9" s="735" customFormat="1" x14ac:dyDescent="0.2">
      <c r="B9" s="739" t="s">
        <v>919</v>
      </c>
      <c r="C9" s="740"/>
      <c r="D9" s="741">
        <v>0</v>
      </c>
    </row>
    <row r="10" spans="2:9" s="735" customFormat="1" x14ac:dyDescent="0.2">
      <c r="B10" s="739" t="s">
        <v>920</v>
      </c>
      <c r="C10" s="740"/>
      <c r="D10" s="741">
        <f>+'EL - Estabilitat liquidació'!C20</f>
        <v>0</v>
      </c>
    </row>
    <row r="11" spans="2:9" s="735" customFormat="1" x14ac:dyDescent="0.2">
      <c r="B11" s="739" t="s">
        <v>921</v>
      </c>
      <c r="C11" s="740"/>
      <c r="D11" s="741">
        <f>+'EL - Estabilitat liquidació'!C21</f>
        <v>0</v>
      </c>
    </row>
    <row r="12" spans="2:9" s="735" customFormat="1" x14ac:dyDescent="0.2">
      <c r="B12" s="742" t="s">
        <v>922</v>
      </c>
      <c r="C12" s="743"/>
      <c r="D12" s="744">
        <f>+'EL - Estabilitat liquidació'!C22</f>
        <v>0</v>
      </c>
    </row>
    <row r="13" spans="2:9" s="748" customFormat="1" ht="28.5" customHeight="1" x14ac:dyDescent="0.25">
      <c r="B13" s="745" t="s">
        <v>923</v>
      </c>
      <c r="C13" s="746">
        <f>SUM(C7:C12)</f>
        <v>0</v>
      </c>
      <c r="D13" s="746">
        <f>SUM(D7:D12)</f>
        <v>0</v>
      </c>
      <c r="E13" s="747"/>
    </row>
    <row r="14" spans="2:9" s="752" customFormat="1" x14ac:dyDescent="0.25">
      <c r="B14" s="749"/>
      <c r="C14" s="750"/>
      <c r="D14" s="750"/>
      <c r="E14" s="751"/>
    </row>
    <row r="15" spans="2:9" s="752" customFormat="1" ht="25.5" x14ac:dyDescent="0.25">
      <c r="B15" s="732" t="s">
        <v>924</v>
      </c>
      <c r="C15" s="733" t="s">
        <v>915</v>
      </c>
      <c r="D15" s="734" t="s">
        <v>916</v>
      </c>
      <c r="E15" s="751"/>
    </row>
    <row r="16" spans="2:9" s="755" customFormat="1" x14ac:dyDescent="0.25">
      <c r="B16" s="753" t="s">
        <v>925</v>
      </c>
      <c r="C16" s="737"/>
      <c r="D16" s="754">
        <f>+D64</f>
        <v>0</v>
      </c>
    </row>
    <row r="17" spans="2:5" s="755" customFormat="1" x14ac:dyDescent="0.25">
      <c r="B17" s="756" t="s">
        <v>986</v>
      </c>
      <c r="C17" s="740"/>
      <c r="D17" s="757">
        <f>+E69</f>
        <v>0</v>
      </c>
    </row>
    <row r="18" spans="2:5" s="755" customFormat="1" x14ac:dyDescent="0.25">
      <c r="B18" s="756" t="s">
        <v>927</v>
      </c>
      <c r="C18" s="740"/>
      <c r="D18" s="757">
        <f>+E74</f>
        <v>0</v>
      </c>
    </row>
    <row r="19" spans="2:5" s="755" customFormat="1" x14ac:dyDescent="0.25">
      <c r="B19" s="756" t="s">
        <v>928</v>
      </c>
      <c r="C19" s="740"/>
      <c r="D19" s="757">
        <f>+D79</f>
        <v>0</v>
      </c>
    </row>
    <row r="20" spans="2:5" s="755" customFormat="1" x14ac:dyDescent="0.25">
      <c r="B20" s="756" t="s">
        <v>929</v>
      </c>
      <c r="C20" s="740"/>
      <c r="D20" s="757">
        <f>+D84</f>
        <v>0</v>
      </c>
    </row>
    <row r="21" spans="2:5" s="755" customFormat="1" ht="15" customHeight="1" x14ac:dyDescent="0.25">
      <c r="B21" s="756" t="s">
        <v>930</v>
      </c>
      <c r="C21" s="740"/>
      <c r="D21" s="757">
        <f>+C90</f>
        <v>0</v>
      </c>
    </row>
    <row r="22" spans="2:5" s="755" customFormat="1" ht="25.5" x14ac:dyDescent="0.25">
      <c r="B22" s="756" t="s">
        <v>931</v>
      </c>
      <c r="C22" s="740"/>
      <c r="D22" s="757">
        <f>+E95</f>
        <v>0</v>
      </c>
    </row>
    <row r="23" spans="2:5" s="755" customFormat="1" x14ac:dyDescent="0.25">
      <c r="B23" s="756" t="s">
        <v>932</v>
      </c>
      <c r="C23" s="740"/>
      <c r="D23" s="757">
        <f>+E100</f>
        <v>0</v>
      </c>
    </row>
    <row r="24" spans="2:5" s="755" customFormat="1" x14ac:dyDescent="0.25">
      <c r="B24" s="756" t="s">
        <v>933</v>
      </c>
      <c r="C24" s="740"/>
      <c r="D24" s="757">
        <f>+E105</f>
        <v>0</v>
      </c>
    </row>
    <row r="25" spans="2:5" s="755" customFormat="1" x14ac:dyDescent="0.25">
      <c r="B25" s="756" t="s">
        <v>934</v>
      </c>
      <c r="C25" s="740"/>
      <c r="D25" s="757">
        <f>+E110</f>
        <v>0</v>
      </c>
    </row>
    <row r="26" spans="2:5" s="755" customFormat="1" ht="25.5" x14ac:dyDescent="0.25">
      <c r="B26" s="756" t="s">
        <v>987</v>
      </c>
      <c r="C26" s="740"/>
      <c r="D26" s="757">
        <f>+D115</f>
        <v>0</v>
      </c>
    </row>
    <row r="27" spans="2:5" s="755" customFormat="1" x14ac:dyDescent="0.25">
      <c r="B27" s="756" t="s">
        <v>936</v>
      </c>
      <c r="C27" s="740"/>
      <c r="D27" s="757">
        <v>0</v>
      </c>
    </row>
    <row r="28" spans="2:5" s="755" customFormat="1" x14ac:dyDescent="0.25">
      <c r="B28" s="1011" t="s">
        <v>937</v>
      </c>
      <c r="C28" s="743"/>
      <c r="D28" s="758">
        <v>0</v>
      </c>
    </row>
    <row r="29" spans="2:5" s="748" customFormat="1" ht="21.75" customHeight="1" x14ac:dyDescent="0.25">
      <c r="B29" s="745" t="s">
        <v>938</v>
      </c>
      <c r="C29" s="746">
        <f>SUM(C16:C28)</f>
        <v>0</v>
      </c>
      <c r="D29" s="746">
        <f>SUM(D16:D28)</f>
        <v>0</v>
      </c>
    </row>
    <row r="30" spans="2:5" s="752" customFormat="1" x14ac:dyDescent="0.25">
      <c r="B30" s="749"/>
      <c r="C30" s="750"/>
      <c r="D30" s="750"/>
      <c r="E30" s="751"/>
    </row>
    <row r="31" spans="2:5" s="761" customFormat="1" x14ac:dyDescent="0.25">
      <c r="B31" s="745" t="s">
        <v>939</v>
      </c>
      <c r="C31" s="759">
        <f>+C13+C29</f>
        <v>0</v>
      </c>
      <c r="D31" s="760">
        <f>+D13+D29</f>
        <v>0</v>
      </c>
    </row>
    <row r="32" spans="2:5" s="752" customFormat="1" x14ac:dyDescent="0.25">
      <c r="B32" s="749"/>
      <c r="C32" s="750"/>
      <c r="D32" s="750"/>
      <c r="E32" s="751"/>
    </row>
    <row r="33" spans="2:5" s="752" customFormat="1" ht="25.5" x14ac:dyDescent="0.25">
      <c r="B33" s="732" t="s">
        <v>940</v>
      </c>
      <c r="C33" s="733" t="s">
        <v>915</v>
      </c>
      <c r="D33" s="734" t="s">
        <v>916</v>
      </c>
      <c r="E33" s="751"/>
    </row>
    <row r="34" spans="2:5" s="761" customFormat="1" x14ac:dyDescent="0.25">
      <c r="B34" s="762" t="s">
        <v>358</v>
      </c>
      <c r="C34" s="763"/>
      <c r="D34" s="764"/>
    </row>
    <row r="35" spans="2:5" s="761" customFormat="1" x14ac:dyDescent="0.25">
      <c r="B35" s="765" t="s">
        <v>359</v>
      </c>
      <c r="C35" s="766"/>
      <c r="D35" s="767"/>
    </row>
    <row r="36" spans="2:5" s="761" customFormat="1" x14ac:dyDescent="0.25">
      <c r="B36" s="765" t="s">
        <v>361</v>
      </c>
      <c r="C36" s="766"/>
      <c r="D36" s="767"/>
    </row>
    <row r="37" spans="2:5" s="761" customFormat="1" x14ac:dyDescent="0.25">
      <c r="B37" s="765" t="s">
        <v>362</v>
      </c>
      <c r="C37" s="766"/>
      <c r="D37" s="767"/>
    </row>
    <row r="38" spans="2:5" s="761" customFormat="1" x14ac:dyDescent="0.25">
      <c r="B38" s="765" t="s">
        <v>363</v>
      </c>
      <c r="C38" s="766"/>
      <c r="D38" s="767"/>
    </row>
    <row r="39" spans="2:5" s="770" customFormat="1" ht="39.75" customHeight="1" x14ac:dyDescent="0.25">
      <c r="B39" s="768" t="s">
        <v>941</v>
      </c>
      <c r="C39" s="759">
        <f>SUM(C34:C38)</f>
        <v>0</v>
      </c>
      <c r="D39" s="759">
        <f>SUM(D34:D38)</f>
        <v>0</v>
      </c>
      <c r="E39" s="769"/>
    </row>
    <row r="40" spans="2:5" s="752" customFormat="1" x14ac:dyDescent="0.25">
      <c r="B40" s="749"/>
      <c r="C40" s="750"/>
      <c r="D40" s="750"/>
      <c r="E40" s="751"/>
    </row>
    <row r="41" spans="2:5" s="752" customFormat="1" ht="25.5" x14ac:dyDescent="0.25">
      <c r="B41" s="732" t="s">
        <v>942</v>
      </c>
      <c r="C41" s="733" t="s">
        <v>915</v>
      </c>
      <c r="D41" s="734" t="s">
        <v>916</v>
      </c>
      <c r="E41" s="751"/>
    </row>
    <row r="42" spans="2:5" s="770" customFormat="1" x14ac:dyDescent="0.25">
      <c r="B42" s="753" t="s">
        <v>943</v>
      </c>
      <c r="C42" s="771"/>
      <c r="D42" s="772">
        <f>+G127</f>
        <v>0</v>
      </c>
    </row>
    <row r="43" spans="2:5" s="770" customFormat="1" x14ac:dyDescent="0.25">
      <c r="B43" s="756" t="s">
        <v>944</v>
      </c>
      <c r="C43" s="773"/>
      <c r="D43" s="774">
        <f>+G130</f>
        <v>0</v>
      </c>
    </row>
    <row r="44" spans="2:5" s="770" customFormat="1" x14ac:dyDescent="0.25">
      <c r="B44" s="756" t="s">
        <v>945</v>
      </c>
      <c r="C44" s="773"/>
      <c r="D44" s="774">
        <f>+G133</f>
        <v>0</v>
      </c>
    </row>
    <row r="45" spans="2:5" s="770" customFormat="1" x14ac:dyDescent="0.25">
      <c r="B45" s="1011" t="s">
        <v>946</v>
      </c>
      <c r="C45" s="775"/>
      <c r="D45" s="776">
        <f>+G136</f>
        <v>0</v>
      </c>
    </row>
    <row r="46" spans="2:5" s="770" customFormat="1" ht="25.5" x14ac:dyDescent="0.25">
      <c r="B46" s="768" t="s">
        <v>947</v>
      </c>
      <c r="C46" s="759">
        <f>SUM(C42:C45)</f>
        <v>0</v>
      </c>
      <c r="D46" s="760">
        <f>SUM(D42:D45)</f>
        <v>0</v>
      </c>
    </row>
    <row r="47" spans="2:5" s="752" customFormat="1" x14ac:dyDescent="0.25">
      <c r="B47" s="749"/>
      <c r="C47" s="750"/>
      <c r="D47" s="750"/>
      <c r="E47" s="751"/>
    </row>
    <row r="48" spans="2:5" s="752" customFormat="1" ht="25.5" x14ac:dyDescent="0.25">
      <c r="B48" s="732" t="s">
        <v>948</v>
      </c>
      <c r="C48" s="733" t="s">
        <v>915</v>
      </c>
      <c r="D48" s="734" t="s">
        <v>916</v>
      </c>
      <c r="E48" s="751"/>
    </row>
    <row r="49" spans="2:11" s="770" customFormat="1" x14ac:dyDescent="0.25">
      <c r="B49" s="753" t="s">
        <v>949</v>
      </c>
      <c r="C49" s="771"/>
      <c r="D49" s="772">
        <v>0</v>
      </c>
    </row>
    <row r="50" spans="2:11" s="770" customFormat="1" x14ac:dyDescent="0.25">
      <c r="B50" s="768" t="s">
        <v>950</v>
      </c>
      <c r="C50" s="759">
        <f>SUM(C49:C49)</f>
        <v>0</v>
      </c>
      <c r="D50" s="759">
        <f>SUM(D49:D49)</f>
        <v>0</v>
      </c>
    </row>
    <row r="51" spans="2:11" s="752" customFormat="1" x14ac:dyDescent="0.25">
      <c r="B51" s="749"/>
      <c r="C51" s="750"/>
      <c r="D51" s="750"/>
      <c r="E51" s="751"/>
    </row>
    <row r="52" spans="2:11" s="761" customFormat="1" ht="21" customHeight="1" x14ac:dyDescent="0.25">
      <c r="B52" s="745" t="s">
        <v>951</v>
      </c>
      <c r="C52" s="759">
        <f>+C31-C39-C46-C50</f>
        <v>0</v>
      </c>
      <c r="D52" s="760">
        <f>+D31-D39-D46-D50</f>
        <v>0</v>
      </c>
      <c r="E52" s="777"/>
    </row>
    <row r="53" spans="2:11" s="780" customFormat="1" x14ac:dyDescent="0.25">
      <c r="B53" s="778"/>
      <c r="C53" s="779"/>
      <c r="D53" s="779"/>
    </row>
    <row r="54" spans="2:11" s="780" customFormat="1" ht="24" customHeight="1" x14ac:dyDescent="0.25">
      <c r="B54" s="745" t="s">
        <v>952</v>
      </c>
      <c r="C54" s="733" t="s">
        <v>953</v>
      </c>
      <c r="D54" s="733" t="s">
        <v>386</v>
      </c>
    </row>
    <row r="55" spans="2:11" s="780" customFormat="1" x14ac:dyDescent="0.25">
      <c r="B55" s="781" t="s">
        <v>954</v>
      </c>
      <c r="C55" s="782">
        <f>+'1.3.3_RA2_REGLA DESPESA'!E8</f>
        <v>2.4E-2</v>
      </c>
      <c r="D55" s="783">
        <f>+C52*(1+C55)</f>
        <v>0</v>
      </c>
    </row>
    <row r="56" spans="2:11" s="780" customFormat="1" x14ac:dyDescent="0.25">
      <c r="B56" s="1136" t="s">
        <v>955</v>
      </c>
      <c r="C56" s="1137"/>
      <c r="D56" s="784">
        <v>0</v>
      </c>
    </row>
    <row r="57" spans="2:11" s="780" customFormat="1" ht="24" customHeight="1" x14ac:dyDescent="0.25">
      <c r="B57" s="1138" t="s">
        <v>956</v>
      </c>
      <c r="C57" s="1139"/>
      <c r="D57" s="759">
        <f>+D55+D56</f>
        <v>0</v>
      </c>
    </row>
    <row r="58" spans="2:11" x14ac:dyDescent="0.2">
      <c r="F58" s="787"/>
      <c r="G58" s="787"/>
      <c r="H58" s="787"/>
      <c r="I58" s="787"/>
      <c r="J58" s="787"/>
      <c r="K58" s="787"/>
    </row>
    <row r="59" spans="2:11" x14ac:dyDescent="0.2">
      <c r="F59" s="787"/>
      <c r="G59" s="787"/>
      <c r="H59" s="787"/>
      <c r="I59" s="787"/>
      <c r="J59" s="787"/>
      <c r="K59" s="787"/>
    </row>
    <row r="60" spans="2:11" ht="19.5" x14ac:dyDescent="0.4">
      <c r="B60" s="1133" t="s">
        <v>924</v>
      </c>
      <c r="C60" s="1134"/>
      <c r="D60" s="1134"/>
      <c r="E60" s="1134"/>
      <c r="F60" s="1134"/>
      <c r="G60" s="1134"/>
      <c r="H60" s="787"/>
      <c r="I60" s="787"/>
      <c r="J60" s="787"/>
      <c r="K60" s="787"/>
    </row>
    <row r="61" spans="2:11" x14ac:dyDescent="0.2">
      <c r="F61" s="787"/>
      <c r="G61" s="787"/>
      <c r="H61" s="787"/>
      <c r="I61" s="787"/>
      <c r="J61" s="787"/>
      <c r="K61" s="787"/>
    </row>
    <row r="62" spans="2:11" x14ac:dyDescent="0.2">
      <c r="B62" s="788" t="s">
        <v>957</v>
      </c>
      <c r="C62" s="789"/>
    </row>
    <row r="63" spans="2:11" s="791" customFormat="1" ht="12" x14ac:dyDescent="0.2">
      <c r="B63" s="603" t="s">
        <v>497</v>
      </c>
      <c r="C63" s="603" t="s">
        <v>848</v>
      </c>
      <c r="D63" s="790" t="s">
        <v>519</v>
      </c>
    </row>
    <row r="64" spans="2:11" s="791" customFormat="1" ht="12" x14ac:dyDescent="0.2">
      <c r="B64" s="792" t="s">
        <v>958</v>
      </c>
      <c r="C64" s="793">
        <f>+'EL - Estabilitat liquidació'!C12</f>
        <v>0</v>
      </c>
      <c r="D64" s="794">
        <f>-C64</f>
        <v>0</v>
      </c>
    </row>
    <row r="66" spans="2:5" x14ac:dyDescent="0.2">
      <c r="B66" s="788" t="s">
        <v>988</v>
      </c>
    </row>
    <row r="67" spans="2:5" s="791" customFormat="1" ht="24" x14ac:dyDescent="0.2">
      <c r="B67" s="603" t="s">
        <v>357</v>
      </c>
      <c r="C67" s="603" t="s">
        <v>857</v>
      </c>
      <c r="D67" s="603" t="s">
        <v>589</v>
      </c>
      <c r="E67" s="790" t="s">
        <v>519</v>
      </c>
    </row>
    <row r="68" spans="2:5" s="791" customFormat="1" ht="12" x14ac:dyDescent="0.2">
      <c r="B68" s="613"/>
      <c r="C68" s="614"/>
      <c r="D68" s="614"/>
      <c r="E68" s="795">
        <f>-C68+D68</f>
        <v>0</v>
      </c>
    </row>
    <row r="69" spans="2:5" s="791" customFormat="1" ht="12" x14ac:dyDescent="0.2">
      <c r="B69" s="608" t="s">
        <v>523</v>
      </c>
      <c r="C69" s="609">
        <f>SUM(C68:C68)</f>
        <v>0</v>
      </c>
      <c r="D69" s="609">
        <f>SUM(D68:D68)</f>
        <v>0</v>
      </c>
      <c r="E69" s="796">
        <f>SUM(E68:E68)</f>
        <v>0</v>
      </c>
    </row>
    <row r="71" spans="2:5" x14ac:dyDescent="0.2">
      <c r="B71" s="788" t="s">
        <v>960</v>
      </c>
    </row>
    <row r="72" spans="2:5" s="791" customFormat="1" ht="12" x14ac:dyDescent="0.2">
      <c r="B72" s="603" t="s">
        <v>357</v>
      </c>
      <c r="C72" s="603" t="s">
        <v>857</v>
      </c>
      <c r="D72" s="603" t="s">
        <v>849</v>
      </c>
      <c r="E72" s="790" t="s">
        <v>519</v>
      </c>
    </row>
    <row r="73" spans="2:5" s="791" customFormat="1" ht="12" x14ac:dyDescent="0.2">
      <c r="B73" s="611"/>
      <c r="C73" s="612"/>
      <c r="D73" s="612"/>
      <c r="E73" s="797">
        <f>+D73</f>
        <v>0</v>
      </c>
    </row>
    <row r="74" spans="2:5" s="791" customFormat="1" ht="12" x14ac:dyDescent="0.2">
      <c r="B74" s="608" t="s">
        <v>523</v>
      </c>
      <c r="C74" s="609">
        <f>SUM(C73:C73)</f>
        <v>0</v>
      </c>
      <c r="D74" s="609">
        <f>SUM(D73:D73)</f>
        <v>0</v>
      </c>
      <c r="E74" s="796">
        <f>SUM(E73:E73)</f>
        <v>0</v>
      </c>
    </row>
    <row r="76" spans="2:5" x14ac:dyDescent="0.2">
      <c r="B76" s="788" t="s">
        <v>961</v>
      </c>
    </row>
    <row r="77" spans="2:5" s="791" customFormat="1" ht="12" x14ac:dyDescent="0.2">
      <c r="B77" s="603" t="s">
        <v>357</v>
      </c>
      <c r="C77" s="603" t="s">
        <v>857</v>
      </c>
      <c r="D77" s="790" t="s">
        <v>519</v>
      </c>
    </row>
    <row r="78" spans="2:5" s="791" customFormat="1" ht="12" x14ac:dyDescent="0.2">
      <c r="B78" s="613"/>
      <c r="C78" s="614"/>
      <c r="D78" s="798">
        <f>+C78</f>
        <v>0</v>
      </c>
    </row>
    <row r="79" spans="2:5" s="791" customFormat="1" ht="12" x14ac:dyDescent="0.2">
      <c r="B79" s="608" t="s">
        <v>523</v>
      </c>
      <c r="C79" s="609">
        <f>SUM(C78:C78)</f>
        <v>0</v>
      </c>
      <c r="D79" s="796">
        <f>SUM(D78:D78)</f>
        <v>0</v>
      </c>
    </row>
    <row r="81" spans="2:5" x14ac:dyDescent="0.2">
      <c r="B81" s="788" t="s">
        <v>962</v>
      </c>
    </row>
    <row r="82" spans="2:5" s="791" customFormat="1" ht="24" x14ac:dyDescent="0.2">
      <c r="B82" s="603" t="s">
        <v>357</v>
      </c>
      <c r="C82" s="603" t="s">
        <v>963</v>
      </c>
      <c r="D82" s="790" t="s">
        <v>519</v>
      </c>
    </row>
    <row r="83" spans="2:5" s="791" customFormat="1" ht="12" x14ac:dyDescent="0.2">
      <c r="B83" s="611"/>
      <c r="C83" s="612"/>
      <c r="D83" s="797">
        <f>+C83</f>
        <v>0</v>
      </c>
    </row>
    <row r="84" spans="2:5" s="791" customFormat="1" ht="12" x14ac:dyDescent="0.2">
      <c r="B84" s="608" t="s">
        <v>523</v>
      </c>
      <c r="C84" s="609">
        <f>SUM(C83:C83)</f>
        <v>0</v>
      </c>
      <c r="D84" s="796">
        <f>SUM(D83:D83)</f>
        <v>0</v>
      </c>
    </row>
    <row r="86" spans="2:5" x14ac:dyDescent="0.2">
      <c r="B86" s="788" t="s">
        <v>964</v>
      </c>
      <c r="C86" s="600"/>
    </row>
    <row r="87" spans="2:5" s="791" customFormat="1" ht="12" x14ac:dyDescent="0.2">
      <c r="B87" s="603" t="s">
        <v>357</v>
      </c>
      <c r="C87" s="790" t="s">
        <v>519</v>
      </c>
      <c r="D87" s="799"/>
    </row>
    <row r="88" spans="2:5" s="791" customFormat="1" ht="12" x14ac:dyDescent="0.2">
      <c r="B88" s="629" t="s">
        <v>855</v>
      </c>
      <c r="C88" s="800">
        <f>-'EL - Estabilitat liquidació'!C149</f>
        <v>0</v>
      </c>
      <c r="D88" s="799"/>
    </row>
    <row r="89" spans="2:5" s="791" customFormat="1" ht="12" x14ac:dyDescent="0.2">
      <c r="B89" s="633" t="s">
        <v>856</v>
      </c>
      <c r="C89" s="801">
        <f>-'EL - Estabilitat liquidació'!C150</f>
        <v>0</v>
      </c>
      <c r="D89" s="799"/>
    </row>
    <row r="90" spans="2:5" s="791" customFormat="1" ht="12" x14ac:dyDescent="0.2">
      <c r="B90" s="608" t="s">
        <v>523</v>
      </c>
      <c r="C90" s="796">
        <f>SUM(C88:C89)</f>
        <v>0</v>
      </c>
      <c r="D90" s="799"/>
    </row>
    <row r="92" spans="2:5" x14ac:dyDescent="0.2">
      <c r="B92" s="788" t="s">
        <v>965</v>
      </c>
      <c r="C92" s="600"/>
      <c r="D92" s="600"/>
      <c r="E92" s="600"/>
    </row>
    <row r="93" spans="2:5" s="791" customFormat="1" ht="24" x14ac:dyDescent="0.2">
      <c r="B93" s="603" t="s">
        <v>357</v>
      </c>
      <c r="C93" s="603" t="s">
        <v>860</v>
      </c>
      <c r="D93" s="603" t="s">
        <v>589</v>
      </c>
      <c r="E93" s="790" t="s">
        <v>519</v>
      </c>
    </row>
    <row r="94" spans="2:5" s="791" customFormat="1" ht="12" x14ac:dyDescent="0.2">
      <c r="B94" s="613"/>
      <c r="C94" s="614"/>
      <c r="D94" s="614"/>
      <c r="E94" s="795">
        <f>-C94+D94</f>
        <v>0</v>
      </c>
    </row>
    <row r="95" spans="2:5" s="791" customFormat="1" ht="12" x14ac:dyDescent="0.2">
      <c r="B95" s="608" t="s">
        <v>523</v>
      </c>
      <c r="C95" s="609">
        <f>SUM(C94:C94)</f>
        <v>0</v>
      </c>
      <c r="D95" s="609">
        <f>SUM(D94:D94)</f>
        <v>0</v>
      </c>
      <c r="E95" s="796">
        <f>SUM(E94:E94)</f>
        <v>0</v>
      </c>
    </row>
    <row r="97" spans="2:5" x14ac:dyDescent="0.2">
      <c r="B97" s="788" t="s">
        <v>966</v>
      </c>
      <c r="C97" s="600"/>
      <c r="D97" s="600"/>
      <c r="E97" s="600"/>
    </row>
    <row r="98" spans="2:5" s="791" customFormat="1" ht="36" customHeight="1" x14ac:dyDescent="0.2">
      <c r="B98" s="603" t="s">
        <v>357</v>
      </c>
      <c r="C98" s="603" t="s">
        <v>857</v>
      </c>
      <c r="D98" s="603" t="s">
        <v>858</v>
      </c>
      <c r="E98" s="790" t="s">
        <v>519</v>
      </c>
    </row>
    <row r="99" spans="2:5" s="791" customFormat="1" ht="12" x14ac:dyDescent="0.2">
      <c r="B99" s="613"/>
      <c r="C99" s="614"/>
      <c r="D99" s="614"/>
      <c r="E99" s="795">
        <f>-C99+D99</f>
        <v>0</v>
      </c>
    </row>
    <row r="100" spans="2:5" s="791" customFormat="1" ht="12" x14ac:dyDescent="0.2">
      <c r="B100" s="608" t="s">
        <v>523</v>
      </c>
      <c r="C100" s="609">
        <f>SUM(C99:C99)</f>
        <v>0</v>
      </c>
      <c r="D100" s="609">
        <f>SUM(D99:D99)</f>
        <v>0</v>
      </c>
      <c r="E100" s="796">
        <f>SUM(E99:E99)</f>
        <v>0</v>
      </c>
    </row>
    <row r="102" spans="2:5" x14ac:dyDescent="0.2">
      <c r="B102" s="788" t="s">
        <v>967</v>
      </c>
      <c r="C102" s="600"/>
      <c r="D102" s="600"/>
      <c r="E102" s="600"/>
    </row>
    <row r="103" spans="2:5" s="791" customFormat="1" ht="24" x14ac:dyDescent="0.2">
      <c r="B103" s="603" t="s">
        <v>357</v>
      </c>
      <c r="C103" s="603" t="s">
        <v>859</v>
      </c>
      <c r="D103" s="603" t="s">
        <v>586</v>
      </c>
      <c r="E103" s="790" t="s">
        <v>519</v>
      </c>
    </row>
    <row r="104" spans="2:5" s="791" customFormat="1" ht="12" x14ac:dyDescent="0.2">
      <c r="B104" s="613"/>
      <c r="C104" s="614"/>
      <c r="D104" s="614"/>
      <c r="E104" s="795">
        <f>-C104+D104</f>
        <v>0</v>
      </c>
    </row>
    <row r="105" spans="2:5" s="791" customFormat="1" ht="12" x14ac:dyDescent="0.2">
      <c r="B105" s="608" t="s">
        <v>523</v>
      </c>
      <c r="C105" s="609">
        <f>SUM(C104:C104)</f>
        <v>0</v>
      </c>
      <c r="D105" s="609">
        <f>SUM(D104:D104)</f>
        <v>0</v>
      </c>
      <c r="E105" s="796">
        <f>SUM(E104:E104)</f>
        <v>0</v>
      </c>
    </row>
    <row r="107" spans="2:5" ht="14.25" customHeight="1" x14ac:dyDescent="0.2">
      <c r="B107" s="788" t="s">
        <v>968</v>
      </c>
      <c r="C107" s="600"/>
      <c r="D107" s="600"/>
      <c r="E107" s="600"/>
    </row>
    <row r="108" spans="2:5" s="791" customFormat="1" ht="24" x14ac:dyDescent="0.2">
      <c r="B108" s="603" t="s">
        <v>357</v>
      </c>
      <c r="C108" s="603" t="s">
        <v>864</v>
      </c>
      <c r="D108" s="603" t="s">
        <v>865</v>
      </c>
      <c r="E108" s="790" t="s">
        <v>519</v>
      </c>
    </row>
    <row r="109" spans="2:5" s="791" customFormat="1" ht="12" x14ac:dyDescent="0.2">
      <c r="B109" s="613"/>
      <c r="C109" s="614"/>
      <c r="D109" s="614"/>
      <c r="E109" s="795">
        <f>+C109-D109</f>
        <v>0</v>
      </c>
    </row>
    <row r="110" spans="2:5" s="791" customFormat="1" ht="12" x14ac:dyDescent="0.2">
      <c r="B110" s="608" t="s">
        <v>523</v>
      </c>
      <c r="C110" s="609">
        <f>SUM(C109:C109)</f>
        <v>0</v>
      </c>
      <c r="D110" s="609">
        <f>SUM(D109:D109)</f>
        <v>0</v>
      </c>
      <c r="E110" s="796">
        <f>SUM(E109:E109)</f>
        <v>0</v>
      </c>
    </row>
    <row r="112" spans="2:5" x14ac:dyDescent="0.2">
      <c r="B112" s="788" t="s">
        <v>969</v>
      </c>
    </row>
    <row r="113" spans="2:11" s="791" customFormat="1" ht="24" x14ac:dyDescent="0.2">
      <c r="B113" s="603" t="s">
        <v>357</v>
      </c>
      <c r="C113" s="603" t="s">
        <v>970</v>
      </c>
      <c r="D113" s="790" t="s">
        <v>519</v>
      </c>
    </row>
    <row r="114" spans="2:11" s="791" customFormat="1" ht="12" x14ac:dyDescent="0.2">
      <c r="B114" s="613"/>
      <c r="C114" s="614"/>
      <c r="D114" s="795">
        <f>+C114</f>
        <v>0</v>
      </c>
    </row>
    <row r="115" spans="2:11" s="791" customFormat="1" ht="12" x14ac:dyDescent="0.2">
      <c r="B115" s="608" t="s">
        <v>523</v>
      </c>
      <c r="C115" s="609">
        <f>SUM(C114:C114)</f>
        <v>0</v>
      </c>
      <c r="D115" s="796">
        <f>SUM(D114:D114)</f>
        <v>0</v>
      </c>
    </row>
    <row r="116" spans="2:11" x14ac:dyDescent="0.2">
      <c r="B116" s="627"/>
      <c r="C116" s="627"/>
      <c r="D116" s="627"/>
      <c r="E116" s="627"/>
    </row>
    <row r="117" spans="2:11" x14ac:dyDescent="0.2">
      <c r="B117" s="788" t="s">
        <v>971</v>
      </c>
    </row>
    <row r="118" spans="2:11" x14ac:dyDescent="0.2">
      <c r="B118" s="802" t="s">
        <v>842</v>
      </c>
      <c r="C118" s="802"/>
      <c r="D118" s="802"/>
      <c r="E118" s="802"/>
      <c r="F118" s="802"/>
      <c r="G118" s="802"/>
      <c r="H118" s="802"/>
      <c r="I118" s="802"/>
    </row>
    <row r="119" spans="2:11" x14ac:dyDescent="0.2">
      <c r="H119" s="787"/>
      <c r="I119" s="787"/>
      <c r="J119" s="787"/>
      <c r="K119" s="787"/>
    </row>
    <row r="120" spans="2:11" x14ac:dyDescent="0.2">
      <c r="H120" s="787"/>
      <c r="I120" s="787"/>
      <c r="J120" s="787"/>
      <c r="K120" s="787"/>
    </row>
    <row r="121" spans="2:11" ht="39" customHeight="1" x14ac:dyDescent="0.4">
      <c r="B121" s="1140" t="s">
        <v>972</v>
      </c>
      <c r="C121" s="1141"/>
      <c r="D121" s="1141"/>
      <c r="E121" s="1141"/>
      <c r="F121" s="1141"/>
      <c r="G121" s="1141"/>
      <c r="H121" s="803"/>
      <c r="I121" s="803"/>
      <c r="J121" s="787"/>
      <c r="K121" s="787"/>
    </row>
    <row r="122" spans="2:11" ht="17.25" customHeight="1" x14ac:dyDescent="0.25">
      <c r="B122" s="804"/>
      <c r="C122" s="804"/>
      <c r="H122" s="787"/>
      <c r="I122" s="787"/>
      <c r="J122" s="787"/>
      <c r="K122" s="787"/>
    </row>
    <row r="123" spans="2:11" s="805" customFormat="1" ht="12" x14ac:dyDescent="0.25">
      <c r="B123" s="1142" t="s">
        <v>973</v>
      </c>
      <c r="C123" s="1143" t="s">
        <v>974</v>
      </c>
      <c r="D123" s="1143"/>
      <c r="E123" s="1143" t="s">
        <v>975</v>
      </c>
      <c r="F123" s="1143"/>
      <c r="G123" s="1143" t="s">
        <v>976</v>
      </c>
    </row>
    <row r="124" spans="2:11" s="805" customFormat="1" ht="27" customHeight="1" x14ac:dyDescent="0.25">
      <c r="B124" s="1142"/>
      <c r="C124" s="1012" t="s">
        <v>857</v>
      </c>
      <c r="D124" s="1012" t="s">
        <v>977</v>
      </c>
      <c r="E124" s="1143" t="s">
        <v>978</v>
      </c>
      <c r="F124" s="1143"/>
      <c r="G124" s="1143"/>
    </row>
    <row r="125" spans="2:11" s="809" customFormat="1" ht="12" x14ac:dyDescent="0.25">
      <c r="B125" s="806"/>
      <c r="C125" s="806"/>
      <c r="D125" s="806"/>
      <c r="E125" s="807"/>
      <c r="F125" s="808"/>
      <c r="G125" s="806"/>
    </row>
    <row r="126" spans="2:11" s="811" customFormat="1" ht="12" x14ac:dyDescent="0.25">
      <c r="B126" s="681"/>
      <c r="C126" s="682"/>
      <c r="D126" s="682"/>
      <c r="E126" s="1135"/>
      <c r="F126" s="1135"/>
      <c r="G126" s="810">
        <f>+C126*D126/100</f>
        <v>0</v>
      </c>
    </row>
    <row r="127" spans="2:11" s="811" customFormat="1" ht="12" x14ac:dyDescent="0.25">
      <c r="B127" s="1009" t="s">
        <v>979</v>
      </c>
      <c r="C127" s="812">
        <f>SUM(C126:C126)</f>
        <v>0</v>
      </c>
      <c r="D127" s="813"/>
      <c r="E127" s="1144"/>
      <c r="F127" s="1144"/>
      <c r="G127" s="812">
        <f>SUM(G126:G126)</f>
        <v>0</v>
      </c>
    </row>
    <row r="128" spans="2:11" s="809" customFormat="1" ht="12" x14ac:dyDescent="0.25">
      <c r="B128" s="806"/>
      <c r="C128" s="806"/>
      <c r="D128" s="806"/>
      <c r="E128" s="807"/>
      <c r="F128" s="808"/>
      <c r="G128" s="806"/>
    </row>
    <row r="129" spans="2:7" s="811" customFormat="1" ht="12" x14ac:dyDescent="0.25">
      <c r="B129" s="681"/>
      <c r="C129" s="682"/>
      <c r="D129" s="682"/>
      <c r="E129" s="1135"/>
      <c r="F129" s="1135"/>
      <c r="G129" s="810">
        <f>+C129*D129/100</f>
        <v>0</v>
      </c>
    </row>
    <row r="130" spans="2:7" s="811" customFormat="1" ht="12" x14ac:dyDescent="0.25">
      <c r="B130" s="1009" t="s">
        <v>980</v>
      </c>
      <c r="C130" s="812">
        <f>SUM(C129:C129)</f>
        <v>0</v>
      </c>
      <c r="D130" s="813"/>
      <c r="E130" s="1144"/>
      <c r="F130" s="1144"/>
      <c r="G130" s="812">
        <f>SUM(G129:G129)</f>
        <v>0</v>
      </c>
    </row>
    <row r="131" spans="2:7" s="809" customFormat="1" ht="12" x14ac:dyDescent="0.25">
      <c r="B131" s="806"/>
      <c r="C131" s="806"/>
      <c r="D131" s="806"/>
      <c r="E131" s="807"/>
      <c r="F131" s="808"/>
      <c r="G131" s="806"/>
    </row>
    <row r="132" spans="2:7" s="811" customFormat="1" ht="12" x14ac:dyDescent="0.25">
      <c r="B132" s="681"/>
      <c r="C132" s="682"/>
      <c r="D132" s="682"/>
      <c r="E132" s="1135"/>
      <c r="F132" s="1135"/>
      <c r="G132" s="810">
        <f>+C132*D132/100</f>
        <v>0</v>
      </c>
    </row>
    <row r="133" spans="2:7" s="811" customFormat="1" ht="12" x14ac:dyDescent="0.25">
      <c r="B133" s="1009" t="s">
        <v>981</v>
      </c>
      <c r="C133" s="812">
        <f>SUM(C132:C132)</f>
        <v>0</v>
      </c>
      <c r="D133" s="813"/>
      <c r="E133" s="1144"/>
      <c r="F133" s="1144"/>
      <c r="G133" s="812">
        <f>SUM(G132:G132)</f>
        <v>0</v>
      </c>
    </row>
    <row r="134" spans="2:7" s="809" customFormat="1" ht="12" x14ac:dyDescent="0.25">
      <c r="B134" s="806"/>
      <c r="C134" s="806"/>
      <c r="D134" s="806"/>
      <c r="E134" s="807"/>
      <c r="F134" s="808"/>
      <c r="G134" s="806"/>
    </row>
    <row r="135" spans="2:7" s="811" customFormat="1" ht="12" x14ac:dyDescent="0.25">
      <c r="B135" s="681"/>
      <c r="C135" s="682"/>
      <c r="D135" s="682"/>
      <c r="E135" s="1135"/>
      <c r="F135" s="1135"/>
      <c r="G135" s="810">
        <f>+C135*D135/100</f>
        <v>0</v>
      </c>
    </row>
    <row r="136" spans="2:7" s="811" customFormat="1" ht="12" x14ac:dyDescent="0.25">
      <c r="B136" s="1009" t="s">
        <v>982</v>
      </c>
      <c r="C136" s="812">
        <f>SUM(C135:C135)</f>
        <v>0</v>
      </c>
      <c r="D136" s="813"/>
      <c r="E136" s="1144"/>
      <c r="F136" s="1144"/>
      <c r="G136" s="812">
        <f>SUM(G135:G135)</f>
        <v>0</v>
      </c>
    </row>
    <row r="137" spans="2:7" s="809" customFormat="1" ht="12" x14ac:dyDescent="0.25">
      <c r="B137" s="806"/>
      <c r="C137" s="806"/>
      <c r="D137" s="806"/>
      <c r="E137" s="807"/>
      <c r="F137" s="808"/>
      <c r="G137" s="806"/>
    </row>
    <row r="138" spans="2:7" s="811" customFormat="1" ht="12" x14ac:dyDescent="0.25">
      <c r="B138" s="814" t="s">
        <v>364</v>
      </c>
      <c r="C138" s="815"/>
      <c r="D138" s="815"/>
      <c r="E138" s="1145"/>
      <c r="F138" s="1145"/>
      <c r="G138" s="816">
        <f>+G127+G130+G133+G136</f>
        <v>0</v>
      </c>
    </row>
    <row r="140" spans="2:7" x14ac:dyDescent="0.2">
      <c r="B140" s="817"/>
    </row>
  </sheetData>
  <mergeCells count="20">
    <mergeCell ref="B2:G2"/>
    <mergeCell ref="B4:G4"/>
    <mergeCell ref="B60:G60"/>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 ref="C123:D123"/>
    <mergeCell ref="E123:F123"/>
    <mergeCell ref="G123:G124"/>
    <mergeCell ref="E124:F12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4"/>
  <sheetViews>
    <sheetView showGridLines="0" view="pageBreakPreview" topLeftCell="A29" zoomScaleNormal="120" zoomScaleSheetLayoutView="100" workbookViewId="0">
      <selection activeCell="F6" sqref="F6"/>
    </sheetView>
  </sheetViews>
  <sheetFormatPr baseColWidth="10" defaultColWidth="11.42578125" defaultRowHeight="12" x14ac:dyDescent="0.25"/>
  <cols>
    <col min="1" max="1" width="4.140625" style="337" customWidth="1"/>
    <col min="2" max="2" width="34.28515625" style="336" customWidth="1"/>
    <col min="3" max="3" width="15.7109375" style="337" customWidth="1"/>
    <col min="4" max="4" width="17.5703125" style="337" bestFit="1" customWidth="1"/>
    <col min="5" max="9" width="15.7109375" style="337" customWidth="1"/>
    <col min="10" max="10" width="4.5703125" style="337" customWidth="1"/>
    <col min="11" max="16384" width="11.42578125" style="337"/>
  </cols>
  <sheetData>
    <row r="2" spans="2:9" s="335" customFormat="1" ht="20.25" x14ac:dyDescent="0.25">
      <c r="B2" s="1019" t="s">
        <v>350</v>
      </c>
      <c r="C2" s="1019"/>
      <c r="D2" s="1019"/>
      <c r="E2" s="1019"/>
      <c r="F2" s="1019"/>
      <c r="G2" s="1019"/>
      <c r="H2" s="1019"/>
      <c r="I2" s="1019"/>
    </row>
    <row r="3" spans="2:9" s="335" customFormat="1" ht="20.25" x14ac:dyDescent="0.25">
      <c r="B3" s="1019" t="s">
        <v>351</v>
      </c>
      <c r="C3" s="1019"/>
      <c r="D3" s="1019"/>
      <c r="E3" s="1019"/>
      <c r="F3" s="1019"/>
      <c r="G3" s="1019"/>
      <c r="H3" s="1019"/>
      <c r="I3" s="1019"/>
    </row>
    <row r="4" spans="2:9" ht="12.75" thickBot="1" x14ac:dyDescent="0.3"/>
    <row r="5" spans="2:9" s="340" customFormat="1" ht="44.25" customHeight="1" x14ac:dyDescent="0.25">
      <c r="B5" s="1020" t="s">
        <v>352</v>
      </c>
      <c r="C5" s="338" t="s">
        <v>353</v>
      </c>
      <c r="D5" s="338" t="s">
        <v>354</v>
      </c>
      <c r="E5" s="339" t="s">
        <v>355</v>
      </c>
    </row>
    <row r="6" spans="2:9" s="341" customFormat="1" ht="36" customHeight="1" thickBot="1" x14ac:dyDescent="0.3">
      <c r="B6" s="1021"/>
      <c r="C6" s="397">
        <f>+I17</f>
        <v>0</v>
      </c>
      <c r="D6" s="397">
        <f>+I33</f>
        <v>0</v>
      </c>
      <c r="E6" s="985" t="e">
        <f>C6/D6</f>
        <v>#DIV/0!</v>
      </c>
      <c r="I6" s="967"/>
    </row>
    <row r="7" spans="2:9" s="341" customFormat="1" ht="12.75" x14ac:dyDescent="0.25">
      <c r="B7" s="342"/>
    </row>
    <row r="8" spans="2:9" s="341" customFormat="1" ht="12.75" x14ac:dyDescent="0.25">
      <c r="B8" s="395" t="s">
        <v>356</v>
      </c>
    </row>
    <row r="9" spans="2:9" s="341" customFormat="1" ht="13.5" thickBot="1" x14ac:dyDescent="0.3">
      <c r="B9" s="342"/>
    </row>
    <row r="10" spans="2:9" s="346" customFormat="1" ht="26.25" thickBot="1" x14ac:dyDescent="0.3">
      <c r="B10" s="343" t="s">
        <v>357</v>
      </c>
      <c r="C10" s="344" t="s">
        <v>358</v>
      </c>
      <c r="D10" s="344" t="s">
        <v>359</v>
      </c>
      <c r="E10" s="344" t="s">
        <v>360</v>
      </c>
      <c r="F10" s="344" t="s">
        <v>361</v>
      </c>
      <c r="G10" s="344" t="s">
        <v>362</v>
      </c>
      <c r="H10" s="344" t="s">
        <v>363</v>
      </c>
      <c r="I10" s="345" t="s">
        <v>364</v>
      </c>
    </row>
    <row r="11" spans="2:9" s="341" customFormat="1" ht="12.75" x14ac:dyDescent="0.25">
      <c r="B11" s="347" t="s">
        <v>365</v>
      </c>
      <c r="C11" s="348">
        <f t="shared" ref="C11:I11" si="0">SUM(C12:C14)</f>
        <v>0</v>
      </c>
      <c r="D11" s="348">
        <f t="shared" si="0"/>
        <v>0</v>
      </c>
      <c r="E11" s="348">
        <f t="shared" si="0"/>
        <v>0</v>
      </c>
      <c r="F11" s="348">
        <f t="shared" si="0"/>
        <v>0</v>
      </c>
      <c r="G11" s="348">
        <f t="shared" si="0"/>
        <v>0</v>
      </c>
      <c r="H11" s="348">
        <f t="shared" si="0"/>
        <v>0</v>
      </c>
      <c r="I11" s="398">
        <f t="shared" si="0"/>
        <v>0</v>
      </c>
    </row>
    <row r="12" spans="2:9" s="351" customFormat="1" ht="12.75" x14ac:dyDescent="0.25">
      <c r="B12" s="349" t="s">
        <v>366</v>
      </c>
      <c r="C12" s="350"/>
      <c r="D12" s="350"/>
      <c r="E12" s="350"/>
      <c r="F12" s="350"/>
      <c r="G12" s="350"/>
      <c r="H12" s="350"/>
      <c r="I12" s="399">
        <f>SUM(C12:H12)</f>
        <v>0</v>
      </c>
    </row>
    <row r="13" spans="2:9" s="351" customFormat="1" ht="12.75" x14ac:dyDescent="0.25">
      <c r="B13" s="349" t="s">
        <v>367</v>
      </c>
      <c r="C13" s="350"/>
      <c r="D13" s="350"/>
      <c r="E13" s="350"/>
      <c r="F13" s="350"/>
      <c r="G13" s="350"/>
      <c r="H13" s="350"/>
      <c r="I13" s="399">
        <f>SUM(C13:H13)</f>
        <v>0</v>
      </c>
    </row>
    <row r="14" spans="2:9" s="351" customFormat="1" ht="12.75" x14ac:dyDescent="0.25">
      <c r="B14" s="352" t="s">
        <v>368</v>
      </c>
      <c r="C14" s="353"/>
      <c r="D14" s="350"/>
      <c r="E14" s="350"/>
      <c r="F14" s="350"/>
      <c r="G14" s="350"/>
      <c r="H14" s="350"/>
      <c r="I14" s="399">
        <f>SUM(C14:H14)</f>
        <v>0</v>
      </c>
    </row>
    <row r="15" spans="2:9" s="341" customFormat="1" ht="25.5" x14ac:dyDescent="0.25">
      <c r="B15" s="354" t="s">
        <v>369</v>
      </c>
      <c r="C15" s="355"/>
      <c r="D15" s="355"/>
      <c r="E15" s="355"/>
      <c r="F15" s="355"/>
      <c r="G15" s="355"/>
      <c r="H15" s="355"/>
      <c r="I15" s="400">
        <f>SUM(C15:H15)</f>
        <v>0</v>
      </c>
    </row>
    <row r="16" spans="2:9" s="341" customFormat="1" ht="39" thickBot="1" x14ac:dyDescent="0.3">
      <c r="B16" s="347" t="s">
        <v>370</v>
      </c>
      <c r="C16" s="348"/>
      <c r="D16" s="348"/>
      <c r="E16" s="348"/>
      <c r="F16" s="348"/>
      <c r="G16" s="348"/>
      <c r="H16" s="348"/>
      <c r="I16" s="398">
        <f>SUM(C16:H16)</f>
        <v>0</v>
      </c>
    </row>
    <row r="17" spans="2:9" s="341" customFormat="1" ht="13.5" thickBot="1" x14ac:dyDescent="0.3">
      <c r="B17" s="356" t="s">
        <v>364</v>
      </c>
      <c r="C17" s="357">
        <f>+C11+C15+C16</f>
        <v>0</v>
      </c>
      <c r="D17" s="357">
        <f t="shared" ref="D17:I17" si="1">+D11+D15+D16</f>
        <v>0</v>
      </c>
      <c r="E17" s="357">
        <f t="shared" si="1"/>
        <v>0</v>
      </c>
      <c r="F17" s="357">
        <f t="shared" si="1"/>
        <v>0</v>
      </c>
      <c r="G17" s="357">
        <f t="shared" si="1"/>
        <v>0</v>
      </c>
      <c r="H17" s="357">
        <f t="shared" si="1"/>
        <v>0</v>
      </c>
      <c r="I17" s="358">
        <f t="shared" si="1"/>
        <v>0</v>
      </c>
    </row>
    <row r="18" spans="2:9" s="341" customFormat="1" ht="12.75" x14ac:dyDescent="0.25">
      <c r="B18" s="342"/>
    </row>
    <row r="19" spans="2:9" s="341" customFormat="1" ht="12.75" x14ac:dyDescent="0.25">
      <c r="B19" s="396" t="s">
        <v>371</v>
      </c>
    </row>
    <row r="20" spans="2:9" s="341" customFormat="1" ht="13.5" thickBot="1" x14ac:dyDescent="0.3">
      <c r="B20" s="342"/>
    </row>
    <row r="21" spans="2:9" s="341" customFormat="1" ht="26.25" thickBot="1" x14ac:dyDescent="0.3">
      <c r="B21" s="343" t="s">
        <v>357</v>
      </c>
      <c r="C21" s="344" t="s">
        <v>358</v>
      </c>
      <c r="D21" s="344" t="s">
        <v>359</v>
      </c>
      <c r="E21" s="344" t="s">
        <v>360</v>
      </c>
      <c r="F21" s="344" t="s">
        <v>361</v>
      </c>
      <c r="G21" s="344" t="s">
        <v>362</v>
      </c>
      <c r="H21" s="344" t="s">
        <v>363</v>
      </c>
      <c r="I21" s="345" t="s">
        <v>364</v>
      </c>
    </row>
    <row r="22" spans="2:9" s="341" customFormat="1" ht="12.75" x14ac:dyDescent="0.25">
      <c r="B22" s="359" t="s">
        <v>372</v>
      </c>
      <c r="C22" s="360"/>
      <c r="D22" s="360"/>
      <c r="E22" s="360"/>
      <c r="F22" s="361"/>
      <c r="G22" s="361"/>
      <c r="H22" s="361"/>
      <c r="I22" s="401">
        <f>SUM(C22:H22)</f>
        <v>0</v>
      </c>
    </row>
    <row r="23" spans="2:9" s="341" customFormat="1" ht="25.5" x14ac:dyDescent="0.25">
      <c r="B23" s="362" t="s">
        <v>373</v>
      </c>
      <c r="C23" s="363">
        <f>SUM(C24:C26)</f>
        <v>0</v>
      </c>
      <c r="D23" s="363">
        <f>SUM(D24:D26)</f>
        <v>0</v>
      </c>
      <c r="E23" s="363">
        <f>SUM(E24:E26)</f>
        <v>0</v>
      </c>
      <c r="F23" s="364"/>
      <c r="G23" s="364"/>
      <c r="H23" s="364"/>
      <c r="I23" s="402">
        <f>SUM(C23:H23)</f>
        <v>0</v>
      </c>
    </row>
    <row r="24" spans="2:9" s="351" customFormat="1" ht="12.75" x14ac:dyDescent="0.25">
      <c r="B24" s="349" t="s">
        <v>374</v>
      </c>
      <c r="C24" s="350"/>
      <c r="D24" s="350"/>
      <c r="E24" s="350"/>
      <c r="F24" s="365"/>
      <c r="G24" s="365"/>
      <c r="H24" s="365"/>
      <c r="I24" s="399">
        <f>SUM(C24:H24)</f>
        <v>0</v>
      </c>
    </row>
    <row r="25" spans="2:9" s="351" customFormat="1" ht="25.5" x14ac:dyDescent="0.25">
      <c r="B25" s="349" t="s">
        <v>375</v>
      </c>
      <c r="C25" s="350"/>
      <c r="D25" s="350"/>
      <c r="E25" s="350"/>
      <c r="F25" s="365"/>
      <c r="G25" s="365"/>
      <c r="H25" s="365"/>
      <c r="I25" s="399">
        <f>SUM(C25:H25)</f>
        <v>0</v>
      </c>
    </row>
    <row r="26" spans="2:9" s="351" customFormat="1" ht="25.5" x14ac:dyDescent="0.25">
      <c r="B26" s="352" t="s">
        <v>376</v>
      </c>
      <c r="C26" s="353"/>
      <c r="D26" s="353"/>
      <c r="E26" s="353"/>
      <c r="F26" s="366"/>
      <c r="G26" s="366"/>
      <c r="H26" s="366"/>
      <c r="I26" s="403">
        <f>SUM(C26:H26)</f>
        <v>0</v>
      </c>
    </row>
    <row r="27" spans="2:9" s="341" customFormat="1" ht="12.75" x14ac:dyDescent="0.25">
      <c r="B27" s="362" t="s">
        <v>377</v>
      </c>
      <c r="C27" s="364"/>
      <c r="D27" s="364"/>
      <c r="E27" s="364"/>
      <c r="F27" s="363">
        <f>SUM(F28:F31)</f>
        <v>0</v>
      </c>
      <c r="G27" s="367">
        <f>SUM(G28:G31)</f>
        <v>0</v>
      </c>
      <c r="H27" s="363">
        <f>SUM(H28:H31)</f>
        <v>0</v>
      </c>
      <c r="I27" s="402">
        <f>SUM(I28:I31)</f>
        <v>0</v>
      </c>
    </row>
    <row r="28" spans="2:9" s="351" customFormat="1" ht="12.75" x14ac:dyDescent="0.25">
      <c r="B28" s="349" t="s">
        <v>378</v>
      </c>
      <c r="C28" s="365"/>
      <c r="D28" s="365"/>
      <c r="E28" s="365"/>
      <c r="F28" s="350"/>
      <c r="G28" s="368"/>
      <c r="H28" s="350"/>
      <c r="I28" s="399">
        <f>SUM(C28:H28)</f>
        <v>0</v>
      </c>
    </row>
    <row r="29" spans="2:9" s="351" customFormat="1" ht="25.5" x14ac:dyDescent="0.25">
      <c r="B29" s="349" t="s">
        <v>379</v>
      </c>
      <c r="C29" s="365"/>
      <c r="D29" s="365"/>
      <c r="E29" s="365"/>
      <c r="F29" s="350"/>
      <c r="G29" s="368"/>
      <c r="H29" s="350"/>
      <c r="I29" s="399">
        <f>SUM(C29:H29)</f>
        <v>0</v>
      </c>
    </row>
    <row r="30" spans="2:9" s="351" customFormat="1" ht="12.75" x14ac:dyDescent="0.25">
      <c r="B30" s="349" t="s">
        <v>380</v>
      </c>
      <c r="C30" s="365"/>
      <c r="D30" s="365"/>
      <c r="E30" s="365"/>
      <c r="F30" s="350"/>
      <c r="G30" s="368"/>
      <c r="H30" s="350"/>
      <c r="I30" s="399">
        <f>SUM(C30:H30)</f>
        <v>0</v>
      </c>
    </row>
    <row r="31" spans="2:9" s="351" customFormat="1" ht="25.5" x14ac:dyDescent="0.25">
      <c r="B31" s="349" t="s">
        <v>381</v>
      </c>
      <c r="C31" s="365"/>
      <c r="D31" s="365"/>
      <c r="E31" s="365"/>
      <c r="F31" s="350"/>
      <c r="G31" s="368"/>
      <c r="H31" s="350"/>
      <c r="I31" s="399">
        <f>SUM(C31:H31)</f>
        <v>0</v>
      </c>
    </row>
    <row r="32" spans="2:9" s="341" customFormat="1" ht="26.25" thickBot="1" x14ac:dyDescent="0.3">
      <c r="B32" s="362" t="s">
        <v>382</v>
      </c>
      <c r="C32" s="367"/>
      <c r="D32" s="367">
        <f>-E37</f>
        <v>0</v>
      </c>
      <c r="E32" s="367">
        <f>-E38</f>
        <v>0</v>
      </c>
      <c r="F32" s="363">
        <f>-E39</f>
        <v>0</v>
      </c>
      <c r="G32" s="367">
        <f>-E40</f>
        <v>0</v>
      </c>
      <c r="H32" s="363">
        <f>-E41</f>
        <v>0</v>
      </c>
      <c r="I32" s="402">
        <f>SUM(C32:H32)</f>
        <v>0</v>
      </c>
    </row>
    <row r="33" spans="2:9" s="341" customFormat="1" ht="13.5" thickBot="1" x14ac:dyDescent="0.3">
      <c r="B33" s="356" t="s">
        <v>364</v>
      </c>
      <c r="C33" s="357">
        <f>+C22+C23+C27+C32</f>
        <v>0</v>
      </c>
      <c r="D33" s="357">
        <f t="shared" ref="D33:I33" si="2">+D22+D23+D27+D32</f>
        <v>0</v>
      </c>
      <c r="E33" s="357">
        <f t="shared" si="2"/>
        <v>0</v>
      </c>
      <c r="F33" s="357">
        <f t="shared" si="2"/>
        <v>0</v>
      </c>
      <c r="G33" s="357">
        <f t="shared" si="2"/>
        <v>0</v>
      </c>
      <c r="H33" s="357">
        <f t="shared" si="2"/>
        <v>0</v>
      </c>
      <c r="I33" s="404">
        <f t="shared" si="2"/>
        <v>0</v>
      </c>
    </row>
    <row r="34" spans="2:9" s="371" customFormat="1" ht="12.75" x14ac:dyDescent="0.25">
      <c r="B34" s="369"/>
      <c r="C34" s="370"/>
      <c r="D34" s="370"/>
      <c r="E34" s="370"/>
      <c r="F34" s="370"/>
      <c r="G34" s="370"/>
      <c r="H34" s="370"/>
      <c r="I34" s="370"/>
    </row>
    <row r="35" spans="2:9" s="341" customFormat="1" ht="13.5" thickBot="1" x14ac:dyDescent="0.3">
      <c r="B35" s="372" t="s">
        <v>383</v>
      </c>
      <c r="C35" s="372"/>
      <c r="D35" s="373"/>
      <c r="E35" s="373"/>
      <c r="F35" s="374"/>
      <c r="G35" s="375"/>
    </row>
    <row r="36" spans="2:9" s="341" customFormat="1" ht="13.5" thickBot="1" x14ac:dyDescent="0.3">
      <c r="B36" s="376" t="s">
        <v>384</v>
      </c>
      <c r="C36" s="1022" t="s">
        <v>385</v>
      </c>
      <c r="D36" s="1023"/>
      <c r="E36" s="377" t="s">
        <v>386</v>
      </c>
      <c r="F36" s="378"/>
      <c r="G36" s="375"/>
    </row>
    <row r="37" spans="2:9" s="341" customFormat="1" ht="12.75" x14ac:dyDescent="0.25">
      <c r="B37" s="379" t="s">
        <v>359</v>
      </c>
      <c r="C37" s="1024" t="s">
        <v>358</v>
      </c>
      <c r="D37" s="1025"/>
      <c r="E37" s="380"/>
      <c r="F37" s="381"/>
      <c r="G37" s="375"/>
    </row>
    <row r="38" spans="2:9" s="341" customFormat="1" ht="12.75" x14ac:dyDescent="0.25">
      <c r="B38" s="382" t="s">
        <v>360</v>
      </c>
      <c r="C38" s="383" t="s">
        <v>358</v>
      </c>
      <c r="D38" s="384"/>
      <c r="E38" s="385"/>
      <c r="F38" s="386"/>
      <c r="G38" s="375"/>
    </row>
    <row r="39" spans="2:9" s="341" customFormat="1" ht="12.75" x14ac:dyDescent="0.25">
      <c r="B39" s="387" t="s">
        <v>361</v>
      </c>
      <c r="C39" s="383" t="s">
        <v>358</v>
      </c>
      <c r="D39" s="384"/>
      <c r="E39" s="385"/>
      <c r="F39" s="381"/>
      <c r="G39" s="375"/>
    </row>
    <row r="40" spans="2:9" s="341" customFormat="1" ht="12.75" x14ac:dyDescent="0.25">
      <c r="B40" s="388" t="s">
        <v>362</v>
      </c>
      <c r="C40" s="383" t="s">
        <v>358</v>
      </c>
      <c r="D40" s="384"/>
      <c r="E40" s="385"/>
      <c r="F40" s="386"/>
      <c r="G40" s="375"/>
    </row>
    <row r="41" spans="2:9" s="341" customFormat="1" ht="13.5" thickBot="1" x14ac:dyDescent="0.3">
      <c r="B41" s="389" t="s">
        <v>387</v>
      </c>
      <c r="C41" s="390" t="s">
        <v>358</v>
      </c>
      <c r="D41" s="391"/>
      <c r="E41" s="392"/>
      <c r="F41" s="386"/>
      <c r="G41" s="375"/>
    </row>
    <row r="42" spans="2:9" s="341" customFormat="1" ht="13.5" thickBot="1" x14ac:dyDescent="0.3">
      <c r="B42" s="1016" t="s">
        <v>364</v>
      </c>
      <c r="C42" s="1017"/>
      <c r="D42" s="1018"/>
      <c r="E42" s="393">
        <f>SUM(E37:E41)</f>
        <v>0</v>
      </c>
      <c r="F42" s="386"/>
      <c r="G42" s="375"/>
    </row>
    <row r="43" spans="2:9" x14ac:dyDescent="0.25">
      <c r="F43" s="394"/>
      <c r="G43" s="394"/>
    </row>
    <row r="44" spans="2:9" x14ac:dyDescent="0.25">
      <c r="F44" s="394"/>
      <c r="G44" s="394"/>
    </row>
  </sheetData>
  <mergeCells count="6">
    <mergeCell ref="B42:D42"/>
    <mergeCell ref="B2:I2"/>
    <mergeCell ref="B3:I3"/>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rowBreaks count="1" manualBreakCount="1">
    <brk id="5" max="8" man="1"/>
  </rowBreaks>
  <colBreaks count="1" manualBreakCount="1">
    <brk id="8" max="41"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topLeftCell="A49" zoomScale="90" zoomScaleNormal="120" zoomScaleSheetLayoutView="90" zoomScalePageLayoutView="80" workbookViewId="0">
      <selection activeCell="E6" sqref="E6"/>
    </sheetView>
  </sheetViews>
  <sheetFormatPr baseColWidth="10" defaultColWidth="11.42578125" defaultRowHeight="12.75" x14ac:dyDescent="0.2"/>
  <cols>
    <col min="1" max="1" width="4.7109375" style="785" customWidth="1"/>
    <col min="2" max="2" width="67.5703125" style="785" customWidth="1"/>
    <col min="3" max="4" width="19.85546875" style="786" customWidth="1"/>
    <col min="5" max="9" width="16.7109375" style="785" customWidth="1"/>
    <col min="10" max="10" width="5.7109375" style="785" customWidth="1"/>
    <col min="11"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613</v>
      </c>
      <c r="C4" s="1132"/>
      <c r="D4" s="1132"/>
      <c r="E4" s="1132"/>
      <c r="F4" s="1132"/>
      <c r="G4" s="1132"/>
      <c r="H4" s="730"/>
      <c r="I4" s="730"/>
    </row>
    <row r="6" spans="2:9" s="735" customFormat="1" ht="25.5" x14ac:dyDescent="0.25">
      <c r="B6" s="732" t="s">
        <v>989</v>
      </c>
      <c r="C6" s="733" t="s">
        <v>990</v>
      </c>
      <c r="D6" s="734" t="s">
        <v>991</v>
      </c>
    </row>
    <row r="7" spans="2:9" s="735" customFormat="1" x14ac:dyDescent="0.25">
      <c r="B7" s="753" t="s">
        <v>992</v>
      </c>
      <c r="C7" s="737"/>
      <c r="D7" s="741"/>
      <c r="E7" s="818"/>
    </row>
    <row r="8" spans="2:9" s="735" customFormat="1" x14ac:dyDescent="0.25">
      <c r="B8" s="756" t="s">
        <v>993</v>
      </c>
      <c r="C8" s="740"/>
      <c r="D8" s="741"/>
    </row>
    <row r="9" spans="2:9" s="735" customFormat="1" x14ac:dyDescent="0.25">
      <c r="B9" s="756" t="s">
        <v>994</v>
      </c>
      <c r="C9" s="740"/>
      <c r="D9" s="741"/>
    </row>
    <row r="10" spans="2:9" s="735" customFormat="1" x14ac:dyDescent="0.25">
      <c r="B10" s="756" t="s">
        <v>995</v>
      </c>
      <c r="C10" s="740"/>
      <c r="D10" s="741"/>
    </row>
    <row r="11" spans="2:9" s="735" customFormat="1" x14ac:dyDescent="0.25">
      <c r="B11" s="756" t="s">
        <v>996</v>
      </c>
      <c r="C11" s="740"/>
      <c r="D11" s="741"/>
    </row>
    <row r="12" spans="2:9" s="735" customFormat="1" x14ac:dyDescent="0.25">
      <c r="B12" s="756" t="s">
        <v>997</v>
      </c>
      <c r="C12" s="740"/>
      <c r="D12" s="741"/>
    </row>
    <row r="13" spans="2:9" s="735" customFormat="1" ht="25.5" x14ac:dyDescent="0.25">
      <c r="B13" s="756" t="s">
        <v>998</v>
      </c>
      <c r="C13" s="740"/>
      <c r="D13" s="741"/>
    </row>
    <row r="14" spans="2:9" s="735" customFormat="1" ht="14.25" customHeight="1" x14ac:dyDescent="0.25">
      <c r="B14" s="756" t="s">
        <v>999</v>
      </c>
      <c r="C14" s="740"/>
      <c r="D14" s="741"/>
    </row>
    <row r="15" spans="2:9" s="735" customFormat="1" x14ac:dyDescent="0.25">
      <c r="B15" s="756" t="s">
        <v>1000</v>
      </c>
      <c r="C15" s="740"/>
      <c r="D15" s="741"/>
    </row>
    <row r="16" spans="2:9" s="735" customFormat="1" x14ac:dyDescent="0.25">
      <c r="B16" s="756" t="s">
        <v>1001</v>
      </c>
      <c r="C16" s="740"/>
      <c r="D16" s="741"/>
    </row>
    <row r="17" spans="2:5" s="735" customFormat="1" x14ac:dyDescent="0.25">
      <c r="B17" s="1011" t="s">
        <v>1002</v>
      </c>
      <c r="C17" s="743"/>
      <c r="D17" s="741"/>
    </row>
    <row r="18" spans="2:5" s="748" customFormat="1" x14ac:dyDescent="0.25">
      <c r="B18" s="745" t="s">
        <v>1003</v>
      </c>
      <c r="C18" s="746">
        <f>SUM(C7:C17)</f>
        <v>0</v>
      </c>
      <c r="D18" s="746">
        <f>SUM(D7:D17)</f>
        <v>0</v>
      </c>
      <c r="E18" s="747"/>
    </row>
    <row r="19" spans="2:5" s="752" customFormat="1" x14ac:dyDescent="0.25">
      <c r="B19" s="749"/>
      <c r="C19" s="750"/>
      <c r="D19" s="750"/>
      <c r="E19" s="751"/>
    </row>
    <row r="20" spans="2:5" s="752" customFormat="1" ht="25.5" x14ac:dyDescent="0.25">
      <c r="B20" s="732" t="s">
        <v>940</v>
      </c>
      <c r="C20" s="733" t="s">
        <v>990</v>
      </c>
      <c r="D20" s="734" t="s">
        <v>991</v>
      </c>
      <c r="E20" s="751"/>
    </row>
    <row r="21" spans="2:5" s="752" customFormat="1" x14ac:dyDescent="0.25">
      <c r="B21" s="762" t="s">
        <v>358</v>
      </c>
      <c r="C21" s="819"/>
      <c r="D21" s="741"/>
      <c r="E21" s="751"/>
    </row>
    <row r="22" spans="2:5" s="752" customFormat="1" x14ac:dyDescent="0.25">
      <c r="B22" s="765" t="s">
        <v>359</v>
      </c>
      <c r="C22" s="820"/>
      <c r="D22" s="741"/>
      <c r="E22" s="751"/>
    </row>
    <row r="23" spans="2:5" s="752" customFormat="1" x14ac:dyDescent="0.25">
      <c r="B23" s="765" t="s">
        <v>360</v>
      </c>
      <c r="C23" s="820"/>
      <c r="D23" s="741"/>
      <c r="E23" s="751"/>
    </row>
    <row r="24" spans="2:5" s="752" customFormat="1" x14ac:dyDescent="0.25">
      <c r="B24" s="765" t="s">
        <v>362</v>
      </c>
      <c r="C24" s="820"/>
      <c r="D24" s="741"/>
      <c r="E24" s="751"/>
    </row>
    <row r="25" spans="2:5" s="752" customFormat="1" x14ac:dyDescent="0.25">
      <c r="B25" s="765" t="s">
        <v>363</v>
      </c>
      <c r="C25" s="820"/>
      <c r="D25" s="741"/>
      <c r="E25" s="751"/>
    </row>
    <row r="26" spans="2:5" s="770" customFormat="1" ht="38.25" customHeight="1" x14ac:dyDescent="0.25">
      <c r="B26" s="768" t="s">
        <v>1004</v>
      </c>
      <c r="C26" s="759">
        <f>SUM(C21:C25)</f>
        <v>0</v>
      </c>
      <c r="D26" s="759">
        <f>SUM(D21:D25)</f>
        <v>0</v>
      </c>
      <c r="E26" s="769"/>
    </row>
    <row r="27" spans="2:5" s="752" customFormat="1" x14ac:dyDescent="0.25">
      <c r="B27" s="749"/>
      <c r="C27" s="750"/>
      <c r="D27" s="750"/>
      <c r="E27" s="751"/>
    </row>
    <row r="28" spans="2:5" s="752" customFormat="1" ht="25.5" x14ac:dyDescent="0.25">
      <c r="B28" s="732" t="s">
        <v>942</v>
      </c>
      <c r="C28" s="733" t="s">
        <v>990</v>
      </c>
      <c r="D28" s="734" t="s">
        <v>991</v>
      </c>
      <c r="E28" s="751"/>
    </row>
    <row r="29" spans="2:5" s="770" customFormat="1" x14ac:dyDescent="0.25">
      <c r="B29" s="753" t="s">
        <v>943</v>
      </c>
      <c r="C29" s="771">
        <v>0</v>
      </c>
      <c r="D29" s="741">
        <v>0</v>
      </c>
    </row>
    <row r="30" spans="2:5" s="770" customFormat="1" x14ac:dyDescent="0.25">
      <c r="B30" s="756" t="s">
        <v>944</v>
      </c>
      <c r="C30" s="773">
        <v>0</v>
      </c>
      <c r="D30" s="741">
        <v>0</v>
      </c>
    </row>
    <row r="31" spans="2:5" s="770" customFormat="1" x14ac:dyDescent="0.25">
      <c r="B31" s="756" t="s">
        <v>945</v>
      </c>
      <c r="C31" s="773">
        <v>0</v>
      </c>
      <c r="D31" s="741">
        <v>0</v>
      </c>
    </row>
    <row r="32" spans="2:5" s="770" customFormat="1" x14ac:dyDescent="0.25">
      <c r="B32" s="1011" t="s">
        <v>946</v>
      </c>
      <c r="C32" s="775">
        <v>0</v>
      </c>
      <c r="D32" s="741">
        <v>0</v>
      </c>
    </row>
    <row r="33" spans="2:11" s="770" customFormat="1" ht="25.5" x14ac:dyDescent="0.25">
      <c r="B33" s="768" t="s">
        <v>1005</v>
      </c>
      <c r="C33" s="759">
        <f>SUM(C29:C32)</f>
        <v>0</v>
      </c>
      <c r="D33" s="759">
        <f>SUM(D29:D32)</f>
        <v>0</v>
      </c>
    </row>
    <row r="34" spans="2:11" s="752" customFormat="1" x14ac:dyDescent="0.25">
      <c r="B34" s="749"/>
      <c r="C34" s="750"/>
      <c r="D34" s="750"/>
      <c r="E34" s="751"/>
    </row>
    <row r="35" spans="2:11" s="752" customFormat="1" ht="25.5" x14ac:dyDescent="0.25">
      <c r="B35" s="732" t="s">
        <v>948</v>
      </c>
      <c r="C35" s="733" t="s">
        <v>990</v>
      </c>
      <c r="D35" s="734" t="s">
        <v>991</v>
      </c>
      <c r="E35" s="751"/>
    </row>
    <row r="36" spans="2:11" s="770" customFormat="1" x14ac:dyDescent="0.25">
      <c r="B36" s="753"/>
      <c r="C36" s="771">
        <v>0</v>
      </c>
      <c r="D36" s="741">
        <v>0</v>
      </c>
    </row>
    <row r="37" spans="2:11" s="770" customFormat="1" x14ac:dyDescent="0.25">
      <c r="B37" s="768" t="s">
        <v>1006</v>
      </c>
      <c r="C37" s="759">
        <f>SUM(C36:C36)</f>
        <v>0</v>
      </c>
      <c r="D37" s="759">
        <f>SUM(D36:D36)</f>
        <v>0</v>
      </c>
    </row>
    <row r="38" spans="2:11" s="752" customFormat="1" x14ac:dyDescent="0.25">
      <c r="B38" s="821"/>
      <c r="C38" s="822"/>
      <c r="D38" s="822"/>
      <c r="E38" s="751"/>
    </row>
    <row r="39" spans="2:11" s="761" customFormat="1" ht="21" customHeight="1" x14ac:dyDescent="0.25">
      <c r="B39" s="745" t="s">
        <v>1007</v>
      </c>
      <c r="C39" s="759">
        <f>+C18-C26-C33-C37</f>
        <v>0</v>
      </c>
      <c r="D39" s="759">
        <f>+D18-D26-D33-D37</f>
        <v>0</v>
      </c>
      <c r="E39" s="777"/>
    </row>
    <row r="40" spans="2:11" s="780" customFormat="1" x14ac:dyDescent="0.25">
      <c r="B40" s="778"/>
      <c r="C40" s="779"/>
      <c r="D40" s="779"/>
    </row>
    <row r="41" spans="2:11" s="780" customFormat="1" ht="24" customHeight="1" x14ac:dyDescent="0.25">
      <c r="B41" s="745" t="s">
        <v>952</v>
      </c>
      <c r="C41" s="733" t="s">
        <v>953</v>
      </c>
      <c r="D41" s="733" t="s">
        <v>386</v>
      </c>
    </row>
    <row r="42" spans="2:11" s="780" customFormat="1" x14ac:dyDescent="0.25">
      <c r="B42" s="781" t="s">
        <v>954</v>
      </c>
      <c r="C42" s="782">
        <f>+'1.3.3_RA2_REGLA DESPESA'!E8</f>
        <v>2.4E-2</v>
      </c>
      <c r="D42" s="783">
        <f>+C39*(1+C42)</f>
        <v>0</v>
      </c>
    </row>
    <row r="43" spans="2:11" s="780" customFormat="1" x14ac:dyDescent="0.25">
      <c r="B43" s="1136" t="s">
        <v>955</v>
      </c>
      <c r="C43" s="1137"/>
      <c r="D43" s="784">
        <v>0</v>
      </c>
    </row>
    <row r="44" spans="2:11" s="780" customFormat="1" ht="24" customHeight="1" x14ac:dyDescent="0.25">
      <c r="B44" s="1138" t="s">
        <v>956</v>
      </c>
      <c r="C44" s="1139"/>
      <c r="D44" s="759">
        <f>+D42+D43</f>
        <v>0</v>
      </c>
    </row>
    <row r="45" spans="2:11" x14ac:dyDescent="0.2">
      <c r="D45" s="823"/>
      <c r="E45" s="787"/>
      <c r="F45" s="787"/>
      <c r="G45" s="787"/>
    </row>
    <row r="47" spans="2:11" ht="19.5" x14ac:dyDescent="0.4">
      <c r="B47" s="1140" t="s">
        <v>972</v>
      </c>
      <c r="C47" s="1141"/>
      <c r="D47" s="1141"/>
      <c r="E47" s="1141"/>
      <c r="F47" s="1141"/>
      <c r="G47" s="1141"/>
      <c r="H47" s="803"/>
      <c r="I47" s="803"/>
      <c r="J47" s="787"/>
      <c r="K47" s="787"/>
    </row>
    <row r="48" spans="2:11" ht="16.5" customHeight="1" x14ac:dyDescent="0.25">
      <c r="B48" s="804"/>
      <c r="C48" s="804"/>
    </row>
    <row r="49" spans="2:7" s="805" customFormat="1" ht="12" x14ac:dyDescent="0.25">
      <c r="B49" s="1142" t="s">
        <v>973</v>
      </c>
      <c r="C49" s="1143" t="s">
        <v>974</v>
      </c>
      <c r="D49" s="1143"/>
      <c r="E49" s="1143" t="s">
        <v>975</v>
      </c>
      <c r="F49" s="1143"/>
      <c r="G49" s="1143" t="s">
        <v>976</v>
      </c>
    </row>
    <row r="50" spans="2:7" s="805" customFormat="1" ht="27" customHeight="1" x14ac:dyDescent="0.25">
      <c r="B50" s="1142"/>
      <c r="C50" s="1012" t="s">
        <v>857</v>
      </c>
      <c r="D50" s="1012" t="s">
        <v>977</v>
      </c>
      <c r="E50" s="1143" t="s">
        <v>978</v>
      </c>
      <c r="F50" s="1143"/>
      <c r="G50" s="1143"/>
    </row>
    <row r="51" spans="2:7" s="809" customFormat="1" ht="12" x14ac:dyDescent="0.25">
      <c r="B51" s="806"/>
      <c r="C51" s="806"/>
      <c r="D51" s="806"/>
      <c r="E51" s="807"/>
      <c r="F51" s="808"/>
      <c r="G51" s="806"/>
    </row>
    <row r="52" spans="2:7" s="811" customFormat="1" ht="12" x14ac:dyDescent="0.25">
      <c r="B52" s="611"/>
      <c r="C52" s="682"/>
      <c r="D52" s="682"/>
      <c r="E52" s="1135"/>
      <c r="F52" s="1135"/>
      <c r="G52" s="824">
        <f>+C52*D52/100</f>
        <v>0</v>
      </c>
    </row>
    <row r="53" spans="2:7" s="811" customFormat="1" ht="12" x14ac:dyDescent="0.25">
      <c r="B53" s="825" t="s">
        <v>979</v>
      </c>
      <c r="C53" s="812"/>
      <c r="D53" s="813"/>
      <c r="E53" s="1144"/>
      <c r="F53" s="1144"/>
      <c r="G53" s="812">
        <f>SUM(G52:G52)</f>
        <v>0</v>
      </c>
    </row>
    <row r="54" spans="2:7" s="809" customFormat="1" ht="12" x14ac:dyDescent="0.25">
      <c r="B54" s="806"/>
      <c r="C54" s="806"/>
      <c r="D54" s="806"/>
      <c r="E54" s="807"/>
      <c r="F54" s="808"/>
      <c r="G54" s="806"/>
    </row>
    <row r="55" spans="2:7" s="811" customFormat="1" ht="12" x14ac:dyDescent="0.25">
      <c r="B55" s="643"/>
      <c r="C55" s="682"/>
      <c r="D55" s="682"/>
      <c r="E55" s="1135"/>
      <c r="F55" s="1135"/>
      <c r="G55" s="824">
        <f>+C55*D55/100</f>
        <v>0</v>
      </c>
    </row>
    <row r="56" spans="2:7" s="811" customFormat="1" ht="12" x14ac:dyDescent="0.25">
      <c r="B56" s="825" t="s">
        <v>980</v>
      </c>
      <c r="C56" s="812"/>
      <c r="D56" s="813"/>
      <c r="E56" s="1144"/>
      <c r="F56" s="1144"/>
      <c r="G56" s="812">
        <f>SUM(G55:G55)</f>
        <v>0</v>
      </c>
    </row>
    <row r="57" spans="2:7" s="809" customFormat="1" ht="12" x14ac:dyDescent="0.25">
      <c r="B57" s="806"/>
      <c r="C57" s="806"/>
      <c r="D57" s="806"/>
      <c r="E57" s="807"/>
      <c r="F57" s="808"/>
      <c r="G57" s="806"/>
    </row>
    <row r="58" spans="2:7" s="811" customFormat="1" ht="12" x14ac:dyDescent="0.25">
      <c r="B58" s="643"/>
      <c r="C58" s="682"/>
      <c r="D58" s="682"/>
      <c r="E58" s="1135"/>
      <c r="F58" s="1135"/>
      <c r="G58" s="824">
        <f>+C58*D58/100</f>
        <v>0</v>
      </c>
    </row>
    <row r="59" spans="2:7" s="811" customFormat="1" ht="12" x14ac:dyDescent="0.25">
      <c r="B59" s="825" t="s">
        <v>981</v>
      </c>
      <c r="C59" s="812"/>
      <c r="D59" s="813"/>
      <c r="E59" s="1144"/>
      <c r="F59" s="1144"/>
      <c r="G59" s="812">
        <f>SUM(G58:G58)</f>
        <v>0</v>
      </c>
    </row>
    <row r="60" spans="2:7" s="809" customFormat="1" ht="12" x14ac:dyDescent="0.25">
      <c r="B60" s="806"/>
      <c r="C60" s="806"/>
      <c r="D60" s="806"/>
      <c r="E60" s="807"/>
      <c r="F60" s="808"/>
      <c r="G60" s="806"/>
    </row>
    <row r="61" spans="2:7" s="811" customFormat="1" ht="12" x14ac:dyDescent="0.25">
      <c r="B61" s="643"/>
      <c r="C61" s="682"/>
      <c r="D61" s="682"/>
      <c r="E61" s="1135"/>
      <c r="F61" s="1135"/>
      <c r="G61" s="824">
        <f>+C61*D61/100</f>
        <v>0</v>
      </c>
    </row>
    <row r="62" spans="2:7" s="811" customFormat="1" ht="12" x14ac:dyDescent="0.25">
      <c r="B62" s="825" t="s">
        <v>982</v>
      </c>
      <c r="C62" s="812"/>
      <c r="D62" s="813"/>
      <c r="E62" s="1144"/>
      <c r="F62" s="1144"/>
      <c r="G62" s="812">
        <f>SUM(G61:G61)</f>
        <v>0</v>
      </c>
    </row>
    <row r="63" spans="2:7" s="809" customFormat="1" ht="12" x14ac:dyDescent="0.25">
      <c r="B63" s="806"/>
      <c r="C63" s="806"/>
      <c r="D63" s="806"/>
      <c r="E63" s="807"/>
      <c r="F63" s="808"/>
      <c r="G63" s="806"/>
    </row>
    <row r="64" spans="2:7" s="811" customFormat="1" ht="12" x14ac:dyDescent="0.25">
      <c r="B64" s="815" t="s">
        <v>364</v>
      </c>
      <c r="C64" s="815"/>
      <c r="D64" s="815"/>
      <c r="E64" s="1145"/>
      <c r="F64" s="1145"/>
      <c r="G64" s="81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topLeftCell="A49" zoomScale="90" zoomScaleNormal="120" zoomScaleSheetLayoutView="90" zoomScalePageLayoutView="80" workbookViewId="0">
      <selection activeCell="E6" sqref="E6"/>
    </sheetView>
  </sheetViews>
  <sheetFormatPr baseColWidth="10" defaultColWidth="11.42578125" defaultRowHeight="12.75" x14ac:dyDescent="0.2"/>
  <cols>
    <col min="1" max="1" width="4.7109375" style="785" customWidth="1"/>
    <col min="2" max="2" width="67.5703125" style="785" customWidth="1"/>
    <col min="3" max="4" width="19.85546875" style="786" customWidth="1"/>
    <col min="5" max="9" width="16.7109375" style="785" customWidth="1"/>
    <col min="10" max="10" width="5.7109375" style="785" customWidth="1"/>
    <col min="11"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645</v>
      </c>
      <c r="C4" s="1132"/>
      <c r="D4" s="1132"/>
      <c r="E4" s="1132"/>
      <c r="F4" s="1132"/>
      <c r="G4" s="1132"/>
      <c r="H4" s="730"/>
      <c r="I4" s="730"/>
    </row>
    <row r="6" spans="2:9" s="735" customFormat="1" ht="25.5" x14ac:dyDescent="0.25">
      <c r="B6" s="732" t="s">
        <v>989</v>
      </c>
      <c r="C6" s="733" t="s">
        <v>990</v>
      </c>
      <c r="D6" s="734" t="s">
        <v>991</v>
      </c>
    </row>
    <row r="7" spans="2:9" s="735" customFormat="1" x14ac:dyDescent="0.25">
      <c r="B7" s="753" t="s">
        <v>992</v>
      </c>
      <c r="C7" s="737"/>
      <c r="D7" s="741"/>
      <c r="E7" s="818"/>
    </row>
    <row r="8" spans="2:9" s="735" customFormat="1" x14ac:dyDescent="0.25">
      <c r="B8" s="756" t="s">
        <v>993</v>
      </c>
      <c r="C8" s="740"/>
      <c r="D8" s="741"/>
    </row>
    <row r="9" spans="2:9" s="735" customFormat="1" x14ac:dyDescent="0.25">
      <c r="B9" s="756" t="s">
        <v>994</v>
      </c>
      <c r="C9" s="740"/>
      <c r="D9" s="741"/>
    </row>
    <row r="10" spans="2:9" s="735" customFormat="1" x14ac:dyDescent="0.25">
      <c r="B10" s="756" t="s">
        <v>995</v>
      </c>
      <c r="C10" s="740"/>
      <c r="D10" s="741"/>
    </row>
    <row r="11" spans="2:9" s="735" customFormat="1" x14ac:dyDescent="0.25">
      <c r="B11" s="756" t="s">
        <v>996</v>
      </c>
      <c r="C11" s="740"/>
      <c r="D11" s="741"/>
    </row>
    <row r="12" spans="2:9" s="735" customFormat="1" x14ac:dyDescent="0.25">
      <c r="B12" s="756" t="s">
        <v>997</v>
      </c>
      <c r="C12" s="740"/>
      <c r="D12" s="741"/>
    </row>
    <row r="13" spans="2:9" s="735" customFormat="1" ht="25.5" x14ac:dyDescent="0.25">
      <c r="B13" s="756" t="s">
        <v>998</v>
      </c>
      <c r="C13" s="740"/>
      <c r="D13" s="741"/>
    </row>
    <row r="14" spans="2:9" s="735" customFormat="1" ht="25.5" x14ac:dyDescent="0.25">
      <c r="B14" s="756" t="s">
        <v>999</v>
      </c>
      <c r="C14" s="740"/>
      <c r="D14" s="741"/>
    </row>
    <row r="15" spans="2:9" s="735" customFormat="1" x14ac:dyDescent="0.25">
      <c r="B15" s="756" t="s">
        <v>1000</v>
      </c>
      <c r="C15" s="740"/>
      <c r="D15" s="741"/>
    </row>
    <row r="16" spans="2:9" s="735" customFormat="1" x14ac:dyDescent="0.25">
      <c r="B16" s="756" t="s">
        <v>1001</v>
      </c>
      <c r="C16" s="740"/>
      <c r="D16" s="741"/>
    </row>
    <row r="17" spans="2:5" s="735" customFormat="1" x14ac:dyDescent="0.25">
      <c r="B17" s="1011" t="s">
        <v>1002</v>
      </c>
      <c r="C17" s="743"/>
      <c r="D17" s="741"/>
    </row>
    <row r="18" spans="2:5" s="748" customFormat="1" x14ac:dyDescent="0.25">
      <c r="B18" s="745" t="s">
        <v>1003</v>
      </c>
      <c r="C18" s="746">
        <f>SUM(C7:C17)</f>
        <v>0</v>
      </c>
      <c r="D18" s="746">
        <f>SUM(D7:D17)</f>
        <v>0</v>
      </c>
      <c r="E18" s="747"/>
    </row>
    <row r="19" spans="2:5" s="752" customFormat="1" x14ac:dyDescent="0.25">
      <c r="B19" s="749"/>
      <c r="C19" s="750"/>
      <c r="D19" s="750"/>
      <c r="E19" s="751"/>
    </row>
    <row r="20" spans="2:5" s="752" customFormat="1" ht="25.5" x14ac:dyDescent="0.25">
      <c r="B20" s="732" t="s">
        <v>940</v>
      </c>
      <c r="C20" s="733" t="s">
        <v>990</v>
      </c>
      <c r="D20" s="734" t="s">
        <v>991</v>
      </c>
      <c r="E20" s="751"/>
    </row>
    <row r="21" spans="2:5" s="752" customFormat="1" x14ac:dyDescent="0.25">
      <c r="B21" s="762" t="s">
        <v>358</v>
      </c>
      <c r="C21" s="819"/>
      <c r="D21" s="741"/>
      <c r="E21" s="751"/>
    </row>
    <row r="22" spans="2:5" s="752" customFormat="1" x14ac:dyDescent="0.25">
      <c r="B22" s="765" t="s">
        <v>359</v>
      </c>
      <c r="C22" s="820"/>
      <c r="D22" s="741"/>
      <c r="E22" s="751"/>
    </row>
    <row r="23" spans="2:5" s="752" customFormat="1" x14ac:dyDescent="0.25">
      <c r="B23" s="765" t="s">
        <v>360</v>
      </c>
      <c r="C23" s="820"/>
      <c r="D23" s="741"/>
      <c r="E23" s="751"/>
    </row>
    <row r="24" spans="2:5" s="752" customFormat="1" x14ac:dyDescent="0.25">
      <c r="B24" s="765" t="s">
        <v>361</v>
      </c>
      <c r="C24" s="820"/>
      <c r="D24" s="741"/>
      <c r="E24" s="751"/>
    </row>
    <row r="25" spans="2:5" s="752" customFormat="1" x14ac:dyDescent="0.25">
      <c r="B25" s="765" t="s">
        <v>363</v>
      </c>
      <c r="C25" s="820"/>
      <c r="D25" s="741"/>
      <c r="E25" s="751"/>
    </row>
    <row r="26" spans="2:5" s="770" customFormat="1" ht="38.25" customHeight="1" x14ac:dyDescent="0.25">
      <c r="B26" s="768" t="s">
        <v>1004</v>
      </c>
      <c r="C26" s="759">
        <f>SUM(C21:C25)</f>
        <v>0</v>
      </c>
      <c r="D26" s="759">
        <f>SUM(D21:D25)</f>
        <v>0</v>
      </c>
      <c r="E26" s="769"/>
    </row>
    <row r="27" spans="2:5" s="752" customFormat="1" x14ac:dyDescent="0.25">
      <c r="B27" s="749"/>
      <c r="C27" s="750"/>
      <c r="D27" s="750"/>
      <c r="E27" s="751"/>
    </row>
    <row r="28" spans="2:5" s="752" customFormat="1" ht="25.5" x14ac:dyDescent="0.25">
      <c r="B28" s="732" t="s">
        <v>942</v>
      </c>
      <c r="C28" s="733" t="s">
        <v>990</v>
      </c>
      <c r="D28" s="734" t="s">
        <v>991</v>
      </c>
      <c r="E28" s="751"/>
    </row>
    <row r="29" spans="2:5" s="770" customFormat="1" x14ac:dyDescent="0.25">
      <c r="B29" s="753" t="s">
        <v>943</v>
      </c>
      <c r="C29" s="771">
        <v>0</v>
      </c>
      <c r="D29" s="741">
        <v>0</v>
      </c>
    </row>
    <row r="30" spans="2:5" s="770" customFormat="1" x14ac:dyDescent="0.25">
      <c r="B30" s="756" t="s">
        <v>944</v>
      </c>
      <c r="C30" s="773">
        <v>0</v>
      </c>
      <c r="D30" s="741">
        <v>0</v>
      </c>
    </row>
    <row r="31" spans="2:5" s="770" customFormat="1" x14ac:dyDescent="0.25">
      <c r="B31" s="756" t="s">
        <v>945</v>
      </c>
      <c r="C31" s="773">
        <v>0</v>
      </c>
      <c r="D31" s="741">
        <v>0</v>
      </c>
    </row>
    <row r="32" spans="2:5" s="770" customFormat="1" x14ac:dyDescent="0.25">
      <c r="B32" s="1011" t="s">
        <v>946</v>
      </c>
      <c r="C32" s="775">
        <v>0</v>
      </c>
      <c r="D32" s="741">
        <v>0</v>
      </c>
    </row>
    <row r="33" spans="2:11" s="770" customFormat="1" ht="25.5" x14ac:dyDescent="0.25">
      <c r="B33" s="768" t="s">
        <v>1005</v>
      </c>
      <c r="C33" s="759">
        <f>SUM(C29:C32)</f>
        <v>0</v>
      </c>
      <c r="D33" s="759">
        <f>SUM(D29:D32)</f>
        <v>0</v>
      </c>
    </row>
    <row r="34" spans="2:11" s="752" customFormat="1" x14ac:dyDescent="0.25">
      <c r="B34" s="749"/>
      <c r="C34" s="750"/>
      <c r="D34" s="750"/>
      <c r="E34" s="751"/>
    </row>
    <row r="35" spans="2:11" s="752" customFormat="1" ht="25.5" x14ac:dyDescent="0.25">
      <c r="B35" s="732" t="s">
        <v>948</v>
      </c>
      <c r="C35" s="733" t="s">
        <v>990</v>
      </c>
      <c r="D35" s="734" t="s">
        <v>991</v>
      </c>
      <c r="E35" s="751"/>
    </row>
    <row r="36" spans="2:11" s="770" customFormat="1" x14ac:dyDescent="0.25">
      <c r="B36" s="753"/>
      <c r="C36" s="771">
        <v>0</v>
      </c>
      <c r="D36" s="741">
        <v>0</v>
      </c>
    </row>
    <row r="37" spans="2:11" s="770" customFormat="1" x14ac:dyDescent="0.25">
      <c r="B37" s="768" t="s">
        <v>1006</v>
      </c>
      <c r="C37" s="759">
        <f>SUM(C36:C36)</f>
        <v>0</v>
      </c>
      <c r="D37" s="759">
        <f>SUM(D36:D36)</f>
        <v>0</v>
      </c>
    </row>
    <row r="38" spans="2:11" s="752" customFormat="1" x14ac:dyDescent="0.25">
      <c r="B38" s="749"/>
      <c r="C38" s="750"/>
      <c r="D38" s="750"/>
      <c r="E38" s="751"/>
    </row>
    <row r="39" spans="2:11" s="761" customFormat="1" ht="21" customHeight="1" x14ac:dyDescent="0.25">
      <c r="B39" s="745" t="s">
        <v>1007</v>
      </c>
      <c r="C39" s="759">
        <f>+C18-C26-C33-C37</f>
        <v>0</v>
      </c>
      <c r="D39" s="759">
        <f>+D18-D26-D33-D37</f>
        <v>0</v>
      </c>
      <c r="E39" s="777"/>
    </row>
    <row r="40" spans="2:11" s="780" customFormat="1" x14ac:dyDescent="0.25">
      <c r="B40" s="778"/>
      <c r="C40" s="779"/>
      <c r="D40" s="779"/>
    </row>
    <row r="41" spans="2:11" s="780" customFormat="1" ht="24" customHeight="1" x14ac:dyDescent="0.25">
      <c r="B41" s="745" t="s">
        <v>952</v>
      </c>
      <c r="C41" s="733" t="s">
        <v>953</v>
      </c>
      <c r="D41" s="733" t="s">
        <v>386</v>
      </c>
    </row>
    <row r="42" spans="2:11" s="780" customFormat="1" x14ac:dyDescent="0.25">
      <c r="B42" s="781" t="s">
        <v>954</v>
      </c>
      <c r="C42" s="782">
        <f>+'1.3.3_RA2_REGLA DESPESA'!E8</f>
        <v>2.4E-2</v>
      </c>
      <c r="D42" s="783">
        <f>+C39*(1+C42)</f>
        <v>0</v>
      </c>
    </row>
    <row r="43" spans="2:11" s="780" customFormat="1" x14ac:dyDescent="0.25">
      <c r="B43" s="1136" t="s">
        <v>955</v>
      </c>
      <c r="C43" s="1137"/>
      <c r="D43" s="784">
        <v>0</v>
      </c>
    </row>
    <row r="44" spans="2:11" s="780" customFormat="1" ht="24" customHeight="1" x14ac:dyDescent="0.25">
      <c r="B44" s="1138" t="s">
        <v>956</v>
      </c>
      <c r="C44" s="1139"/>
      <c r="D44" s="759">
        <f>+D42+D43</f>
        <v>0</v>
      </c>
    </row>
    <row r="45" spans="2:11" x14ac:dyDescent="0.2">
      <c r="D45" s="823"/>
      <c r="E45" s="787"/>
      <c r="F45" s="787"/>
      <c r="G45" s="787"/>
    </row>
    <row r="47" spans="2:11" ht="19.5" x14ac:dyDescent="0.4">
      <c r="B47" s="1140" t="s">
        <v>972</v>
      </c>
      <c r="C47" s="1141"/>
      <c r="D47" s="1141"/>
      <c r="E47" s="1141"/>
      <c r="F47" s="1141"/>
      <c r="G47" s="1141"/>
      <c r="H47" s="803"/>
      <c r="I47" s="803"/>
      <c r="J47" s="787"/>
      <c r="K47" s="787"/>
    </row>
    <row r="48" spans="2:11" ht="13.5" customHeight="1" x14ac:dyDescent="0.25">
      <c r="B48" s="804"/>
      <c r="C48" s="804"/>
    </row>
    <row r="49" spans="2:7" s="805" customFormat="1" ht="12" x14ac:dyDescent="0.25">
      <c r="B49" s="1142" t="s">
        <v>973</v>
      </c>
      <c r="C49" s="1143" t="s">
        <v>974</v>
      </c>
      <c r="D49" s="1143"/>
      <c r="E49" s="1143" t="s">
        <v>975</v>
      </c>
      <c r="F49" s="1143"/>
      <c r="G49" s="1143" t="s">
        <v>976</v>
      </c>
    </row>
    <row r="50" spans="2:7" s="805" customFormat="1" ht="27" customHeight="1" x14ac:dyDescent="0.25">
      <c r="B50" s="1142"/>
      <c r="C50" s="1012" t="s">
        <v>857</v>
      </c>
      <c r="D50" s="1012" t="s">
        <v>977</v>
      </c>
      <c r="E50" s="1143" t="s">
        <v>978</v>
      </c>
      <c r="F50" s="1143"/>
      <c r="G50" s="1143"/>
    </row>
    <row r="51" spans="2:7" s="809" customFormat="1" ht="12" x14ac:dyDescent="0.25">
      <c r="B51" s="806"/>
      <c r="C51" s="806"/>
      <c r="D51" s="806"/>
      <c r="E51" s="807"/>
      <c r="F51" s="808"/>
      <c r="G51" s="806"/>
    </row>
    <row r="52" spans="2:7" s="811" customFormat="1" ht="12" x14ac:dyDescent="0.25">
      <c r="B52" s="611"/>
      <c r="C52" s="682"/>
      <c r="D52" s="682"/>
      <c r="E52" s="1135"/>
      <c r="F52" s="1135"/>
      <c r="G52" s="824">
        <f>+C52*D52/100</f>
        <v>0</v>
      </c>
    </row>
    <row r="53" spans="2:7" s="811" customFormat="1" ht="12" x14ac:dyDescent="0.25">
      <c r="B53" s="825" t="s">
        <v>979</v>
      </c>
      <c r="C53" s="812"/>
      <c r="D53" s="813"/>
      <c r="E53" s="1144"/>
      <c r="F53" s="1144"/>
      <c r="G53" s="812">
        <f>SUM(G52:G52)</f>
        <v>0</v>
      </c>
    </row>
    <row r="54" spans="2:7" s="809" customFormat="1" ht="12" x14ac:dyDescent="0.25">
      <c r="B54" s="806"/>
      <c r="C54" s="806"/>
      <c r="D54" s="806"/>
      <c r="E54" s="807"/>
      <c r="F54" s="808"/>
      <c r="G54" s="806"/>
    </row>
    <row r="55" spans="2:7" s="811" customFormat="1" ht="12" x14ac:dyDescent="0.25">
      <c r="B55" s="643"/>
      <c r="C55" s="682"/>
      <c r="D55" s="682"/>
      <c r="E55" s="1135"/>
      <c r="F55" s="1135"/>
      <c r="G55" s="824">
        <f>+C55*D55/100</f>
        <v>0</v>
      </c>
    </row>
    <row r="56" spans="2:7" s="811" customFormat="1" ht="12" x14ac:dyDescent="0.25">
      <c r="B56" s="825" t="s">
        <v>980</v>
      </c>
      <c r="C56" s="812"/>
      <c r="D56" s="813"/>
      <c r="E56" s="1144"/>
      <c r="F56" s="1144"/>
      <c r="G56" s="812">
        <f>SUM(G55:G55)</f>
        <v>0</v>
      </c>
    </row>
    <row r="57" spans="2:7" s="809" customFormat="1" ht="12" x14ac:dyDescent="0.25">
      <c r="B57" s="806"/>
      <c r="C57" s="806"/>
      <c r="D57" s="806"/>
      <c r="E57" s="807"/>
      <c r="F57" s="808"/>
      <c r="G57" s="806"/>
    </row>
    <row r="58" spans="2:7" s="811" customFormat="1" ht="12" x14ac:dyDescent="0.25">
      <c r="B58" s="643"/>
      <c r="C58" s="682"/>
      <c r="D58" s="682"/>
      <c r="E58" s="1135"/>
      <c r="F58" s="1135"/>
      <c r="G58" s="824">
        <f>+C58*D58/100</f>
        <v>0</v>
      </c>
    </row>
    <row r="59" spans="2:7" s="811" customFormat="1" ht="12" x14ac:dyDescent="0.25">
      <c r="B59" s="825" t="s">
        <v>981</v>
      </c>
      <c r="C59" s="812"/>
      <c r="D59" s="813"/>
      <c r="E59" s="1144"/>
      <c r="F59" s="1144"/>
      <c r="G59" s="812">
        <f>SUM(G58:G58)</f>
        <v>0</v>
      </c>
    </row>
    <row r="60" spans="2:7" s="809" customFormat="1" ht="12" x14ac:dyDescent="0.25">
      <c r="B60" s="806"/>
      <c r="C60" s="806"/>
      <c r="D60" s="806"/>
      <c r="E60" s="807"/>
      <c r="F60" s="808"/>
      <c r="G60" s="806"/>
    </row>
    <row r="61" spans="2:7" s="811" customFormat="1" ht="12" x14ac:dyDescent="0.25">
      <c r="B61" s="643"/>
      <c r="C61" s="682"/>
      <c r="D61" s="682"/>
      <c r="E61" s="1135"/>
      <c r="F61" s="1135"/>
      <c r="G61" s="824">
        <f>+C61*D61/100</f>
        <v>0</v>
      </c>
    </row>
    <row r="62" spans="2:7" s="811" customFormat="1" ht="12" x14ac:dyDescent="0.25">
      <c r="B62" s="825" t="s">
        <v>982</v>
      </c>
      <c r="C62" s="812"/>
      <c r="D62" s="813"/>
      <c r="E62" s="1144"/>
      <c r="F62" s="1144"/>
      <c r="G62" s="812">
        <f>SUM(G61:G61)</f>
        <v>0</v>
      </c>
    </row>
    <row r="63" spans="2:7" s="809" customFormat="1" ht="12" x14ac:dyDescent="0.25">
      <c r="B63" s="806"/>
      <c r="C63" s="806"/>
      <c r="D63" s="806"/>
      <c r="E63" s="807"/>
      <c r="F63" s="808"/>
      <c r="G63" s="806"/>
    </row>
    <row r="64" spans="2:7" s="811" customFormat="1" ht="12" x14ac:dyDescent="0.25">
      <c r="B64" s="815" t="s">
        <v>364</v>
      </c>
      <c r="C64" s="815"/>
      <c r="D64" s="815"/>
      <c r="E64" s="1145"/>
      <c r="F64" s="1145"/>
      <c r="G64" s="81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topLeftCell="A50" zoomScale="90" zoomScaleNormal="120" zoomScaleSheetLayoutView="90" zoomScalePageLayoutView="80" workbookViewId="0">
      <selection activeCell="E6" sqref="E6"/>
    </sheetView>
  </sheetViews>
  <sheetFormatPr baseColWidth="10" defaultColWidth="11.42578125" defaultRowHeight="12.75" x14ac:dyDescent="0.2"/>
  <cols>
    <col min="1" max="1" width="4.7109375" style="785" customWidth="1"/>
    <col min="2" max="2" width="67.5703125" style="785" customWidth="1"/>
    <col min="3" max="4" width="19.85546875" style="786" customWidth="1"/>
    <col min="5" max="8" width="16.7109375" style="785" customWidth="1"/>
    <col min="9" max="9" width="5.7109375" style="785" customWidth="1"/>
    <col min="10" max="16384" width="11.42578125" style="785"/>
  </cols>
  <sheetData>
    <row r="2" spans="2:9" s="731" customFormat="1" ht="20.25" x14ac:dyDescent="0.4">
      <c r="B2" s="1132" t="s">
        <v>901</v>
      </c>
      <c r="C2" s="1132"/>
      <c r="D2" s="1132"/>
      <c r="E2" s="1132"/>
      <c r="F2" s="1132"/>
      <c r="G2" s="1132"/>
      <c r="H2" s="730"/>
      <c r="I2" s="730"/>
    </row>
    <row r="3" spans="2:9" ht="20.25" x14ac:dyDescent="0.4">
      <c r="B3" s="976"/>
      <c r="C3" s="977"/>
      <c r="D3" s="977"/>
      <c r="E3" s="976"/>
      <c r="F3" s="976"/>
      <c r="G3" s="976"/>
    </row>
    <row r="4" spans="2:9" s="731" customFormat="1" ht="20.25" x14ac:dyDescent="0.4">
      <c r="B4" s="1132" t="s">
        <v>647</v>
      </c>
      <c r="C4" s="1132"/>
      <c r="D4" s="1132"/>
      <c r="E4" s="1132"/>
      <c r="F4" s="1132"/>
      <c r="G4" s="1132"/>
      <c r="H4" s="730"/>
      <c r="I4" s="730"/>
    </row>
    <row r="6" spans="2:9" s="735" customFormat="1" ht="25.5" x14ac:dyDescent="0.25">
      <c r="B6" s="732" t="s">
        <v>989</v>
      </c>
      <c r="C6" s="733" t="s">
        <v>990</v>
      </c>
      <c r="D6" s="734" t="s">
        <v>991</v>
      </c>
    </row>
    <row r="7" spans="2:9" s="735" customFormat="1" x14ac:dyDescent="0.25">
      <c r="B7" s="753" t="s">
        <v>992</v>
      </c>
      <c r="C7" s="737"/>
      <c r="D7" s="741"/>
      <c r="E7" s="818"/>
    </row>
    <row r="8" spans="2:9" s="735" customFormat="1" x14ac:dyDescent="0.25">
      <c r="B8" s="756" t="s">
        <v>993</v>
      </c>
      <c r="C8" s="740"/>
      <c r="D8" s="741"/>
    </row>
    <row r="9" spans="2:9" s="735" customFormat="1" x14ac:dyDescent="0.25">
      <c r="B9" s="756" t="s">
        <v>994</v>
      </c>
      <c r="C9" s="740"/>
      <c r="D9" s="741"/>
    </row>
    <row r="10" spans="2:9" s="735" customFormat="1" x14ac:dyDescent="0.25">
      <c r="B10" s="756" t="s">
        <v>995</v>
      </c>
      <c r="C10" s="740"/>
      <c r="D10" s="741"/>
    </row>
    <row r="11" spans="2:9" s="735" customFormat="1" x14ac:dyDescent="0.25">
      <c r="B11" s="756" t="s">
        <v>996</v>
      </c>
      <c r="C11" s="740"/>
      <c r="D11" s="741"/>
    </row>
    <row r="12" spans="2:9" s="735" customFormat="1" x14ac:dyDescent="0.25">
      <c r="B12" s="756" t="s">
        <v>997</v>
      </c>
      <c r="C12" s="740"/>
      <c r="D12" s="741"/>
    </row>
    <row r="13" spans="2:9" s="735" customFormat="1" ht="25.5" x14ac:dyDescent="0.25">
      <c r="B13" s="756" t="s">
        <v>998</v>
      </c>
      <c r="C13" s="740"/>
      <c r="D13" s="741"/>
    </row>
    <row r="14" spans="2:9" s="735" customFormat="1" ht="25.5" x14ac:dyDescent="0.25">
      <c r="B14" s="756" t="s">
        <v>999</v>
      </c>
      <c r="C14" s="740"/>
      <c r="D14" s="741"/>
    </row>
    <row r="15" spans="2:9" s="735" customFormat="1" x14ac:dyDescent="0.25">
      <c r="B15" s="756" t="s">
        <v>1000</v>
      </c>
      <c r="C15" s="740"/>
      <c r="D15" s="741"/>
    </row>
    <row r="16" spans="2:9" s="735" customFormat="1" x14ac:dyDescent="0.25">
      <c r="B16" s="756" t="s">
        <v>1001</v>
      </c>
      <c r="C16" s="740"/>
      <c r="D16" s="741"/>
    </row>
    <row r="17" spans="2:7" s="735" customFormat="1" x14ac:dyDescent="0.25">
      <c r="B17" s="1011" t="s">
        <v>1002</v>
      </c>
      <c r="C17" s="743"/>
      <c r="D17" s="741"/>
    </row>
    <row r="18" spans="2:7" s="748" customFormat="1" x14ac:dyDescent="0.25">
      <c r="B18" s="745" t="s">
        <v>1003</v>
      </c>
      <c r="C18" s="746">
        <f>SUM(C7:C17)</f>
        <v>0</v>
      </c>
      <c r="D18" s="746">
        <f>SUM(D7:D17)</f>
        <v>0</v>
      </c>
      <c r="E18" s="747"/>
    </row>
    <row r="19" spans="2:7" s="752" customFormat="1" x14ac:dyDescent="0.25">
      <c r="B19" s="749"/>
      <c r="C19" s="750"/>
      <c r="D19" s="750"/>
      <c r="E19" s="751"/>
    </row>
    <row r="20" spans="2:7" s="752" customFormat="1" ht="25.5" x14ac:dyDescent="0.25">
      <c r="B20" s="732" t="s">
        <v>940</v>
      </c>
      <c r="C20" s="733" t="s">
        <v>990</v>
      </c>
      <c r="D20" s="734" t="s">
        <v>991</v>
      </c>
      <c r="E20" s="751"/>
    </row>
    <row r="21" spans="2:7" s="752" customFormat="1" x14ac:dyDescent="0.25">
      <c r="B21" s="762" t="s">
        <v>358</v>
      </c>
      <c r="C21" s="819"/>
      <c r="D21" s="741"/>
      <c r="E21" s="751"/>
    </row>
    <row r="22" spans="2:7" s="752" customFormat="1" x14ac:dyDescent="0.25">
      <c r="B22" s="765" t="s">
        <v>359</v>
      </c>
      <c r="C22" s="820"/>
      <c r="D22" s="741"/>
      <c r="E22" s="751"/>
    </row>
    <row r="23" spans="2:7" s="752" customFormat="1" x14ac:dyDescent="0.25">
      <c r="B23" s="765" t="s">
        <v>360</v>
      </c>
      <c r="C23" s="820"/>
      <c r="D23" s="741"/>
      <c r="E23" s="751"/>
    </row>
    <row r="24" spans="2:7" s="752" customFormat="1" x14ac:dyDescent="0.25">
      <c r="B24" s="765" t="s">
        <v>361</v>
      </c>
      <c r="C24" s="820"/>
      <c r="D24" s="741"/>
      <c r="E24" s="751"/>
    </row>
    <row r="25" spans="2:7" s="752" customFormat="1" ht="16.5" customHeight="1" x14ac:dyDescent="0.25">
      <c r="B25" s="765" t="s">
        <v>362</v>
      </c>
      <c r="C25" s="820"/>
      <c r="D25" s="741"/>
      <c r="E25" s="751"/>
      <c r="G25" s="962"/>
    </row>
    <row r="26" spans="2:7" s="770" customFormat="1" ht="38.25" customHeight="1" x14ac:dyDescent="0.25">
      <c r="B26" s="768" t="s">
        <v>1004</v>
      </c>
      <c r="C26" s="759">
        <f>SUM(C21:C25)</f>
        <v>0</v>
      </c>
      <c r="D26" s="759">
        <f>SUM(D21:D25)</f>
        <v>0</v>
      </c>
      <c r="E26" s="769"/>
    </row>
    <row r="27" spans="2:7" s="752" customFormat="1" x14ac:dyDescent="0.25">
      <c r="B27" s="749"/>
      <c r="C27" s="750"/>
      <c r="D27" s="750"/>
      <c r="E27" s="751"/>
    </row>
    <row r="28" spans="2:7" s="752" customFormat="1" ht="25.5" x14ac:dyDescent="0.25">
      <c r="B28" s="732" t="s">
        <v>942</v>
      </c>
      <c r="C28" s="733" t="s">
        <v>990</v>
      </c>
      <c r="D28" s="734" t="s">
        <v>991</v>
      </c>
      <c r="E28" s="751"/>
    </row>
    <row r="29" spans="2:7" s="770" customFormat="1" x14ac:dyDescent="0.25">
      <c r="B29" s="753" t="s">
        <v>943</v>
      </c>
      <c r="C29" s="771">
        <v>0</v>
      </c>
      <c r="D29" s="741">
        <v>0</v>
      </c>
    </row>
    <row r="30" spans="2:7" s="770" customFormat="1" x14ac:dyDescent="0.25">
      <c r="B30" s="756" t="s">
        <v>944</v>
      </c>
      <c r="C30" s="773">
        <v>0</v>
      </c>
      <c r="D30" s="741">
        <v>0</v>
      </c>
    </row>
    <row r="31" spans="2:7" s="770" customFormat="1" x14ac:dyDescent="0.25">
      <c r="B31" s="756" t="s">
        <v>945</v>
      </c>
      <c r="C31" s="773">
        <v>0</v>
      </c>
      <c r="D31" s="741">
        <v>0</v>
      </c>
    </row>
    <row r="32" spans="2:7" s="770" customFormat="1" x14ac:dyDescent="0.25">
      <c r="B32" s="1011" t="s">
        <v>946</v>
      </c>
      <c r="C32" s="775">
        <v>0</v>
      </c>
      <c r="D32" s="741">
        <v>0</v>
      </c>
    </row>
    <row r="33" spans="2:11" s="770" customFormat="1" ht="25.5" x14ac:dyDescent="0.25">
      <c r="B33" s="768" t="s">
        <v>1005</v>
      </c>
      <c r="C33" s="759">
        <f>SUM(C29:C32)</f>
        <v>0</v>
      </c>
      <c r="D33" s="759">
        <f>SUM(D29:D32)</f>
        <v>0</v>
      </c>
    </row>
    <row r="34" spans="2:11" s="752" customFormat="1" x14ac:dyDescent="0.25">
      <c r="B34" s="749"/>
      <c r="C34" s="750"/>
      <c r="D34" s="750"/>
      <c r="E34" s="751"/>
    </row>
    <row r="35" spans="2:11" s="752" customFormat="1" ht="25.5" x14ac:dyDescent="0.25">
      <c r="B35" s="732" t="s">
        <v>948</v>
      </c>
      <c r="C35" s="733" t="s">
        <v>990</v>
      </c>
      <c r="D35" s="734" t="s">
        <v>991</v>
      </c>
      <c r="E35" s="751"/>
    </row>
    <row r="36" spans="2:11" s="770" customFormat="1" x14ac:dyDescent="0.25">
      <c r="B36" s="753"/>
      <c r="C36" s="771">
        <v>0</v>
      </c>
      <c r="D36" s="741">
        <v>0</v>
      </c>
    </row>
    <row r="37" spans="2:11" s="770" customFormat="1" x14ac:dyDescent="0.25">
      <c r="B37" s="768" t="s">
        <v>1006</v>
      </c>
      <c r="C37" s="759">
        <f>SUM(C36:C36)</f>
        <v>0</v>
      </c>
      <c r="D37" s="759">
        <f>SUM(D36:D36)</f>
        <v>0</v>
      </c>
    </row>
    <row r="38" spans="2:11" s="752" customFormat="1" x14ac:dyDescent="0.25">
      <c r="B38" s="749"/>
      <c r="C38" s="750"/>
      <c r="D38" s="750"/>
      <c r="E38" s="751"/>
    </row>
    <row r="39" spans="2:11" s="761" customFormat="1" ht="21" customHeight="1" x14ac:dyDescent="0.25">
      <c r="B39" s="745" t="s">
        <v>1007</v>
      </c>
      <c r="C39" s="759">
        <f>+C18-C26-C33-C37</f>
        <v>0</v>
      </c>
      <c r="D39" s="759">
        <f>+D18-D26-D33-D37</f>
        <v>0</v>
      </c>
      <c r="E39" s="777"/>
    </row>
    <row r="40" spans="2:11" s="780" customFormat="1" x14ac:dyDescent="0.25">
      <c r="B40" s="778"/>
      <c r="C40" s="779"/>
      <c r="D40" s="779"/>
    </row>
    <row r="41" spans="2:11" s="780" customFormat="1" ht="24" customHeight="1" x14ac:dyDescent="0.25">
      <c r="B41" s="745" t="s">
        <v>952</v>
      </c>
      <c r="C41" s="733" t="s">
        <v>953</v>
      </c>
      <c r="D41" s="733" t="s">
        <v>386</v>
      </c>
    </row>
    <row r="42" spans="2:11" s="780" customFormat="1" x14ac:dyDescent="0.25">
      <c r="B42" s="781" t="s">
        <v>954</v>
      </c>
      <c r="C42" s="782">
        <f>+'1.3.3_RA2_REGLA DESPESA'!E8</f>
        <v>2.4E-2</v>
      </c>
      <c r="D42" s="783">
        <f>+C39*(1+C42)</f>
        <v>0</v>
      </c>
    </row>
    <row r="43" spans="2:11" s="780" customFormat="1" x14ac:dyDescent="0.25">
      <c r="B43" s="1136" t="s">
        <v>955</v>
      </c>
      <c r="C43" s="1137"/>
      <c r="D43" s="784">
        <v>0</v>
      </c>
    </row>
    <row r="44" spans="2:11" s="780" customFormat="1" ht="24" customHeight="1" x14ac:dyDescent="0.25">
      <c r="B44" s="1138" t="s">
        <v>956</v>
      </c>
      <c r="C44" s="1139"/>
      <c r="D44" s="759">
        <f>+D42+D43</f>
        <v>0</v>
      </c>
    </row>
    <row r="45" spans="2:11" x14ac:dyDescent="0.2">
      <c r="D45" s="823"/>
      <c r="E45" s="787"/>
      <c r="F45" s="787"/>
      <c r="G45" s="787"/>
    </row>
    <row r="47" spans="2:11" ht="19.5" x14ac:dyDescent="0.4">
      <c r="B47" s="1140" t="s">
        <v>972</v>
      </c>
      <c r="C47" s="1141"/>
      <c r="D47" s="1141"/>
      <c r="E47" s="1141"/>
      <c r="F47" s="1141"/>
      <c r="G47" s="1141"/>
      <c r="H47" s="803"/>
      <c r="I47" s="803"/>
      <c r="J47" s="787"/>
      <c r="K47" s="787"/>
    </row>
    <row r="48" spans="2:11" ht="14.25" customHeight="1" x14ac:dyDescent="0.25">
      <c r="B48" s="804"/>
      <c r="C48" s="804"/>
    </row>
    <row r="49" spans="2:7" s="805" customFormat="1" ht="12" x14ac:dyDescent="0.25">
      <c r="B49" s="1142" t="s">
        <v>973</v>
      </c>
      <c r="C49" s="1143" t="s">
        <v>974</v>
      </c>
      <c r="D49" s="1143"/>
      <c r="E49" s="1143" t="s">
        <v>975</v>
      </c>
      <c r="F49" s="1143"/>
      <c r="G49" s="1143" t="s">
        <v>976</v>
      </c>
    </row>
    <row r="50" spans="2:7" s="805" customFormat="1" ht="27" customHeight="1" x14ac:dyDescent="0.25">
      <c r="B50" s="1142"/>
      <c r="C50" s="1012" t="s">
        <v>857</v>
      </c>
      <c r="D50" s="1012" t="s">
        <v>977</v>
      </c>
      <c r="E50" s="1143" t="s">
        <v>978</v>
      </c>
      <c r="F50" s="1143"/>
      <c r="G50" s="1143"/>
    </row>
    <row r="51" spans="2:7" s="809" customFormat="1" ht="12" x14ac:dyDescent="0.25">
      <c r="B51" s="806"/>
      <c r="C51" s="806"/>
      <c r="D51" s="806"/>
      <c r="E51" s="807"/>
      <c r="F51" s="808"/>
      <c r="G51" s="806"/>
    </row>
    <row r="52" spans="2:7" s="811" customFormat="1" ht="12" x14ac:dyDescent="0.25">
      <c r="B52" s="611"/>
      <c r="C52" s="682"/>
      <c r="D52" s="682"/>
      <c r="E52" s="1135"/>
      <c r="F52" s="1135"/>
      <c r="G52" s="824">
        <f>+C52*D52/100</f>
        <v>0</v>
      </c>
    </row>
    <row r="53" spans="2:7" s="811" customFormat="1" ht="12" x14ac:dyDescent="0.25">
      <c r="B53" s="825" t="s">
        <v>979</v>
      </c>
      <c r="C53" s="812"/>
      <c r="D53" s="813"/>
      <c r="E53" s="1144"/>
      <c r="F53" s="1144"/>
      <c r="G53" s="812">
        <f>SUM(G52:G52)</f>
        <v>0</v>
      </c>
    </row>
    <row r="54" spans="2:7" s="809" customFormat="1" ht="12" x14ac:dyDescent="0.25">
      <c r="B54" s="806"/>
      <c r="C54" s="806"/>
      <c r="D54" s="806"/>
      <c r="E54" s="807"/>
      <c r="F54" s="808"/>
      <c r="G54" s="806"/>
    </row>
    <row r="55" spans="2:7" s="811" customFormat="1" ht="12" x14ac:dyDescent="0.25">
      <c r="B55" s="643"/>
      <c r="C55" s="682"/>
      <c r="D55" s="682"/>
      <c r="E55" s="1135"/>
      <c r="F55" s="1135"/>
      <c r="G55" s="824">
        <f>+C55*D55/100</f>
        <v>0</v>
      </c>
    </row>
    <row r="56" spans="2:7" s="811" customFormat="1" ht="12" x14ac:dyDescent="0.25">
      <c r="B56" s="825" t="s">
        <v>980</v>
      </c>
      <c r="C56" s="812"/>
      <c r="D56" s="813"/>
      <c r="E56" s="1144"/>
      <c r="F56" s="1144"/>
      <c r="G56" s="812">
        <f>SUM(G55:G55)</f>
        <v>0</v>
      </c>
    </row>
    <row r="57" spans="2:7" s="809" customFormat="1" ht="12" x14ac:dyDescent="0.25">
      <c r="B57" s="806"/>
      <c r="C57" s="806"/>
      <c r="D57" s="806"/>
      <c r="E57" s="807"/>
      <c r="F57" s="808"/>
      <c r="G57" s="806"/>
    </row>
    <row r="58" spans="2:7" s="811" customFormat="1" ht="12" x14ac:dyDescent="0.25">
      <c r="B58" s="643"/>
      <c r="C58" s="682"/>
      <c r="D58" s="682"/>
      <c r="E58" s="1135"/>
      <c r="F58" s="1135"/>
      <c r="G58" s="824">
        <f>+C58*D58/100</f>
        <v>0</v>
      </c>
    </row>
    <row r="59" spans="2:7" s="811" customFormat="1" ht="12" x14ac:dyDescent="0.25">
      <c r="B59" s="825" t="s">
        <v>981</v>
      </c>
      <c r="C59" s="812"/>
      <c r="D59" s="813"/>
      <c r="E59" s="1144"/>
      <c r="F59" s="1144"/>
      <c r="G59" s="812">
        <f>SUM(G58:G58)</f>
        <v>0</v>
      </c>
    </row>
    <row r="60" spans="2:7" s="809" customFormat="1" ht="12" x14ac:dyDescent="0.25">
      <c r="B60" s="806"/>
      <c r="C60" s="806"/>
      <c r="D60" s="806"/>
      <c r="E60" s="807"/>
      <c r="F60" s="808"/>
      <c r="G60" s="806"/>
    </row>
    <row r="61" spans="2:7" s="811" customFormat="1" ht="12" x14ac:dyDescent="0.25">
      <c r="B61" s="643"/>
      <c r="C61" s="682"/>
      <c r="D61" s="682"/>
      <c r="E61" s="1135"/>
      <c r="F61" s="1135"/>
      <c r="G61" s="824">
        <f>+C61*D61/100</f>
        <v>0</v>
      </c>
    </row>
    <row r="62" spans="2:7" s="811" customFormat="1" ht="12" x14ac:dyDescent="0.25">
      <c r="B62" s="825" t="s">
        <v>982</v>
      </c>
      <c r="C62" s="812"/>
      <c r="D62" s="813"/>
      <c r="E62" s="1144"/>
      <c r="F62" s="1144"/>
      <c r="G62" s="812">
        <f>SUM(G61:G61)</f>
        <v>0</v>
      </c>
    </row>
    <row r="63" spans="2:7" s="809" customFormat="1" ht="12" x14ac:dyDescent="0.25">
      <c r="B63" s="806"/>
      <c r="C63" s="806"/>
      <c r="D63" s="806"/>
      <c r="E63" s="807"/>
      <c r="F63" s="808"/>
      <c r="G63" s="806"/>
    </row>
    <row r="64" spans="2:7" s="811" customFormat="1" ht="12" x14ac:dyDescent="0.25">
      <c r="B64" s="815" t="s">
        <v>364</v>
      </c>
      <c r="C64" s="815"/>
      <c r="D64" s="815"/>
      <c r="E64" s="1145"/>
      <c r="F64" s="1145"/>
      <c r="G64" s="81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showGridLines="0" view="pageBreakPreview" topLeftCell="A28" zoomScaleNormal="120" zoomScaleSheetLayoutView="100" workbookViewId="0">
      <selection activeCell="A28" sqref="A28"/>
    </sheetView>
  </sheetViews>
  <sheetFormatPr baseColWidth="10" defaultColWidth="11.42578125" defaultRowHeight="12" x14ac:dyDescent="0.25"/>
  <cols>
    <col min="1" max="1" width="34.28515625" style="826" customWidth="1"/>
    <col min="2" max="8" width="16.7109375" style="827" customWidth="1"/>
    <col min="9" max="9" width="22.42578125" style="827" customWidth="1"/>
    <col min="10" max="16384" width="11.42578125" style="827"/>
  </cols>
  <sheetData>
    <row r="2" spans="1:8" s="541" customFormat="1" ht="75" customHeight="1" x14ac:dyDescent="0.25">
      <c r="A2" s="1026" t="s">
        <v>829</v>
      </c>
      <c r="B2" s="1026"/>
      <c r="C2" s="1026"/>
      <c r="D2" s="1026"/>
      <c r="E2" s="1026"/>
      <c r="F2" s="1026"/>
      <c r="G2" s="1026"/>
      <c r="H2" s="1026"/>
    </row>
    <row r="3" spans="1:8" s="544" customFormat="1" ht="20.25" x14ac:dyDescent="0.25">
      <c r="A3" s="1027" t="s">
        <v>351</v>
      </c>
      <c r="B3" s="1027"/>
      <c r="C3" s="1027"/>
      <c r="D3" s="1027"/>
      <c r="E3" s="1027"/>
      <c r="F3" s="1027"/>
      <c r="G3" s="1027"/>
      <c r="H3" s="1027"/>
    </row>
    <row r="4" spans="1:8" ht="12.75" thickBot="1" x14ac:dyDescent="0.3"/>
    <row r="5" spans="1:8" s="829" customFormat="1" ht="38.25" customHeight="1" x14ac:dyDescent="0.25">
      <c r="A5" s="1149" t="s">
        <v>352</v>
      </c>
      <c r="B5" s="963" t="s">
        <v>1008</v>
      </c>
      <c r="C5" s="963" t="s">
        <v>1009</v>
      </c>
      <c r="D5" s="828" t="s">
        <v>355</v>
      </c>
    </row>
    <row r="6" spans="1:8" ht="27.75" customHeight="1" thickBot="1" x14ac:dyDescent="0.3">
      <c r="A6" s="1150"/>
      <c r="B6" s="830">
        <f>+H16</f>
        <v>0</v>
      </c>
      <c r="C6" s="830">
        <f>+H32</f>
        <v>0</v>
      </c>
      <c r="D6" s="986" t="e">
        <f>B6/C6</f>
        <v>#DIV/0!</v>
      </c>
    </row>
    <row r="7" spans="1:8" ht="15" customHeight="1" x14ac:dyDescent="0.25"/>
    <row r="8" spans="1:8" s="832" customFormat="1" ht="12.75" x14ac:dyDescent="0.25">
      <c r="A8" s="831" t="s">
        <v>1010</v>
      </c>
    </row>
    <row r="9" spans="1:8" ht="12.75" thickBot="1" x14ac:dyDescent="0.3"/>
    <row r="10" spans="1:8" s="835" customFormat="1" ht="24.75" thickBot="1" x14ac:dyDescent="0.3">
      <c r="A10" s="1008" t="s">
        <v>357</v>
      </c>
      <c r="B10" s="833" t="s">
        <v>358</v>
      </c>
      <c r="C10" s="833" t="s">
        <v>359</v>
      </c>
      <c r="D10" s="833" t="s">
        <v>360</v>
      </c>
      <c r="E10" s="833" t="s">
        <v>361</v>
      </c>
      <c r="F10" s="833" t="s">
        <v>362</v>
      </c>
      <c r="G10" s="833" t="s">
        <v>363</v>
      </c>
      <c r="H10" s="834" t="s">
        <v>364</v>
      </c>
    </row>
    <row r="11" spans="1:8" x14ac:dyDescent="0.25">
      <c r="A11" s="964" t="s">
        <v>1011</v>
      </c>
      <c r="B11" s="836">
        <f t="shared" ref="B11:H11" si="0">SUM(B12:B14)</f>
        <v>0</v>
      </c>
      <c r="C11" s="836">
        <f t="shared" si="0"/>
        <v>0</v>
      </c>
      <c r="D11" s="836">
        <f t="shared" si="0"/>
        <v>0</v>
      </c>
      <c r="E11" s="836">
        <f t="shared" si="0"/>
        <v>0</v>
      </c>
      <c r="F11" s="836">
        <f t="shared" si="0"/>
        <v>0</v>
      </c>
      <c r="G11" s="836">
        <f t="shared" si="0"/>
        <v>0</v>
      </c>
      <c r="H11" s="837">
        <f t="shared" si="0"/>
        <v>0</v>
      </c>
    </row>
    <row r="12" spans="1:8" s="841" customFormat="1" x14ac:dyDescent="0.25">
      <c r="A12" s="838" t="s">
        <v>366</v>
      </c>
      <c r="B12" s="839"/>
      <c r="C12" s="839"/>
      <c r="D12" s="839"/>
      <c r="E12" s="839"/>
      <c r="F12" s="839"/>
      <c r="G12" s="839"/>
      <c r="H12" s="840">
        <f>SUM(B12:G12)</f>
        <v>0</v>
      </c>
    </row>
    <row r="13" spans="1:8" s="841" customFormat="1" x14ac:dyDescent="0.25">
      <c r="A13" s="838" t="s">
        <v>367</v>
      </c>
      <c r="B13" s="839"/>
      <c r="C13" s="839"/>
      <c r="D13" s="839"/>
      <c r="E13" s="839"/>
      <c r="F13" s="839"/>
      <c r="G13" s="839"/>
      <c r="H13" s="840">
        <f>SUM(B13:G13)</f>
        <v>0</v>
      </c>
    </row>
    <row r="14" spans="1:8" s="841" customFormat="1" x14ac:dyDescent="0.25">
      <c r="A14" s="842" t="s">
        <v>368</v>
      </c>
      <c r="B14" s="843"/>
      <c r="C14" s="839"/>
      <c r="D14" s="839"/>
      <c r="E14" s="839"/>
      <c r="F14" s="839"/>
      <c r="G14" s="839"/>
      <c r="H14" s="840">
        <f>SUM(B14:G14)</f>
        <v>0</v>
      </c>
    </row>
    <row r="15" spans="1:8" ht="24.75" thickBot="1" x14ac:dyDescent="0.3">
      <c r="A15" s="844" t="s">
        <v>369</v>
      </c>
      <c r="B15" s="845"/>
      <c r="C15" s="845"/>
      <c r="D15" s="845"/>
      <c r="E15" s="845"/>
      <c r="F15" s="845"/>
      <c r="G15" s="845"/>
      <c r="H15" s="846">
        <f>SUM(B15:G15)</f>
        <v>0</v>
      </c>
    </row>
    <row r="16" spans="1:8" ht="12.75" thickBot="1" x14ac:dyDescent="0.3">
      <c r="A16" s="847" t="s">
        <v>364</v>
      </c>
      <c r="B16" s="848">
        <f>+B11+B15</f>
        <v>0</v>
      </c>
      <c r="C16" s="848">
        <f t="shared" ref="C16:H16" si="1">+C11+C15</f>
        <v>0</v>
      </c>
      <c r="D16" s="848">
        <f t="shared" si="1"/>
        <v>0</v>
      </c>
      <c r="E16" s="848">
        <f t="shared" si="1"/>
        <v>0</v>
      </c>
      <c r="F16" s="848">
        <f t="shared" si="1"/>
        <v>0</v>
      </c>
      <c r="G16" s="848">
        <f t="shared" si="1"/>
        <v>0</v>
      </c>
      <c r="H16" s="849">
        <f t="shared" si="1"/>
        <v>0</v>
      </c>
    </row>
    <row r="18" spans="1:8" s="832" customFormat="1" ht="12.75" x14ac:dyDescent="0.25">
      <c r="A18" s="965" t="s">
        <v>1012</v>
      </c>
    </row>
    <row r="19" spans="1:8" ht="12.75" thickBot="1" x14ac:dyDescent="0.3"/>
    <row r="20" spans="1:8" ht="24.75" thickBot="1" x14ac:dyDescent="0.3">
      <c r="A20" s="1008" t="s">
        <v>357</v>
      </c>
      <c r="B20" s="833" t="s">
        <v>358</v>
      </c>
      <c r="C20" s="833" t="s">
        <v>359</v>
      </c>
      <c r="D20" s="833" t="s">
        <v>360</v>
      </c>
      <c r="E20" s="833" t="s">
        <v>361</v>
      </c>
      <c r="F20" s="833" t="s">
        <v>362</v>
      </c>
      <c r="G20" s="833" t="s">
        <v>363</v>
      </c>
      <c r="H20" s="834" t="s">
        <v>364</v>
      </c>
    </row>
    <row r="21" spans="1:8" x14ac:dyDescent="0.25">
      <c r="A21" s="850" t="s">
        <v>372</v>
      </c>
      <c r="B21" s="851">
        <f>SUM('EL - Estabilitat liquidació'!C7:C11)</f>
        <v>0</v>
      </c>
      <c r="C21" s="851">
        <f>SUM('OA - Estabilitat liquidació'!C7:C11)</f>
        <v>0</v>
      </c>
      <c r="D21" s="851">
        <f>SUM('CONSORCI - Estabilitat liquid'!C7:C11)</f>
        <v>0</v>
      </c>
      <c r="E21" s="852"/>
      <c r="F21" s="852"/>
      <c r="G21" s="852"/>
      <c r="H21" s="853">
        <f>SUM(B21:G21)</f>
        <v>0</v>
      </c>
    </row>
    <row r="22" spans="1:8" ht="24" x14ac:dyDescent="0.25">
      <c r="A22" s="844" t="s">
        <v>373</v>
      </c>
      <c r="B22" s="845">
        <f>SUM(B23:B25)</f>
        <v>0</v>
      </c>
      <c r="C22" s="845">
        <f>SUM(C23:C25)</f>
        <v>0</v>
      </c>
      <c r="D22" s="845">
        <f>SUM(D23:D25)</f>
        <v>0</v>
      </c>
      <c r="E22" s="854"/>
      <c r="F22" s="854"/>
      <c r="G22" s="854"/>
      <c r="H22" s="846">
        <f>SUM(B22:G22)</f>
        <v>0</v>
      </c>
    </row>
    <row r="23" spans="1:8" s="841" customFormat="1" x14ac:dyDescent="0.25">
      <c r="A23" s="838" t="s">
        <v>374</v>
      </c>
      <c r="B23" s="839"/>
      <c r="C23" s="839"/>
      <c r="D23" s="839"/>
      <c r="E23" s="855"/>
      <c r="F23" s="855"/>
      <c r="G23" s="855"/>
      <c r="H23" s="840">
        <f>SUM(B23:G23)</f>
        <v>0</v>
      </c>
    </row>
    <row r="24" spans="1:8" s="841" customFormat="1" ht="24" x14ac:dyDescent="0.25">
      <c r="A24" s="838" t="s">
        <v>375</v>
      </c>
      <c r="B24" s="839"/>
      <c r="C24" s="839"/>
      <c r="D24" s="839"/>
      <c r="E24" s="855"/>
      <c r="F24" s="855"/>
      <c r="G24" s="855"/>
      <c r="H24" s="840">
        <f>SUM(B24:G24)</f>
        <v>0</v>
      </c>
    </row>
    <row r="25" spans="1:8" s="841" customFormat="1" x14ac:dyDescent="0.25">
      <c r="A25" s="842" t="s">
        <v>376</v>
      </c>
      <c r="B25" s="843"/>
      <c r="C25" s="843"/>
      <c r="D25" s="843"/>
      <c r="E25" s="856"/>
      <c r="F25" s="856"/>
      <c r="G25" s="856"/>
      <c r="H25" s="857">
        <f>SUM(B25:G25)</f>
        <v>0</v>
      </c>
    </row>
    <row r="26" spans="1:8" x14ac:dyDescent="0.25">
      <c r="A26" s="844" t="s">
        <v>377</v>
      </c>
      <c r="B26" s="854"/>
      <c r="C26" s="854"/>
      <c r="D26" s="854"/>
      <c r="E26" s="845">
        <f>SUM(E27:E30)</f>
        <v>0</v>
      </c>
      <c r="F26" s="858">
        <f>SUM(F27:F30)</f>
        <v>0</v>
      </c>
      <c r="G26" s="845">
        <f>SUM(G27:G30)</f>
        <v>0</v>
      </c>
      <c r="H26" s="846">
        <f>SUM(H27:H30)</f>
        <v>0</v>
      </c>
    </row>
    <row r="27" spans="1:8" s="841" customFormat="1" x14ac:dyDescent="0.25">
      <c r="A27" s="838" t="s">
        <v>378</v>
      </c>
      <c r="B27" s="855"/>
      <c r="C27" s="855"/>
      <c r="D27" s="855"/>
      <c r="E27" s="839">
        <f>+'EPE - Estabilitat liquidació'!E7</f>
        <v>0</v>
      </c>
      <c r="F27" s="859">
        <f>+'SM - Estabilitat liquidació'!E7</f>
        <v>0</v>
      </c>
      <c r="G27" s="839">
        <f>+'FUNDACIÓ - Estabilitat liquid'!E7</f>
        <v>0</v>
      </c>
      <c r="H27" s="840">
        <f>SUM(B27:G27)</f>
        <v>0</v>
      </c>
    </row>
    <row r="28" spans="1:8" s="841" customFormat="1" ht="24" x14ac:dyDescent="0.25">
      <c r="A28" s="838" t="s">
        <v>379</v>
      </c>
      <c r="B28" s="855"/>
      <c r="C28" s="855"/>
      <c r="D28" s="855"/>
      <c r="E28" s="839">
        <f>+'EPE - Estabilitat liquidació'!E8</f>
        <v>0</v>
      </c>
      <c r="F28" s="859">
        <f>+'SM - Estabilitat liquidació'!E8</f>
        <v>0</v>
      </c>
      <c r="G28" s="839">
        <f>+'FUNDACIÓ - Estabilitat liquid'!E8</f>
        <v>0</v>
      </c>
      <c r="H28" s="840">
        <f>SUM(B28:G28)</f>
        <v>0</v>
      </c>
    </row>
    <row r="29" spans="1:8" s="841" customFormat="1" x14ac:dyDescent="0.25">
      <c r="A29" s="838" t="s">
        <v>380</v>
      </c>
      <c r="B29" s="855"/>
      <c r="C29" s="855"/>
      <c r="D29" s="855"/>
      <c r="E29" s="839">
        <f>+'EPE - Estabilitat liquidació'!E9</f>
        <v>0</v>
      </c>
      <c r="F29" s="859">
        <f>+'SM - Estabilitat liquidació'!E9</f>
        <v>0</v>
      </c>
      <c r="G29" s="839">
        <f>+'FUNDACIÓ - Estabilitat liquid'!E9</f>
        <v>0</v>
      </c>
      <c r="H29" s="840">
        <f>SUM(B29:G29)</f>
        <v>0</v>
      </c>
    </row>
    <row r="30" spans="1:8" s="841" customFormat="1" ht="24" x14ac:dyDescent="0.25">
      <c r="A30" s="838" t="s">
        <v>381</v>
      </c>
      <c r="B30" s="855"/>
      <c r="C30" s="855"/>
      <c r="D30" s="855"/>
      <c r="E30" s="839">
        <f>+'EPE - Estabilitat liquidació'!E10</f>
        <v>0</v>
      </c>
      <c r="F30" s="859">
        <f>+'SM - Estabilitat liquidació'!E10</f>
        <v>0</v>
      </c>
      <c r="G30" s="839">
        <f>+'FUNDACIÓ - Estabilitat liquid'!E10</f>
        <v>0</v>
      </c>
      <c r="H30" s="840">
        <f>SUM(B30:G30)</f>
        <v>0</v>
      </c>
    </row>
    <row r="31" spans="1:8" ht="24.75" thickBot="1" x14ac:dyDescent="0.3">
      <c r="A31" s="844" t="s">
        <v>382</v>
      </c>
      <c r="B31" s="858"/>
      <c r="C31" s="858">
        <f>-D37</f>
        <v>0</v>
      </c>
      <c r="D31" s="858">
        <f>-D38</f>
        <v>0</v>
      </c>
      <c r="E31" s="845">
        <f>-D39</f>
        <v>0</v>
      </c>
      <c r="F31" s="858">
        <f>-D40</f>
        <v>0</v>
      </c>
      <c r="G31" s="845">
        <f>-D41</f>
        <v>0</v>
      </c>
      <c r="H31" s="860">
        <f>SUM(B31:G31)</f>
        <v>0</v>
      </c>
    </row>
    <row r="32" spans="1:8" ht="12.75" thickBot="1" x14ac:dyDescent="0.3">
      <c r="A32" s="847" t="s">
        <v>364</v>
      </c>
      <c r="B32" s="848">
        <f>+B21+B22+B26+B31</f>
        <v>0</v>
      </c>
      <c r="C32" s="848">
        <f t="shared" ref="C32:H32" si="2">+C21+C22+C26+C31</f>
        <v>0</v>
      </c>
      <c r="D32" s="848">
        <f t="shared" si="2"/>
        <v>0</v>
      </c>
      <c r="E32" s="848">
        <f t="shared" si="2"/>
        <v>0</v>
      </c>
      <c r="F32" s="848">
        <f t="shared" si="2"/>
        <v>0</v>
      </c>
      <c r="G32" s="848">
        <f t="shared" si="2"/>
        <v>0</v>
      </c>
      <c r="H32" s="849">
        <f t="shared" si="2"/>
        <v>0</v>
      </c>
    </row>
    <row r="33" spans="1:8" s="863" customFormat="1" x14ac:dyDescent="0.25">
      <c r="A33" s="861"/>
      <c r="B33" s="862"/>
      <c r="C33" s="862"/>
      <c r="D33" s="862"/>
      <c r="E33" s="862"/>
      <c r="F33" s="862"/>
      <c r="G33" s="862"/>
      <c r="H33" s="862"/>
    </row>
    <row r="35" spans="1:8" ht="12.75" thickBot="1" x14ac:dyDescent="0.3">
      <c r="A35" s="864" t="s">
        <v>383</v>
      </c>
      <c r="B35" s="864"/>
      <c r="C35" s="865"/>
      <c r="D35" s="865"/>
      <c r="E35" s="866"/>
      <c r="F35" s="867"/>
    </row>
    <row r="36" spans="1:8" ht="12.75" thickBot="1" x14ac:dyDescent="0.3">
      <c r="A36" s="868" t="s">
        <v>384</v>
      </c>
      <c r="B36" s="1151" t="s">
        <v>385</v>
      </c>
      <c r="C36" s="1152"/>
      <c r="D36" s="869" t="s">
        <v>386</v>
      </c>
      <c r="E36" s="870"/>
      <c r="F36" s="867"/>
    </row>
    <row r="37" spans="1:8" x14ac:dyDescent="0.25">
      <c r="A37" s="871" t="s">
        <v>359</v>
      </c>
      <c r="B37" s="1153" t="s">
        <v>358</v>
      </c>
      <c r="C37" s="1154"/>
      <c r="D37" s="872"/>
      <c r="E37" s="873"/>
      <c r="F37" s="867"/>
    </row>
    <row r="38" spans="1:8" x14ac:dyDescent="0.25">
      <c r="A38" s="874" t="s">
        <v>360</v>
      </c>
      <c r="B38" s="875" t="s">
        <v>358</v>
      </c>
      <c r="C38" s="876"/>
      <c r="D38" s="877"/>
      <c r="E38" s="878"/>
      <c r="F38" s="867"/>
    </row>
    <row r="39" spans="1:8" x14ac:dyDescent="0.25">
      <c r="A39" s="879" t="s">
        <v>361</v>
      </c>
      <c r="B39" s="875" t="s">
        <v>358</v>
      </c>
      <c r="C39" s="876"/>
      <c r="D39" s="877"/>
      <c r="E39" s="873"/>
      <c r="F39" s="867"/>
    </row>
    <row r="40" spans="1:8" x14ac:dyDescent="0.25">
      <c r="A40" s="880" t="s">
        <v>362</v>
      </c>
      <c r="B40" s="875" t="s">
        <v>358</v>
      </c>
      <c r="C40" s="876"/>
      <c r="D40" s="877"/>
      <c r="E40" s="878"/>
      <c r="F40" s="867"/>
    </row>
    <row r="41" spans="1:8" ht="12.75" thickBot="1" x14ac:dyDescent="0.3">
      <c r="A41" s="881" t="s">
        <v>387</v>
      </c>
      <c r="B41" s="882" t="s">
        <v>358</v>
      </c>
      <c r="C41" s="883"/>
      <c r="D41" s="884"/>
      <c r="E41" s="878"/>
      <c r="F41" s="867"/>
    </row>
    <row r="42" spans="1:8" ht="12.75" thickBot="1" x14ac:dyDescent="0.3">
      <c r="A42" s="1146" t="s">
        <v>364</v>
      </c>
      <c r="B42" s="1147"/>
      <c r="C42" s="1148"/>
      <c r="D42" s="885">
        <f>SUM(D37:D41)</f>
        <v>0</v>
      </c>
      <c r="E42" s="878"/>
      <c r="F42" s="867"/>
    </row>
    <row r="43" spans="1:8" x14ac:dyDescent="0.25">
      <c r="E43" s="867"/>
      <c r="F43" s="867"/>
    </row>
    <row r="44" spans="1:8" x14ac:dyDescent="0.25">
      <c r="E44" s="867"/>
      <c r="F44" s="867"/>
    </row>
  </sheetData>
  <mergeCells count="6">
    <mergeCell ref="A2:H2"/>
    <mergeCell ref="A3:H3"/>
    <mergeCell ref="A42:C42"/>
    <mergeCell ref="A5:A6"/>
    <mergeCell ref="B36:C36"/>
    <mergeCell ref="B37:C3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2">
    <pageSetUpPr fitToPage="1"/>
  </sheetPr>
  <dimension ref="A1:D18"/>
  <sheetViews>
    <sheetView view="pageBreakPreview" topLeftCell="A14" zoomScale="90" zoomScaleNormal="100" zoomScaleSheetLayoutView="90" workbookViewId="0">
      <selection activeCell="C10" sqref="C10"/>
    </sheetView>
  </sheetViews>
  <sheetFormatPr baseColWidth="10" defaultColWidth="11.42578125" defaultRowHeight="15" x14ac:dyDescent="0.25"/>
  <cols>
    <col min="1" max="1" width="9.7109375" style="3" customWidth="1"/>
    <col min="2" max="2" width="18.7109375" style="3" customWidth="1"/>
    <col min="3" max="3" width="110.7109375" style="3" customWidth="1"/>
    <col min="4" max="4" width="117.140625" style="148" customWidth="1"/>
  </cols>
  <sheetData>
    <row r="1" spans="1:4" x14ac:dyDescent="0.25">
      <c r="A1" s="88" t="s">
        <v>231</v>
      </c>
      <c r="B1" s="88" t="str">
        <f>Inventari!A1</f>
        <v>1.</v>
      </c>
      <c r="C1" s="89" t="str">
        <f>Inventari!B1</f>
        <v>Control permanent no planificable</v>
      </c>
    </row>
    <row r="2" spans="1:4" x14ac:dyDescent="0.25">
      <c r="A2" s="90" t="s">
        <v>232</v>
      </c>
      <c r="B2" s="90" t="str">
        <f>Inventari!B18</f>
        <v>1.3</v>
      </c>
      <c r="C2" s="91" t="str">
        <f>Inventari!C18</f>
        <v>Liquidació del pressupost</v>
      </c>
    </row>
    <row r="3" spans="1:4" x14ac:dyDescent="0.25">
      <c r="A3" s="183" t="s">
        <v>233</v>
      </c>
      <c r="B3" s="183" t="str">
        <f>Inventari!C22</f>
        <v>1.3.4</v>
      </c>
      <c r="C3" s="176" t="str">
        <f>Inventari!D22</f>
        <v>Seguiment del compliment dels plans econòmico-financers aprovats (entitats locals de l'article 111 del RDLeg 2/2004)</v>
      </c>
    </row>
    <row r="4" spans="1:4" s="17" customFormat="1" x14ac:dyDescent="0.25">
      <c r="A4" s="19"/>
      <c r="B4" s="20"/>
      <c r="C4" s="21"/>
      <c r="D4" s="299"/>
    </row>
    <row r="5" spans="1:4" x14ac:dyDescent="0.25">
      <c r="A5" s="22" t="s">
        <v>234</v>
      </c>
      <c r="B5" s="22" t="s">
        <v>235</v>
      </c>
      <c r="C5" s="27" t="s">
        <v>236</v>
      </c>
    </row>
    <row r="6" spans="1:4" ht="53.25" customHeight="1" x14ac:dyDescent="0.25">
      <c r="A6" s="165" t="s">
        <v>237</v>
      </c>
      <c r="B6" s="162" t="str">
        <f>Inventari!E22</f>
        <v>Art. 22.2 RD 1463/2007</v>
      </c>
      <c r="C6" s="163"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306"/>
    </row>
    <row r="7" spans="1:4" s="32" customFormat="1" ht="12.75" customHeight="1" x14ac:dyDescent="0.25">
      <c r="A7" s="171"/>
      <c r="B7" s="172"/>
      <c r="C7" s="173"/>
      <c r="D7" s="306" t="s">
        <v>739</v>
      </c>
    </row>
    <row r="8" spans="1:4" s="98" customFormat="1" x14ac:dyDescent="0.25">
      <c r="A8" s="166" t="s">
        <v>238</v>
      </c>
      <c r="B8" s="177" t="s">
        <v>235</v>
      </c>
      <c r="C8" s="177" t="str">
        <f>'1.1.1'!C8</f>
        <v>Aspectes a revisar</v>
      </c>
      <c r="D8" s="308"/>
    </row>
    <row r="9" spans="1:4" s="98" customFormat="1" ht="25.5" x14ac:dyDescent="0.25">
      <c r="A9" s="168" t="s">
        <v>240</v>
      </c>
      <c r="B9" s="48" t="s">
        <v>132</v>
      </c>
      <c r="C9" s="107" t="s">
        <v>1013</v>
      </c>
      <c r="D9" s="308"/>
    </row>
    <row r="10" spans="1:4" s="98" customFormat="1" ht="25.5" x14ac:dyDescent="0.25">
      <c r="A10" s="192" t="s">
        <v>243</v>
      </c>
      <c r="B10" s="99" t="s">
        <v>249</v>
      </c>
      <c r="C10" s="182" t="s">
        <v>390</v>
      </c>
      <c r="D10" s="308"/>
    </row>
    <row r="11" spans="1:4" s="184" customFormat="1" ht="89.25" x14ac:dyDescent="0.25">
      <c r="A11" s="192" t="s">
        <v>245</v>
      </c>
      <c r="B11" s="186" t="s">
        <v>1014</v>
      </c>
      <c r="C11" s="999" t="s">
        <v>1015</v>
      </c>
      <c r="D11" s="308"/>
    </row>
    <row r="12" spans="1:4" s="155" customFormat="1" ht="19.5" customHeight="1" x14ac:dyDescent="0.2">
      <c r="A12" s="190" t="s">
        <v>332</v>
      </c>
      <c r="B12" s="177" t="s">
        <v>235</v>
      </c>
      <c r="C12" s="191" t="s">
        <v>333</v>
      </c>
      <c r="D12" s="145"/>
    </row>
    <row r="13" spans="1:4" s="155" customFormat="1" ht="12.75" x14ac:dyDescent="0.2">
      <c r="A13" s="260" t="s">
        <v>334</v>
      </c>
      <c r="B13" s="119"/>
      <c r="C13" s="119" t="s">
        <v>335</v>
      </c>
      <c r="D13" s="159"/>
    </row>
    <row r="14" spans="1:4" s="155" customFormat="1" ht="12.75" x14ac:dyDescent="0.2">
      <c r="A14" s="158" t="s">
        <v>336</v>
      </c>
      <c r="B14" s="177" t="s">
        <v>235</v>
      </c>
      <c r="C14" s="191" t="s">
        <v>337</v>
      </c>
      <c r="D14" s="164"/>
    </row>
    <row r="15" spans="1:4" s="155" customFormat="1" ht="38.25" x14ac:dyDescent="0.2">
      <c r="A15" s="265" t="s">
        <v>338</v>
      </c>
      <c r="B15" s="186" t="s">
        <v>1016</v>
      </c>
      <c r="C15" s="182" t="s">
        <v>1017</v>
      </c>
      <c r="D15" s="307"/>
    </row>
    <row r="16" spans="1:4" s="184" customFormat="1" ht="45" x14ac:dyDescent="0.25">
      <c r="A16" s="268" t="s">
        <v>341</v>
      </c>
      <c r="B16" s="186" t="s">
        <v>1018</v>
      </c>
      <c r="C16" s="1000" t="s">
        <v>1019</v>
      </c>
      <c r="D16" s="308"/>
    </row>
    <row r="17" spans="1:3" s="155" customFormat="1" ht="12.75" x14ac:dyDescent="0.2">
      <c r="A17" s="158" t="s">
        <v>347</v>
      </c>
      <c r="B17" s="177" t="s">
        <v>235</v>
      </c>
      <c r="C17" s="191" t="s">
        <v>348</v>
      </c>
    </row>
    <row r="18" spans="1:3" s="155" customFormat="1" ht="12.75" x14ac:dyDescent="0.2">
      <c r="A18" s="268" t="s">
        <v>349</v>
      </c>
      <c r="B18" s="120"/>
      <c r="C18" s="126" t="s">
        <v>335</v>
      </c>
    </row>
  </sheetData>
  <customSheetViews>
    <customSheetView guid="{C05EC54D-5F4D-4DAC-8B5A-CD3242A0C8CA}" scale="90" showPageBreaks="1" fitToPage="1" view="pageBreakPreview" topLeftCell="A4">
      <selection activeCell="C9" sqref="C9"/>
      <pageMargins left="0" right="0" top="0" bottom="0" header="0" footer="0"/>
      <pageSetup paperSize="9" scale="93" fitToHeight="2" orientation="landscape" r:id="rId1"/>
    </customSheetView>
    <customSheetView guid="{D0C00841-1E30-435B-B1C3-8C1666084E21}" scale="90" showPageBreaks="1" fitToPage="1" view="pageBreakPreview" topLeftCell="A4">
      <selection activeCell="C9" sqref="C9"/>
      <pageMargins left="0" right="0" top="0" bottom="0" header="0" footer="0"/>
      <pageSetup paperSize="9" scale="93" fitToHeight="2" orientation="landscape" r:id="rId2"/>
    </customSheetView>
    <customSheetView guid="{DE13449C-9946-4D9B-BAD6-D935553CF657}" scale="90" showPageBreaks="1" fitToPage="1" printArea="1" view="pageBreakPreview">
      <selection activeCell="C38" sqref="C38"/>
      <pageMargins left="0" right="0" top="0" bottom="0" header="0" footer="0"/>
      <pageSetup paperSize="9" scale="54" orientation="landscape" cellComments="asDisplayed" r:id="rId3"/>
    </customSheetView>
    <customSheetView guid="{CB07B519-62E8-4084-A00D-D1F8D5657738}" scale="90" showPageBreaks="1" fitToPage="1" view="pageBreakPreview">
      <selection activeCell="C18" sqref="C18"/>
      <pageMargins left="0" right="0" top="0" bottom="0" header="0" footer="0"/>
      <pageSetup paperSize="9" scale="54" orientation="landscape" cellComments="asDisplayed" r:id="rId4"/>
    </customSheetView>
    <customSheetView guid="{8DB10316-28C9-4A14-AEA2-359711156BC5}" showPageBreaks="1">
      <selection activeCell="C11" sqref="C11"/>
      <pageMargins left="0" right="0" top="0" bottom="0" header="0" footer="0"/>
      <pageSetup paperSize="9" orientation="portrait" r:id="rId5"/>
    </customSheetView>
    <customSheetView guid="{A2FA97B7-FA2E-4CF8-9E14-C904E49D925F}" topLeftCell="A16">
      <selection activeCell="C11" sqref="C11"/>
      <pageMargins left="0" right="0" top="0" bottom="0" header="0" footer="0"/>
      <pageSetup paperSize="9" orientation="portrait" r:id="rId6"/>
    </customSheetView>
    <customSheetView guid="{ADC44F08-3865-4F34-B04A-36DC3A9880D3}">
      <selection activeCell="H44" sqref="H44"/>
      <pageMargins left="0" right="0" top="0" bottom="0" header="0" footer="0"/>
    </customSheetView>
    <customSheetView guid="{938131D7-2FA4-4B6F-9B58-CE56B014F426}" showPageBreaks="1" topLeftCell="A7">
      <selection activeCell="G17" sqref="G17"/>
      <pageMargins left="0" right="0" top="0" bottom="0" header="0" footer="0"/>
      <pageSetup paperSize="9" scale="63" orientation="portrait" r:id="rId7"/>
    </customSheetView>
    <customSheetView guid="{15196E9F-7FF8-439E-8E5E-D7EC9B4FE2B9}" scale="90" showPageBreaks="1" fitToPage="1" view="pageBreakPreview">
      <selection activeCell="C18" sqref="C18"/>
      <pageMargins left="0" right="0" top="0" bottom="0" header="0" footer="0"/>
      <pageSetup paperSize="9" scale="54" orientation="landscape" cellComments="asDisplayed"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pageSetUpPr fitToPage="1"/>
  </sheetPr>
  <dimension ref="A1:C18"/>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32" customWidth="1"/>
    <col min="2" max="2" width="18.7109375" style="87" customWidth="1"/>
    <col min="3" max="3" width="110.7109375" style="12" customWidth="1"/>
    <col min="4" max="16384" width="11.42578125" style="3"/>
  </cols>
  <sheetData>
    <row r="1" spans="1:3" x14ac:dyDescent="0.2">
      <c r="A1" s="88" t="s">
        <v>231</v>
      </c>
      <c r="B1" s="179" t="str">
        <f>Inventari!A1</f>
        <v>1.</v>
      </c>
      <c r="C1" s="174" t="str">
        <f>Inventari!B1</f>
        <v>Control permanent no planificable</v>
      </c>
    </row>
    <row r="2" spans="1:3" x14ac:dyDescent="0.2">
      <c r="A2" s="90" t="s">
        <v>232</v>
      </c>
      <c r="B2" s="180" t="str">
        <f>Inventari!B18</f>
        <v>1.3</v>
      </c>
      <c r="C2" s="175" t="str">
        <f>Inventari!C18</f>
        <v>Liquidació del pressupost</v>
      </c>
    </row>
    <row r="3" spans="1:3" x14ac:dyDescent="0.2">
      <c r="A3" s="183" t="s">
        <v>233</v>
      </c>
      <c r="B3" s="181" t="str">
        <f>Inventari!C23</f>
        <v>1.3.5</v>
      </c>
      <c r="C3" s="176" t="str">
        <f>Inventari!D23</f>
        <v>Revocació de la reducció de despeses en liquidacions de pressupost amb romanent de tresoreria negatiu</v>
      </c>
    </row>
    <row r="4" spans="1:3" s="6" customFormat="1" x14ac:dyDescent="0.2">
      <c r="A4" s="95"/>
      <c r="B4" s="96"/>
      <c r="C4" s="97"/>
    </row>
    <row r="5" spans="1:3" ht="18.95" customHeight="1" x14ac:dyDescent="0.2">
      <c r="A5" s="166" t="s">
        <v>234</v>
      </c>
      <c r="B5" s="177" t="s">
        <v>235</v>
      </c>
      <c r="C5" s="177" t="s">
        <v>236</v>
      </c>
    </row>
    <row r="6" spans="1:3" ht="51" x14ac:dyDescent="0.2">
      <c r="A6" s="115" t="s">
        <v>237</v>
      </c>
      <c r="B6" s="162" t="str">
        <f>Inventari!E23</f>
        <v>Art. 193.1 RDLeg 2/2004</v>
      </c>
      <c r="C6" s="163"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row>
    <row r="7" spans="1:3" x14ac:dyDescent="0.2">
      <c r="A7" s="171"/>
      <c r="B7" s="172"/>
      <c r="C7" s="173"/>
    </row>
    <row r="8" spans="1:3" s="6" customFormat="1" x14ac:dyDescent="0.2">
      <c r="A8" s="166" t="s">
        <v>238</v>
      </c>
      <c r="B8" s="177" t="s">
        <v>235</v>
      </c>
      <c r="C8" s="177" t="str">
        <f>'1.1.1'!C8</f>
        <v>Aspectes a revisar</v>
      </c>
    </row>
    <row r="9" spans="1:3" s="6" customFormat="1" ht="51" x14ac:dyDescent="0.2">
      <c r="A9" s="33" t="s">
        <v>240</v>
      </c>
      <c r="B9" s="121" t="s">
        <v>1020</v>
      </c>
      <c r="C9" s="107" t="s">
        <v>242</v>
      </c>
    </row>
    <row r="10" spans="1:3" s="6" customFormat="1" ht="63.75" x14ac:dyDescent="0.2">
      <c r="A10" s="42" t="s">
        <v>243</v>
      </c>
      <c r="B10" s="99" t="s">
        <v>1021</v>
      </c>
      <c r="C10" s="104" t="s">
        <v>1022</v>
      </c>
    </row>
    <row r="11" spans="1:3" ht="38.25" x14ac:dyDescent="0.2">
      <c r="A11" s="42" t="s">
        <v>245</v>
      </c>
      <c r="B11" s="161" t="s">
        <v>1023</v>
      </c>
      <c r="C11" s="101" t="s">
        <v>1024</v>
      </c>
    </row>
    <row r="12" spans="1:3" ht="38.25" x14ac:dyDescent="0.2">
      <c r="A12" s="42" t="s">
        <v>248</v>
      </c>
      <c r="B12" s="37" t="s">
        <v>1023</v>
      </c>
      <c r="C12" s="105" t="s">
        <v>1025</v>
      </c>
    </row>
    <row r="13" spans="1:3" s="155" customFormat="1" ht="19.5" customHeight="1" x14ac:dyDescent="0.2">
      <c r="A13" s="158" t="s">
        <v>332</v>
      </c>
      <c r="B13" s="177" t="s">
        <v>235</v>
      </c>
      <c r="C13" s="191" t="s">
        <v>333</v>
      </c>
    </row>
    <row r="14" spans="1:3" s="155" customFormat="1" x14ac:dyDescent="0.2">
      <c r="A14" s="260" t="s">
        <v>334</v>
      </c>
      <c r="B14" s="119"/>
      <c r="C14" s="119" t="s">
        <v>335</v>
      </c>
    </row>
    <row r="15" spans="1:3" s="155" customFormat="1" x14ac:dyDescent="0.2">
      <c r="A15" s="158" t="s">
        <v>336</v>
      </c>
      <c r="B15" s="177" t="s">
        <v>235</v>
      </c>
      <c r="C15" s="191" t="s">
        <v>337</v>
      </c>
    </row>
    <row r="16" spans="1:3" s="155" customFormat="1" x14ac:dyDescent="0.2">
      <c r="A16" s="260" t="s">
        <v>338</v>
      </c>
      <c r="B16" s="161"/>
      <c r="C16" s="119" t="s">
        <v>335</v>
      </c>
    </row>
    <row r="17" spans="1:3" s="155" customFormat="1" x14ac:dyDescent="0.2">
      <c r="A17" s="158" t="s">
        <v>347</v>
      </c>
      <c r="B17" s="177" t="s">
        <v>235</v>
      </c>
      <c r="C17" s="238" t="s">
        <v>348</v>
      </c>
    </row>
    <row r="18" spans="1:3" s="155" customFormat="1" x14ac:dyDescent="0.2">
      <c r="A18" s="268" t="s">
        <v>349</v>
      </c>
      <c r="B18" s="120"/>
      <c r="C18" s="126" t="s">
        <v>335</v>
      </c>
    </row>
  </sheetData>
  <customSheetViews>
    <customSheetView guid="{C05EC54D-5F4D-4DAC-8B5A-CD3242A0C8CA}" showPageBreaks="1" fitToPage="1" view="pageBreakPreview">
      <selection activeCell="C9" sqref="C9"/>
      <pageMargins left="0" right="0" top="0" bottom="0" header="0" footer="0"/>
      <pageSetup paperSize="9" scale="93" fitToHeight="2" orientation="landscape" r:id="rId1"/>
    </customSheetView>
    <customSheetView guid="{D0C00841-1E30-435B-B1C3-8C1666084E21}" showPageBreaks="1" fitToPage="1" view="pageBreakPreview">
      <selection activeCell="C9" sqref="C9"/>
      <pageMargins left="0" right="0" top="0" bottom="0" header="0" footer="0"/>
      <pageSetup paperSize="9" scale="93" fitToHeight="2" orientation="landscape" r:id="rId2"/>
    </customSheetView>
    <customSheetView guid="{DE13449C-9946-4D9B-BAD6-D935553CF657}" showPageBreaks="1" fitToPage="1" printArea="1" view="pageBreakPreview" topLeftCell="A4">
      <selection activeCell="C38" sqref="C38"/>
      <pageMargins left="0" right="0" top="0" bottom="0" header="0" footer="0"/>
      <pageSetup paperSize="9" scale="95" orientation="landscape" r:id="rId3"/>
    </customSheetView>
    <customSheetView guid="{CB07B519-62E8-4084-A00D-D1F8D5657738}" showPageBreaks="1" fitToPage="1" view="pageBreakPreview">
      <selection activeCell="C14" sqref="C14"/>
      <pageMargins left="0" right="0" top="0" bottom="0" header="0" footer="0"/>
      <pageSetup paperSize="9" scale="95" orientation="landscape" r:id="rId4"/>
    </customSheetView>
    <customSheetView guid="{8DB10316-28C9-4A14-AEA2-359711156BC5}" showPageBreaks="1">
      <selection activeCell="E16" sqref="E16"/>
      <pageMargins left="0" right="0" top="0" bottom="0" header="0" footer="0"/>
      <pageSetup paperSize="9" orientation="portrait" r:id="rId5"/>
    </customSheetView>
    <customSheetView guid="{A2FA97B7-FA2E-4CF8-9E14-C904E49D925F}" topLeftCell="A16">
      <selection activeCell="E16" sqref="E16"/>
      <pageMargins left="0" right="0" top="0" bottom="0" header="0" footer="0"/>
      <pageSetup paperSize="9" orientation="portrait" r:id="rId6"/>
    </customSheetView>
    <customSheetView guid="{ADC44F08-3865-4F34-B04A-36DC3A9880D3}">
      <selection sqref="A1:IV65536"/>
      <pageMargins left="0" right="0" top="0" bottom="0" header="0" footer="0"/>
    </customSheetView>
    <customSheetView guid="{938131D7-2FA4-4B6F-9B58-CE56B014F426}" showPageBreaks="1">
      <selection activeCell="G17" sqref="G17"/>
      <pageMargins left="0" right="0" top="0" bottom="0" header="0" footer="0"/>
      <pageSetup paperSize="9" scale="63" orientation="portrait" r:id="rId7"/>
    </customSheetView>
    <customSheetView guid="{15196E9F-7FF8-439E-8E5E-D7EC9B4FE2B9}" showPageBreaks="1" fitToPage="1" view="pageBreakPreview">
      <selection activeCell="C14" sqref="C14"/>
      <pageMargins left="0" right="0" top="0" bottom="0" header="0" footer="0"/>
      <pageSetup paperSize="9" scale="95"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5">
    <pageSetUpPr fitToPage="1"/>
  </sheetPr>
  <dimension ref="A1:D29"/>
  <sheetViews>
    <sheetView view="pageBreakPreview" topLeftCell="A5" zoomScaleNormal="100" zoomScaleSheetLayoutView="100" workbookViewId="0">
      <selection activeCell="C11" sqref="C11"/>
    </sheetView>
  </sheetViews>
  <sheetFormatPr baseColWidth="10" defaultColWidth="11.42578125" defaultRowHeight="12.75" x14ac:dyDescent="0.2"/>
  <cols>
    <col min="1" max="1" width="9.7109375" style="3" customWidth="1"/>
    <col min="2" max="2" width="18.7109375" style="3" customWidth="1"/>
    <col min="3" max="3" width="110.7109375" style="3" customWidth="1"/>
    <col min="4" max="4" width="21.42578125" style="145" customWidth="1"/>
    <col min="5" max="16384" width="11.42578125" style="3"/>
  </cols>
  <sheetData>
    <row r="1" spans="1:4" ht="18.75" customHeight="1" x14ac:dyDescent="0.2">
      <c r="A1" s="88" t="s">
        <v>231</v>
      </c>
      <c r="B1" s="88" t="str">
        <f>Inventari!A1</f>
        <v>1.</v>
      </c>
      <c r="C1" s="88" t="str">
        <f>Inventari!B1</f>
        <v>Control permanent no planificable</v>
      </c>
    </row>
    <row r="2" spans="1:4" x14ac:dyDescent="0.2">
      <c r="A2" s="90" t="s">
        <v>232</v>
      </c>
      <c r="B2" s="90" t="str">
        <f>Inventari!B24</f>
        <v>1.4</v>
      </c>
      <c r="C2" s="90" t="str">
        <f>Inventari!C24</f>
        <v>Endeutament</v>
      </c>
    </row>
    <row r="3" spans="1:4" x14ac:dyDescent="0.2">
      <c r="A3" s="193" t="s">
        <v>233</v>
      </c>
      <c r="B3" s="193" t="str">
        <f>Inventari!C25</f>
        <v>1.4.1</v>
      </c>
      <c r="C3" s="194" t="str">
        <f>Inventari!D25</f>
        <v>Concertació o modificació d'operacions de crèdit a curt termini</v>
      </c>
    </row>
    <row r="4" spans="1:4" s="6" customFormat="1" x14ac:dyDescent="0.2">
      <c r="A4" s="159"/>
      <c r="B4" s="159"/>
      <c r="C4" s="159"/>
      <c r="D4" s="146"/>
    </row>
    <row r="5" spans="1:4" ht="18.95" customHeight="1" x14ac:dyDescent="0.2">
      <c r="A5" s="190" t="s">
        <v>234</v>
      </c>
      <c r="B5" s="177" t="s">
        <v>235</v>
      </c>
      <c r="C5" s="166" t="s">
        <v>236</v>
      </c>
    </row>
    <row r="6" spans="1:4" ht="66.75" customHeight="1" x14ac:dyDescent="0.2">
      <c r="A6" s="140" t="s">
        <v>237</v>
      </c>
      <c r="B6" s="50" t="str">
        <f>Inventari!E25</f>
        <v>Art. 52.2 RDLeg 2/2004
Art. 4.1.b).3 RD 128/2018</v>
      </c>
      <c r="C6" s="141"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4" ht="20.25" customHeight="1" x14ac:dyDescent="0.2">
      <c r="A7" s="188"/>
      <c r="B7" s="189"/>
      <c r="C7" s="116"/>
    </row>
    <row r="8" spans="1:4" ht="19.5" customHeight="1" x14ac:dyDescent="0.2">
      <c r="A8" s="190" t="s">
        <v>238</v>
      </c>
      <c r="B8" s="177" t="s">
        <v>235</v>
      </c>
      <c r="C8" s="191" t="str">
        <f>'1.1.1'!C8</f>
        <v>Aspectes a revisar</v>
      </c>
    </row>
    <row r="9" spans="1:4" s="6" customFormat="1" ht="54" customHeight="1" x14ac:dyDescent="0.2">
      <c r="A9" s="168" t="s">
        <v>240</v>
      </c>
      <c r="B9" s="127" t="s">
        <v>1026</v>
      </c>
      <c r="C9" s="1001" t="s">
        <v>1027</v>
      </c>
      <c r="D9" s="287"/>
    </row>
    <row r="10" spans="1:4" s="6" customFormat="1" ht="49.5" customHeight="1" x14ac:dyDescent="0.2">
      <c r="A10" s="169" t="s">
        <v>243</v>
      </c>
      <c r="B10" s="102" t="s">
        <v>1026</v>
      </c>
      <c r="C10" s="118" t="s">
        <v>1028</v>
      </c>
      <c r="D10" s="146"/>
    </row>
    <row r="11" spans="1:4" s="6" customFormat="1" ht="33" customHeight="1" x14ac:dyDescent="0.2">
      <c r="A11" s="169" t="s">
        <v>245</v>
      </c>
      <c r="B11" s="186" t="s">
        <v>249</v>
      </c>
      <c r="C11" s="182" t="s">
        <v>390</v>
      </c>
      <c r="D11" s="145"/>
    </row>
    <row r="12" spans="1:4" ht="63.75" x14ac:dyDescent="0.2">
      <c r="A12" s="169" t="s">
        <v>248</v>
      </c>
      <c r="B12" s="186" t="s">
        <v>1029</v>
      </c>
      <c r="C12" s="261" t="s">
        <v>1030</v>
      </c>
      <c r="D12" s="240"/>
    </row>
    <row r="13" spans="1:4" s="6" customFormat="1" x14ac:dyDescent="0.2">
      <c r="A13" s="169" t="s">
        <v>251</v>
      </c>
      <c r="B13" s="186" t="s">
        <v>1031</v>
      </c>
      <c r="C13" s="261" t="s">
        <v>1032</v>
      </c>
      <c r="D13" s="146"/>
    </row>
    <row r="14" spans="1:4" s="6" customFormat="1" ht="25.5" x14ac:dyDescent="0.2">
      <c r="A14" s="169" t="s">
        <v>254</v>
      </c>
      <c r="B14" s="186" t="s">
        <v>1031</v>
      </c>
      <c r="C14" s="261" t="s">
        <v>1033</v>
      </c>
      <c r="D14" s="240"/>
    </row>
    <row r="15" spans="1:4" s="156" customFormat="1" x14ac:dyDescent="0.2">
      <c r="A15" s="169" t="s">
        <v>257</v>
      </c>
      <c r="B15" s="186" t="s">
        <v>1034</v>
      </c>
      <c r="C15" s="277" t="s">
        <v>1035</v>
      </c>
      <c r="D15" s="146"/>
    </row>
    <row r="16" spans="1:4" s="6" customFormat="1" ht="25.5" x14ac:dyDescent="0.2">
      <c r="A16" s="169" t="s">
        <v>260</v>
      </c>
      <c r="B16" s="186" t="s">
        <v>1034</v>
      </c>
      <c r="C16" s="277" t="s">
        <v>1036</v>
      </c>
      <c r="D16" s="286"/>
    </row>
    <row r="17" spans="1:4" s="156" customFormat="1" ht="38.25" x14ac:dyDescent="0.2">
      <c r="A17" s="169" t="s">
        <v>263</v>
      </c>
      <c r="B17" s="186" t="s">
        <v>1034</v>
      </c>
      <c r="C17" s="277" t="s">
        <v>1037</v>
      </c>
      <c r="D17" s="286"/>
    </row>
    <row r="18" spans="1:4" ht="38.25" x14ac:dyDescent="0.2">
      <c r="A18" s="169" t="s">
        <v>266</v>
      </c>
      <c r="B18" s="186" t="s">
        <v>1038</v>
      </c>
      <c r="C18" s="261" t="s">
        <v>1039</v>
      </c>
      <c r="D18" s="199"/>
    </row>
    <row r="19" spans="1:4" s="6" customFormat="1" ht="38.25" x14ac:dyDescent="0.2">
      <c r="A19" s="42" t="s">
        <v>269</v>
      </c>
      <c r="B19" s="99" t="s">
        <v>1040</v>
      </c>
      <c r="C19" s="277" t="s">
        <v>1041</v>
      </c>
      <c r="D19" s="305"/>
    </row>
    <row r="20" spans="1:4" x14ac:dyDescent="0.2">
      <c r="A20" s="158" t="s">
        <v>332</v>
      </c>
      <c r="B20" s="177" t="s">
        <v>235</v>
      </c>
      <c r="C20" s="191" t="s">
        <v>333</v>
      </c>
    </row>
    <row r="21" spans="1:4" x14ac:dyDescent="0.2">
      <c r="A21" s="260" t="s">
        <v>334</v>
      </c>
      <c r="B21" s="119"/>
      <c r="C21" s="119" t="s">
        <v>335</v>
      </c>
    </row>
    <row r="22" spans="1:4" x14ac:dyDescent="0.2">
      <c r="A22" s="158" t="s">
        <v>336</v>
      </c>
      <c r="B22" s="177" t="s">
        <v>235</v>
      </c>
      <c r="C22" s="191" t="s">
        <v>337</v>
      </c>
    </row>
    <row r="23" spans="1:4" s="155" customFormat="1" ht="51" x14ac:dyDescent="0.2">
      <c r="A23" s="42" t="s">
        <v>338</v>
      </c>
      <c r="B23" s="186" t="s">
        <v>1042</v>
      </c>
      <c r="C23" s="293" t="s">
        <v>1043</v>
      </c>
      <c r="D23" s="294"/>
    </row>
    <row r="24" spans="1:4" s="156" customFormat="1" ht="25.5" x14ac:dyDescent="0.2">
      <c r="A24" s="42" t="s">
        <v>341</v>
      </c>
      <c r="B24" s="186" t="s">
        <v>1044</v>
      </c>
      <c r="C24" s="261" t="s">
        <v>1045</v>
      </c>
      <c r="D24" s="146"/>
    </row>
    <row r="25" spans="1:4" s="156" customFormat="1" ht="25.5" x14ac:dyDescent="0.2">
      <c r="A25" s="42" t="s">
        <v>344</v>
      </c>
      <c r="B25" s="186" t="s">
        <v>1046</v>
      </c>
      <c r="C25" s="261" t="s">
        <v>1047</v>
      </c>
      <c r="D25" s="146"/>
    </row>
    <row r="26" spans="1:4" s="155" customFormat="1" ht="25.5" x14ac:dyDescent="0.2">
      <c r="A26" s="42" t="s">
        <v>803</v>
      </c>
      <c r="B26" s="186" t="s">
        <v>1048</v>
      </c>
      <c r="C26" s="261" t="s">
        <v>1049</v>
      </c>
      <c r="D26" s="145"/>
    </row>
    <row r="27" spans="1:4" s="155" customFormat="1" ht="25.5" x14ac:dyDescent="0.2">
      <c r="A27" s="42" t="s">
        <v>1050</v>
      </c>
      <c r="B27" s="186" t="s">
        <v>1051</v>
      </c>
      <c r="C27" s="261" t="s">
        <v>1052</v>
      </c>
      <c r="D27" s="305"/>
    </row>
    <row r="28" spans="1:4" x14ac:dyDescent="0.2">
      <c r="A28" s="158" t="s">
        <v>1053</v>
      </c>
      <c r="B28" s="177" t="s">
        <v>235</v>
      </c>
      <c r="C28" s="191" t="s">
        <v>348</v>
      </c>
    </row>
    <row r="29" spans="1:4" x14ac:dyDescent="0.2">
      <c r="A29" s="268" t="s">
        <v>349</v>
      </c>
      <c r="B29" s="120"/>
      <c r="C29" s="126" t="s">
        <v>335</v>
      </c>
    </row>
  </sheetData>
  <customSheetViews>
    <customSheetView guid="{C05EC54D-5F4D-4DAC-8B5A-CD3242A0C8CA}" showPageBreaks="1" fitToPage="1" view="pageBreakPreview" topLeftCell="A7">
      <selection activeCell="C15" sqref="C15"/>
      <pageMargins left="0" right="0" top="0" bottom="0" header="0" footer="0"/>
      <pageSetup paperSize="9" scale="74" fitToHeight="2" orientation="landscape" r:id="rId1"/>
    </customSheetView>
    <customSheetView guid="{D0C00841-1E30-435B-B1C3-8C1666084E21}" showPageBreaks="1" fitToPage="1" view="pageBreakPreview" topLeftCell="A7">
      <selection activeCell="C15" sqref="C15"/>
      <pageMargins left="0" right="0" top="0" bottom="0" header="0" footer="0"/>
      <pageSetup paperSize="9" scale="74" fitToHeight="2" orientation="landscape" r:id="rId2"/>
    </customSheetView>
    <customSheetView guid="{DE13449C-9946-4D9B-BAD6-D935553CF657}" showPageBreaks="1" printArea="1" view="pageBreakPreview">
      <selection activeCell="C11" sqref="C11"/>
      <pageMargins left="0" right="0" top="0" bottom="0" header="0" footer="0"/>
      <pageSetup paperSize="9" scale="63" orientation="landscape" r:id="rId3"/>
    </customSheetView>
    <customSheetView guid="{CB07B519-62E8-4084-A00D-D1F8D5657738}" showPageBreaks="1" view="pageBreakPreview" topLeftCell="A7">
      <selection activeCell="C17" sqref="C17"/>
      <pageMargins left="0" right="0" top="0" bottom="0" header="0" footer="0"/>
      <pageSetup paperSize="9" scale="63" orientation="landscape" r:id="rId4"/>
    </customSheetView>
    <customSheetView guid="{8DB10316-28C9-4A14-AEA2-359711156BC5}" showPageBreaks="1">
      <selection activeCell="E11" sqref="E11"/>
      <pageMargins left="0" right="0" top="0" bottom="0" header="0" footer="0"/>
      <pageSetup paperSize="9" orientation="portrait" r:id="rId5"/>
    </customSheetView>
    <customSheetView guid="{A2FA97B7-FA2E-4CF8-9E14-C904E49D925F}" topLeftCell="A16">
      <selection activeCell="E11" sqref="E11"/>
      <pageMargins left="0" right="0" top="0" bottom="0" header="0" footer="0"/>
      <pageSetup paperSize="9" orientation="portrait" r:id="rId6"/>
    </customSheetView>
    <customSheetView guid="{ADC44F08-3865-4F34-B04A-36DC3A9880D3}">
      <selection sqref="A1:IV65536"/>
      <pageMargins left="0" right="0" top="0" bottom="0" header="0" footer="0"/>
    </customSheetView>
    <customSheetView guid="{938131D7-2FA4-4B6F-9B58-CE56B014F426}" showPageBreaks="1">
      <selection activeCell="G17" sqref="G17"/>
      <pageMargins left="0" right="0" top="0" bottom="0" header="0" footer="0"/>
      <pageSetup paperSize="9" orientation="portrait" r:id="rId7"/>
    </customSheetView>
    <customSheetView guid="{15196E9F-7FF8-439E-8E5E-D7EC9B4FE2B9}" showPageBreaks="1" view="pageBreakPreview" topLeftCell="A7">
      <selection activeCell="C21" sqref="C21"/>
      <pageMargins left="0" right="0" top="0" bottom="0" header="0" footer="0"/>
      <pageSetup paperSize="9" scale="63"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6">
    <pageSetUpPr fitToPage="1"/>
  </sheetPr>
  <dimension ref="A1:F28"/>
  <sheetViews>
    <sheetView view="pageBreakPreview" topLeftCell="A16" zoomScaleNormal="100" zoomScaleSheetLayoutView="100" workbookViewId="0">
      <selection activeCell="C22" sqref="C22"/>
    </sheetView>
  </sheetViews>
  <sheetFormatPr baseColWidth="10" defaultColWidth="11.42578125" defaultRowHeight="12.75" x14ac:dyDescent="0.2"/>
  <cols>
    <col min="1" max="1" width="9.7109375" style="3" customWidth="1"/>
    <col min="2" max="2" width="18.7109375" style="3" customWidth="1"/>
    <col min="3" max="3" width="110.7109375" style="3" customWidth="1"/>
    <col min="4" max="4" width="22.28515625" style="3" customWidth="1"/>
    <col min="5" max="5" width="2.42578125" style="3" customWidth="1"/>
    <col min="6" max="16384" width="11.42578125" style="3"/>
  </cols>
  <sheetData>
    <row r="1" spans="1:6" ht="18.75" customHeight="1" x14ac:dyDescent="0.2">
      <c r="A1" s="88" t="s">
        <v>231</v>
      </c>
      <c r="B1" s="88" t="str">
        <f>Inventari!A1</f>
        <v>1.</v>
      </c>
      <c r="C1" s="88" t="str">
        <f>Inventari!B1</f>
        <v>Control permanent no planificable</v>
      </c>
      <c r="D1" s="155"/>
      <c r="E1" s="155"/>
      <c r="F1" s="155"/>
    </row>
    <row r="2" spans="1:6" x14ac:dyDescent="0.2">
      <c r="A2" s="90" t="s">
        <v>232</v>
      </c>
      <c r="B2" s="90" t="str">
        <f>Inventari!B24</f>
        <v>1.4</v>
      </c>
      <c r="C2" s="90" t="str">
        <f>Inventari!C24</f>
        <v>Endeutament</v>
      </c>
      <c r="D2" s="155"/>
      <c r="E2" s="155"/>
      <c r="F2" s="155"/>
    </row>
    <row r="3" spans="1:6" x14ac:dyDescent="0.2">
      <c r="A3" s="193" t="s">
        <v>233</v>
      </c>
      <c r="B3" s="193" t="str">
        <f>Inventari!C26</f>
        <v>1.4.2</v>
      </c>
      <c r="C3" s="194" t="str">
        <f>Inventari!D26</f>
        <v>Concertació o modificació d'operacions de crèdit a llarg termini</v>
      </c>
      <c r="D3" s="155"/>
      <c r="E3" s="155"/>
      <c r="F3" s="155"/>
    </row>
    <row r="4" spans="1:6" s="6" customFormat="1" x14ac:dyDescent="0.2">
      <c r="A4" s="159"/>
      <c r="B4" s="159"/>
      <c r="C4" s="159"/>
      <c r="D4" s="156"/>
      <c r="E4" s="156"/>
      <c r="F4" s="156"/>
    </row>
    <row r="5" spans="1:6" ht="18.95" customHeight="1" x14ac:dyDescent="0.2">
      <c r="A5" s="190" t="s">
        <v>234</v>
      </c>
      <c r="B5" s="177" t="s">
        <v>235</v>
      </c>
      <c r="C5" s="166" t="s">
        <v>236</v>
      </c>
      <c r="D5" s="155"/>
      <c r="E5" s="155"/>
      <c r="F5" s="155"/>
    </row>
    <row r="6" spans="1:6" ht="66.75" customHeight="1" x14ac:dyDescent="0.2">
      <c r="A6" s="140" t="s">
        <v>237</v>
      </c>
      <c r="B6" s="50" t="str">
        <f>Inventari!E26</f>
        <v>Art. 52.2 RDLeg 2/2004
Art. 4.1.b).3 RD 128/2018</v>
      </c>
      <c r="C6" s="141"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c r="D6" s="155"/>
      <c r="E6" s="155"/>
      <c r="F6" s="155"/>
    </row>
    <row r="7" spans="1:6" ht="20.25" customHeight="1" x14ac:dyDescent="0.2">
      <c r="A7" s="188"/>
      <c r="B7" s="189"/>
      <c r="C7" s="116"/>
      <c r="D7" s="155"/>
      <c r="E7" s="155"/>
      <c r="F7" s="155"/>
    </row>
    <row r="8" spans="1:6" ht="19.5" customHeight="1" x14ac:dyDescent="0.2">
      <c r="A8" s="190" t="s">
        <v>238</v>
      </c>
      <c r="B8" s="177" t="s">
        <v>235</v>
      </c>
      <c r="C8" s="191" t="str">
        <f>'1.1.1'!C8</f>
        <v>Aspectes a revisar</v>
      </c>
      <c r="D8" s="155"/>
      <c r="E8" s="155"/>
      <c r="F8" s="155"/>
    </row>
    <row r="9" spans="1:6" s="6" customFormat="1" ht="38.25" x14ac:dyDescent="0.2">
      <c r="A9" s="168" t="s">
        <v>240</v>
      </c>
      <c r="B9" s="121" t="s">
        <v>1026</v>
      </c>
      <c r="C9" s="988" t="s">
        <v>1054</v>
      </c>
      <c r="D9" s="156"/>
      <c r="E9" s="156"/>
      <c r="F9" s="156"/>
    </row>
    <row r="10" spans="1:6" s="6" customFormat="1" ht="38.25" x14ac:dyDescent="0.2">
      <c r="A10" s="169" t="s">
        <v>243</v>
      </c>
      <c r="B10" s="186" t="s">
        <v>1026</v>
      </c>
      <c r="C10" s="170" t="s">
        <v>1055</v>
      </c>
      <c r="D10" s="159"/>
      <c r="E10" s="159"/>
      <c r="F10" s="156"/>
    </row>
    <row r="11" spans="1:6" ht="25.5" x14ac:dyDescent="0.2">
      <c r="A11" s="169" t="s">
        <v>245</v>
      </c>
      <c r="B11" s="186" t="s">
        <v>249</v>
      </c>
      <c r="C11" s="182" t="s">
        <v>390</v>
      </c>
      <c r="D11" s="159"/>
      <c r="E11" s="159"/>
      <c r="F11" s="155"/>
    </row>
    <row r="12" spans="1:6" s="6" customFormat="1" ht="63.75" x14ac:dyDescent="0.2">
      <c r="A12" s="169" t="s">
        <v>248</v>
      </c>
      <c r="B12" s="161" t="s">
        <v>1056</v>
      </c>
      <c r="C12" s="170" t="s">
        <v>1030</v>
      </c>
      <c r="D12" s="159"/>
      <c r="E12" s="159"/>
      <c r="F12" s="156"/>
    </row>
    <row r="13" spans="1:6" s="6" customFormat="1" ht="102" x14ac:dyDescent="0.2">
      <c r="A13" s="169" t="s">
        <v>251</v>
      </c>
      <c r="B13" s="313" t="s">
        <v>1057</v>
      </c>
      <c r="C13" s="314" t="s">
        <v>1058</v>
      </c>
      <c r="D13" s="315" t="str">
        <f>'1.1.1'!D25</f>
        <v xml:space="preserve">(*) EXCEL PER AL CÀLCUL
</v>
      </c>
      <c r="E13" s="86"/>
      <c r="F13" s="156"/>
    </row>
    <row r="14" spans="1:6" s="6" customFormat="1" ht="89.25" x14ac:dyDescent="0.2">
      <c r="A14" s="169" t="s">
        <v>254</v>
      </c>
      <c r="B14" s="186" t="s">
        <v>1059</v>
      </c>
      <c r="C14" s="261" t="s">
        <v>1060</v>
      </c>
      <c r="D14" s="142"/>
      <c r="E14" s="159"/>
      <c r="F14" s="156"/>
    </row>
    <row r="15" spans="1:6" ht="38.25" x14ac:dyDescent="0.2">
      <c r="A15" s="169" t="s">
        <v>257</v>
      </c>
      <c r="B15" s="186" t="s">
        <v>1061</v>
      </c>
      <c r="C15" s="261" t="s">
        <v>1062</v>
      </c>
      <c r="D15" s="302"/>
      <c r="E15" s="309"/>
      <c r="F15" s="155"/>
    </row>
    <row r="16" spans="1:6" s="6" customFormat="1" ht="37.5" customHeight="1" x14ac:dyDescent="0.2">
      <c r="A16" s="169" t="s">
        <v>260</v>
      </c>
      <c r="B16" s="186" t="s">
        <v>1031</v>
      </c>
      <c r="C16" s="261" t="s">
        <v>1063</v>
      </c>
      <c r="D16" s="159"/>
      <c r="E16" s="159"/>
      <c r="F16" s="156"/>
    </row>
    <row r="17" spans="1:5" s="6" customFormat="1" ht="63.75" x14ac:dyDescent="0.2">
      <c r="A17" s="169" t="s">
        <v>263</v>
      </c>
      <c r="B17" s="134" t="s">
        <v>1064</v>
      </c>
      <c r="C17" s="269" t="s">
        <v>1065</v>
      </c>
      <c r="D17" s="1155"/>
      <c r="E17" s="1155"/>
    </row>
    <row r="18" spans="1:5" s="155" customFormat="1" x14ac:dyDescent="0.2">
      <c r="A18" s="158" t="s">
        <v>332</v>
      </c>
      <c r="B18" s="177" t="s">
        <v>235</v>
      </c>
      <c r="C18" s="191" t="s">
        <v>333</v>
      </c>
      <c r="D18" s="145"/>
    </row>
    <row r="19" spans="1:5" s="155" customFormat="1" x14ac:dyDescent="0.2">
      <c r="A19" s="260" t="s">
        <v>334</v>
      </c>
      <c r="B19" s="119"/>
      <c r="C19" s="119" t="s">
        <v>335</v>
      </c>
      <c r="D19" s="145"/>
    </row>
    <row r="20" spans="1:5" s="155" customFormat="1" x14ac:dyDescent="0.2">
      <c r="A20" s="158" t="s">
        <v>336</v>
      </c>
      <c r="B20" s="177" t="s">
        <v>235</v>
      </c>
      <c r="C20" s="191" t="s">
        <v>337</v>
      </c>
      <c r="D20" s="145"/>
    </row>
    <row r="21" spans="1:5" s="155" customFormat="1" ht="25.5" x14ac:dyDescent="0.2">
      <c r="A21" s="310" t="s">
        <v>338</v>
      </c>
      <c r="B21" s="121" t="s">
        <v>1066</v>
      </c>
      <c r="C21" s="266" t="s">
        <v>1067</v>
      </c>
      <c r="D21" s="294"/>
    </row>
    <row r="22" spans="1:5" s="155" customFormat="1" ht="25.5" x14ac:dyDescent="0.2">
      <c r="A22" s="42" t="s">
        <v>341</v>
      </c>
      <c r="B22" s="186" t="s">
        <v>1048</v>
      </c>
      <c r="C22" s="261" t="s">
        <v>1049</v>
      </c>
      <c r="D22" s="145"/>
    </row>
    <row r="23" spans="1:5" s="155" customFormat="1" ht="38.25" x14ac:dyDescent="0.2">
      <c r="A23" s="42" t="s">
        <v>344</v>
      </c>
      <c r="B23" s="186" t="s">
        <v>1068</v>
      </c>
      <c r="C23" s="261" t="s">
        <v>1069</v>
      </c>
      <c r="D23" s="305"/>
    </row>
    <row r="24" spans="1:5" s="156" customFormat="1" ht="25.5" x14ac:dyDescent="0.2">
      <c r="A24" s="42" t="s">
        <v>803</v>
      </c>
      <c r="B24" s="186" t="s">
        <v>1070</v>
      </c>
      <c r="C24" s="261" t="s">
        <v>1071</v>
      </c>
      <c r="D24" s="146"/>
    </row>
    <row r="25" spans="1:5" s="156" customFormat="1" ht="25.5" x14ac:dyDescent="0.2">
      <c r="A25" s="42" t="s">
        <v>1050</v>
      </c>
      <c r="B25" s="186" t="s">
        <v>1046</v>
      </c>
      <c r="C25" s="261" t="s">
        <v>1072</v>
      </c>
      <c r="D25" s="146"/>
    </row>
    <row r="26" spans="1:5" s="155" customFormat="1" x14ac:dyDescent="0.2">
      <c r="A26" s="158" t="s">
        <v>1053</v>
      </c>
      <c r="B26" s="177" t="s">
        <v>235</v>
      </c>
      <c r="C26" s="191" t="s">
        <v>348</v>
      </c>
      <c r="D26" s="145"/>
    </row>
    <row r="27" spans="1:5" s="155" customFormat="1" x14ac:dyDescent="0.2">
      <c r="A27" s="268" t="s">
        <v>349</v>
      </c>
      <c r="B27" s="120"/>
      <c r="C27" s="126" t="s">
        <v>335</v>
      </c>
      <c r="D27" s="145"/>
    </row>
    <row r="28" spans="1:5" s="155" customFormat="1" x14ac:dyDescent="0.2">
      <c r="D28" s="145"/>
    </row>
  </sheetData>
  <customSheetViews>
    <customSheetView guid="{C05EC54D-5F4D-4DAC-8B5A-CD3242A0C8CA}" showPageBreaks="1" fitToPage="1" view="pageBreakPreview" topLeftCell="A10">
      <selection activeCell="C12" sqref="C12"/>
      <pageMargins left="0" right="0" top="0" bottom="0" header="0" footer="0"/>
      <pageSetup paperSize="9" scale="60" fitToHeight="2" orientation="landscape" r:id="rId1"/>
    </customSheetView>
    <customSheetView guid="{D0C00841-1E30-435B-B1C3-8C1666084E21}" showPageBreaks="1" fitToPage="1" view="pageBreakPreview" topLeftCell="A10">
      <selection activeCell="C12" sqref="C12"/>
      <pageMargins left="0" right="0" top="0" bottom="0" header="0" footer="0"/>
      <pageSetup paperSize="9" scale="60" fitToHeight="2" orientation="landscape" r:id="rId2"/>
    </customSheetView>
    <customSheetView guid="{DE13449C-9946-4D9B-BAD6-D935553CF657}" showPageBreaks="1" printArea="1" view="pageBreakPreview" topLeftCell="A14">
      <selection activeCell="G19" sqref="G19"/>
      <pageMargins left="0" right="0" top="0" bottom="0" header="0" footer="0"/>
      <pageSetup paperSize="9" scale="63" orientation="portrait" r:id="rId3"/>
    </customSheetView>
    <customSheetView guid="{CB07B519-62E8-4084-A00D-D1F8D5657738}" showPageBreaks="1" view="pageBreakPreview" topLeftCell="A10">
      <selection activeCell="C19" sqref="C19"/>
      <pageMargins left="0" right="0" top="0" bottom="0" header="0" footer="0"/>
      <pageSetup paperSize="9" scale="63" orientation="portrait" r:id="rId4"/>
    </customSheetView>
    <customSheetView guid="{938131D7-2FA4-4B6F-9B58-CE56B014F426}" showPageBreaks="1" printArea="1" view="pageBreakPreview">
      <selection activeCell="B6" sqref="B6"/>
      <pageMargins left="0" right="0" top="0" bottom="0" header="0" footer="0"/>
      <pageSetup paperSize="9" scale="63" orientation="portrait" r:id="rId5"/>
    </customSheetView>
    <customSheetView guid="{15196E9F-7FF8-439E-8E5E-D7EC9B4FE2B9}" showPageBreaks="1" view="pageBreakPreview">
      <selection activeCell="D13" sqref="D13"/>
      <pageMargins left="0" right="0" top="0" bottom="0" header="0" footer="0"/>
      <pageSetup paperSize="9" scale="63" orientation="portrait" r:id="rId6"/>
    </customSheetView>
  </customSheetViews>
  <mergeCells count="1">
    <mergeCell ref="D17:E17"/>
  </mergeCells>
  <pageMargins left="0.39370078740157483" right="0.39370078740157483" top="0.39370078740157483" bottom="0.39370078740157483" header="0.39370078740157483" footer="0.39370078740157483"/>
  <pageSetup paperSize="9" scale="86" fitToHeight="2" orientation="landscape" r:id="rId7"/>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topLeftCell="A26" zoomScaleNormal="120" zoomScaleSheetLayoutView="100" workbookViewId="0">
      <selection activeCell="E6" sqref="E6"/>
    </sheetView>
  </sheetViews>
  <sheetFormatPr baseColWidth="10" defaultColWidth="11.42578125" defaultRowHeight="12" x14ac:dyDescent="0.25"/>
  <cols>
    <col min="1" max="1" width="4.140625" style="337" customWidth="1"/>
    <col min="2" max="2" width="34.28515625" style="336" customWidth="1"/>
    <col min="3" max="3" width="15.7109375" style="337" customWidth="1"/>
    <col min="4" max="4" width="17.5703125" style="337" bestFit="1" customWidth="1"/>
    <col min="5" max="9" width="15.7109375" style="337" customWidth="1"/>
    <col min="10" max="16384" width="11.42578125" style="337"/>
  </cols>
  <sheetData>
    <row r="2" spans="1:9" s="541" customFormat="1" ht="20.25" x14ac:dyDescent="0.25">
      <c r="A2" s="1156" t="s">
        <v>1073</v>
      </c>
      <c r="B2" s="1156"/>
      <c r="C2" s="1156"/>
      <c r="D2" s="1026"/>
      <c r="E2" s="1026"/>
      <c r="F2" s="1026"/>
      <c r="G2" s="1026"/>
      <c r="H2" s="1026"/>
      <c r="I2" s="1026"/>
    </row>
    <row r="3" spans="1:9" s="544" customFormat="1" ht="20.25" x14ac:dyDescent="0.25">
      <c r="A3" s="1027" t="s">
        <v>1074</v>
      </c>
      <c r="B3" s="1027"/>
      <c r="C3" s="1027"/>
      <c r="D3" s="1027"/>
      <c r="E3" s="1027"/>
      <c r="F3" s="1027"/>
      <c r="G3" s="1027"/>
      <c r="H3" s="1027"/>
      <c r="I3" s="1027"/>
    </row>
    <row r="4" spans="1:9" ht="12.75" thickBot="1" x14ac:dyDescent="0.3"/>
    <row r="5" spans="1:9" s="340" customFormat="1" ht="44.25" customHeight="1" x14ac:dyDescent="0.25">
      <c r="B5" s="1020" t="s">
        <v>352</v>
      </c>
      <c r="C5" s="338" t="s">
        <v>353</v>
      </c>
      <c r="D5" s="338" t="s">
        <v>354</v>
      </c>
      <c r="E5" s="339" t="s">
        <v>355</v>
      </c>
    </row>
    <row r="6" spans="1:9" s="341" customFormat="1" ht="36" customHeight="1" thickBot="1" x14ac:dyDescent="0.3">
      <c r="B6" s="1021"/>
      <c r="C6" s="397">
        <f>+I17</f>
        <v>0</v>
      </c>
      <c r="D6" s="397">
        <f>+I33</f>
        <v>0</v>
      </c>
      <c r="E6" s="985" t="e">
        <f>C6/D6</f>
        <v>#DIV/0!</v>
      </c>
    </row>
    <row r="7" spans="1:9" s="341" customFormat="1" ht="12.75" x14ac:dyDescent="0.25">
      <c r="B7" s="342"/>
    </row>
    <row r="8" spans="1:9" s="341" customFormat="1" ht="12.75" x14ac:dyDescent="0.25">
      <c r="B8" s="395" t="s">
        <v>356</v>
      </c>
    </row>
    <row r="9" spans="1:9" s="341" customFormat="1" ht="13.5" thickBot="1" x14ac:dyDescent="0.3">
      <c r="B9" s="342"/>
    </row>
    <row r="10" spans="1:9" s="346" customFormat="1" ht="26.25" thickBot="1" x14ac:dyDescent="0.3">
      <c r="B10" s="343" t="s">
        <v>357</v>
      </c>
      <c r="C10" s="344" t="s">
        <v>358</v>
      </c>
      <c r="D10" s="344" t="s">
        <v>359</v>
      </c>
      <c r="E10" s="344" t="s">
        <v>360</v>
      </c>
      <c r="F10" s="344" t="s">
        <v>361</v>
      </c>
      <c r="G10" s="344" t="s">
        <v>362</v>
      </c>
      <c r="H10" s="344" t="s">
        <v>363</v>
      </c>
      <c r="I10" s="345" t="s">
        <v>364</v>
      </c>
    </row>
    <row r="11" spans="1:9" s="341" customFormat="1" ht="12.75" x14ac:dyDescent="0.25">
      <c r="B11" s="347" t="s">
        <v>365</v>
      </c>
      <c r="C11" s="348">
        <f t="shared" ref="C11:I11" si="0">SUM(C12:C14)</f>
        <v>0</v>
      </c>
      <c r="D11" s="348">
        <f t="shared" si="0"/>
        <v>0</v>
      </c>
      <c r="E11" s="348">
        <f t="shared" si="0"/>
        <v>0</v>
      </c>
      <c r="F11" s="348">
        <f t="shared" si="0"/>
        <v>0</v>
      </c>
      <c r="G11" s="348">
        <f t="shared" si="0"/>
        <v>0</v>
      </c>
      <c r="H11" s="348">
        <f t="shared" si="0"/>
        <v>0</v>
      </c>
      <c r="I11" s="398">
        <f t="shared" si="0"/>
        <v>0</v>
      </c>
    </row>
    <row r="12" spans="1:9" s="351" customFormat="1" ht="12.75" x14ac:dyDescent="0.25">
      <c r="B12" s="349" t="s">
        <v>366</v>
      </c>
      <c r="C12" s="350"/>
      <c r="D12" s="350"/>
      <c r="E12" s="350"/>
      <c r="F12" s="350"/>
      <c r="G12" s="350"/>
      <c r="H12" s="350"/>
      <c r="I12" s="399">
        <f>SUM(C12:H12)</f>
        <v>0</v>
      </c>
    </row>
    <row r="13" spans="1:9" s="351" customFormat="1" ht="12.75" x14ac:dyDescent="0.25">
      <c r="B13" s="349" t="s">
        <v>367</v>
      </c>
      <c r="C13" s="350"/>
      <c r="D13" s="350"/>
      <c r="E13" s="350"/>
      <c r="F13" s="350"/>
      <c r="G13" s="350"/>
      <c r="H13" s="350"/>
      <c r="I13" s="399">
        <f>SUM(C13:H13)</f>
        <v>0</v>
      </c>
    </row>
    <row r="14" spans="1:9" s="351" customFormat="1" ht="12.75" x14ac:dyDescent="0.25">
      <c r="B14" s="352" t="s">
        <v>368</v>
      </c>
      <c r="C14" s="353"/>
      <c r="D14" s="350"/>
      <c r="E14" s="350"/>
      <c r="F14" s="350"/>
      <c r="G14" s="350"/>
      <c r="H14" s="350"/>
      <c r="I14" s="399">
        <f>SUM(C14:H14)</f>
        <v>0</v>
      </c>
    </row>
    <row r="15" spans="1:9" s="341" customFormat="1" ht="25.5" x14ac:dyDescent="0.25">
      <c r="B15" s="354" t="s">
        <v>369</v>
      </c>
      <c r="C15" s="355"/>
      <c r="D15" s="355"/>
      <c r="E15" s="355"/>
      <c r="F15" s="355"/>
      <c r="G15" s="355"/>
      <c r="H15" s="355"/>
      <c r="I15" s="400">
        <f>SUM(C15:H15)</f>
        <v>0</v>
      </c>
    </row>
    <row r="16" spans="1:9" s="341" customFormat="1" ht="39" thickBot="1" x14ac:dyDescent="0.3">
      <c r="B16" s="347" t="s">
        <v>370</v>
      </c>
      <c r="C16" s="348"/>
      <c r="D16" s="348"/>
      <c r="E16" s="348"/>
      <c r="F16" s="348"/>
      <c r="G16" s="348"/>
      <c r="H16" s="348"/>
      <c r="I16" s="398">
        <f>SUM(C16:H16)</f>
        <v>0</v>
      </c>
    </row>
    <row r="17" spans="2:9" s="341" customFormat="1" ht="13.5" thickBot="1" x14ac:dyDescent="0.3">
      <c r="B17" s="356" t="s">
        <v>364</v>
      </c>
      <c r="C17" s="357">
        <f>+C11+C15+C16</f>
        <v>0</v>
      </c>
      <c r="D17" s="357">
        <f t="shared" ref="D17:I17" si="1">+D11+D15+D16</f>
        <v>0</v>
      </c>
      <c r="E17" s="357">
        <f t="shared" si="1"/>
        <v>0</v>
      </c>
      <c r="F17" s="357">
        <f t="shared" si="1"/>
        <v>0</v>
      </c>
      <c r="G17" s="357">
        <f t="shared" si="1"/>
        <v>0</v>
      </c>
      <c r="H17" s="357">
        <f t="shared" si="1"/>
        <v>0</v>
      </c>
      <c r="I17" s="358">
        <f t="shared" si="1"/>
        <v>0</v>
      </c>
    </row>
    <row r="18" spans="2:9" s="341" customFormat="1" ht="12.75" x14ac:dyDescent="0.25">
      <c r="B18" s="342"/>
    </row>
    <row r="19" spans="2:9" s="341" customFormat="1" ht="12.75" x14ac:dyDescent="0.25">
      <c r="B19" s="396" t="s">
        <v>371</v>
      </c>
    </row>
    <row r="20" spans="2:9" s="341" customFormat="1" ht="13.5" thickBot="1" x14ac:dyDescent="0.3">
      <c r="B20" s="342"/>
    </row>
    <row r="21" spans="2:9" s="341" customFormat="1" ht="26.25" thickBot="1" x14ac:dyDescent="0.3">
      <c r="B21" s="343" t="s">
        <v>357</v>
      </c>
      <c r="C21" s="344" t="s">
        <v>358</v>
      </c>
      <c r="D21" s="344" t="s">
        <v>359</v>
      </c>
      <c r="E21" s="344" t="s">
        <v>360</v>
      </c>
      <c r="F21" s="344" t="s">
        <v>361</v>
      </c>
      <c r="G21" s="344" t="s">
        <v>362</v>
      </c>
      <c r="H21" s="344" t="s">
        <v>363</v>
      </c>
      <c r="I21" s="345" t="s">
        <v>364</v>
      </c>
    </row>
    <row r="22" spans="2:9" s="341" customFormat="1" ht="12.75" x14ac:dyDescent="0.25">
      <c r="B22" s="359" t="s">
        <v>372</v>
      </c>
      <c r="C22" s="360"/>
      <c r="D22" s="360"/>
      <c r="E22" s="360"/>
      <c r="F22" s="361"/>
      <c r="G22" s="361"/>
      <c r="H22" s="361"/>
      <c r="I22" s="401">
        <f>SUM(C22:H22)</f>
        <v>0</v>
      </c>
    </row>
    <row r="23" spans="2:9" s="341" customFormat="1" ht="25.5" x14ac:dyDescent="0.25">
      <c r="B23" s="362" t="s">
        <v>373</v>
      </c>
      <c r="C23" s="363">
        <f>SUM(C24:C26)</f>
        <v>0</v>
      </c>
      <c r="D23" s="363">
        <f>SUM(D24:D26)</f>
        <v>0</v>
      </c>
      <c r="E23" s="363">
        <f>SUM(E24:E26)</f>
        <v>0</v>
      </c>
      <c r="F23" s="364"/>
      <c r="G23" s="364"/>
      <c r="H23" s="364"/>
      <c r="I23" s="402">
        <f>SUM(C23:H23)</f>
        <v>0</v>
      </c>
    </row>
    <row r="24" spans="2:9" s="351" customFormat="1" ht="12.75" x14ac:dyDescent="0.25">
      <c r="B24" s="349" t="s">
        <v>374</v>
      </c>
      <c r="C24" s="350"/>
      <c r="D24" s="350"/>
      <c r="E24" s="350"/>
      <c r="F24" s="365"/>
      <c r="G24" s="365"/>
      <c r="H24" s="365"/>
      <c r="I24" s="399">
        <f>SUM(C24:H24)</f>
        <v>0</v>
      </c>
    </row>
    <row r="25" spans="2:9" s="351" customFormat="1" ht="25.5" x14ac:dyDescent="0.25">
      <c r="B25" s="349" t="s">
        <v>375</v>
      </c>
      <c r="C25" s="350"/>
      <c r="D25" s="350"/>
      <c r="E25" s="350"/>
      <c r="F25" s="365"/>
      <c r="G25" s="365"/>
      <c r="H25" s="365"/>
      <c r="I25" s="399">
        <f>SUM(C25:H25)</f>
        <v>0</v>
      </c>
    </row>
    <row r="26" spans="2:9" s="351" customFormat="1" ht="25.5" x14ac:dyDescent="0.25">
      <c r="B26" s="352" t="s">
        <v>376</v>
      </c>
      <c r="C26" s="353"/>
      <c r="D26" s="353"/>
      <c r="E26" s="353"/>
      <c r="F26" s="366"/>
      <c r="G26" s="366"/>
      <c r="H26" s="366"/>
      <c r="I26" s="403">
        <f>SUM(C26:H26)</f>
        <v>0</v>
      </c>
    </row>
    <row r="27" spans="2:9" s="341" customFormat="1" ht="12.75" x14ac:dyDescent="0.25">
      <c r="B27" s="362" t="s">
        <v>377</v>
      </c>
      <c r="C27" s="364"/>
      <c r="D27" s="364"/>
      <c r="E27" s="364"/>
      <c r="F27" s="363">
        <f>SUM(F28:F31)</f>
        <v>0</v>
      </c>
      <c r="G27" s="367">
        <f>SUM(G28:G31)</f>
        <v>0</v>
      </c>
      <c r="H27" s="363">
        <f>SUM(H28:H31)</f>
        <v>0</v>
      </c>
      <c r="I27" s="402">
        <f>SUM(I28:I31)</f>
        <v>0</v>
      </c>
    </row>
    <row r="28" spans="2:9" s="351" customFormat="1" ht="12.75" x14ac:dyDescent="0.25">
      <c r="B28" s="349" t="s">
        <v>378</v>
      </c>
      <c r="C28" s="365"/>
      <c r="D28" s="365"/>
      <c r="E28" s="365"/>
      <c r="F28" s="350"/>
      <c r="G28" s="368"/>
      <c r="H28" s="350"/>
      <c r="I28" s="399">
        <f>SUM(C28:H28)</f>
        <v>0</v>
      </c>
    </row>
    <row r="29" spans="2:9" s="351" customFormat="1" ht="25.5" x14ac:dyDescent="0.25">
      <c r="B29" s="349" t="s">
        <v>379</v>
      </c>
      <c r="C29" s="365"/>
      <c r="D29" s="365"/>
      <c r="E29" s="365"/>
      <c r="F29" s="350"/>
      <c r="G29" s="368"/>
      <c r="H29" s="350"/>
      <c r="I29" s="399">
        <f>SUM(C29:H29)</f>
        <v>0</v>
      </c>
    </row>
    <row r="30" spans="2:9" s="351" customFormat="1" ht="12.75" x14ac:dyDescent="0.25">
      <c r="B30" s="349" t="s">
        <v>380</v>
      </c>
      <c r="C30" s="365"/>
      <c r="D30" s="365"/>
      <c r="E30" s="365"/>
      <c r="F30" s="350"/>
      <c r="G30" s="368"/>
      <c r="H30" s="350"/>
      <c r="I30" s="399">
        <f>SUM(C30:H30)</f>
        <v>0</v>
      </c>
    </row>
    <row r="31" spans="2:9" s="351" customFormat="1" ht="25.5" x14ac:dyDescent="0.25">
      <c r="B31" s="349" t="s">
        <v>381</v>
      </c>
      <c r="C31" s="365"/>
      <c r="D31" s="365"/>
      <c r="E31" s="365"/>
      <c r="F31" s="350"/>
      <c r="G31" s="368"/>
      <c r="H31" s="350"/>
      <c r="I31" s="399">
        <f>SUM(C31:H31)</f>
        <v>0</v>
      </c>
    </row>
    <row r="32" spans="2:9" s="341" customFormat="1" ht="26.25" thickBot="1" x14ac:dyDescent="0.3">
      <c r="B32" s="362" t="s">
        <v>382</v>
      </c>
      <c r="C32" s="367"/>
      <c r="D32" s="367">
        <f>-E37</f>
        <v>0</v>
      </c>
      <c r="E32" s="367">
        <f>-E38</f>
        <v>0</v>
      </c>
      <c r="F32" s="363">
        <f>-E39</f>
        <v>0</v>
      </c>
      <c r="G32" s="367">
        <f>-E40</f>
        <v>0</v>
      </c>
      <c r="H32" s="363">
        <f>-E41</f>
        <v>0</v>
      </c>
      <c r="I32" s="402">
        <f>SUM(C32:H32)</f>
        <v>0</v>
      </c>
    </row>
    <row r="33" spans="2:9" s="341" customFormat="1" ht="13.5" thickBot="1" x14ac:dyDescent="0.3">
      <c r="B33" s="356" t="s">
        <v>364</v>
      </c>
      <c r="C33" s="357">
        <f>+C22+C23+C27+C32</f>
        <v>0</v>
      </c>
      <c r="D33" s="357">
        <f t="shared" ref="D33:I33" si="2">+D22+D23+D27+D32</f>
        <v>0</v>
      </c>
      <c r="E33" s="357">
        <f t="shared" si="2"/>
        <v>0</v>
      </c>
      <c r="F33" s="357">
        <f t="shared" si="2"/>
        <v>0</v>
      </c>
      <c r="G33" s="357">
        <f t="shared" si="2"/>
        <v>0</v>
      </c>
      <c r="H33" s="357">
        <f t="shared" si="2"/>
        <v>0</v>
      </c>
      <c r="I33" s="404">
        <f t="shared" si="2"/>
        <v>0</v>
      </c>
    </row>
    <row r="34" spans="2:9" s="371" customFormat="1" ht="12.75" x14ac:dyDescent="0.25">
      <c r="B34" s="369"/>
      <c r="C34" s="370"/>
      <c r="D34" s="370"/>
      <c r="E34" s="370"/>
      <c r="F34" s="370"/>
      <c r="G34" s="370"/>
      <c r="H34" s="370"/>
      <c r="I34" s="370"/>
    </row>
    <row r="35" spans="2:9" s="341" customFormat="1" ht="13.5" thickBot="1" x14ac:dyDescent="0.3">
      <c r="B35" s="372" t="s">
        <v>383</v>
      </c>
      <c r="C35" s="969"/>
      <c r="D35" s="373"/>
      <c r="E35" s="373"/>
      <c r="F35" s="374"/>
      <c r="G35" s="375"/>
    </row>
    <row r="36" spans="2:9" s="341" customFormat="1" ht="13.5" thickBot="1" x14ac:dyDescent="0.3">
      <c r="B36" s="376" t="s">
        <v>384</v>
      </c>
      <c r="C36" s="1022" t="s">
        <v>385</v>
      </c>
      <c r="D36" s="1023"/>
      <c r="E36" s="377" t="s">
        <v>386</v>
      </c>
      <c r="F36" s="378"/>
      <c r="G36" s="375"/>
    </row>
    <row r="37" spans="2:9" s="341" customFormat="1" ht="12.75" x14ac:dyDescent="0.25">
      <c r="B37" s="379" t="s">
        <v>359</v>
      </c>
      <c r="C37" s="1024" t="s">
        <v>358</v>
      </c>
      <c r="D37" s="1025"/>
      <c r="E37" s="380"/>
      <c r="F37" s="381"/>
      <c r="G37" s="375"/>
    </row>
    <row r="38" spans="2:9" s="341" customFormat="1" ht="12.75" x14ac:dyDescent="0.25">
      <c r="B38" s="382" t="s">
        <v>360</v>
      </c>
      <c r="C38" s="383" t="s">
        <v>358</v>
      </c>
      <c r="D38" s="384"/>
      <c r="E38" s="385"/>
      <c r="F38" s="386"/>
      <c r="G38" s="375"/>
    </row>
    <row r="39" spans="2:9" s="341" customFormat="1" ht="12.75" x14ac:dyDescent="0.25">
      <c r="B39" s="387" t="s">
        <v>361</v>
      </c>
      <c r="C39" s="383" t="s">
        <v>358</v>
      </c>
      <c r="D39" s="384"/>
      <c r="E39" s="385"/>
      <c r="F39" s="381"/>
      <c r="G39" s="375"/>
    </row>
    <row r="40" spans="2:9" s="341" customFormat="1" ht="12.75" x14ac:dyDescent="0.25">
      <c r="B40" s="388" t="s">
        <v>362</v>
      </c>
      <c r="C40" s="383" t="s">
        <v>358</v>
      </c>
      <c r="D40" s="384"/>
      <c r="E40" s="385"/>
      <c r="F40" s="386"/>
      <c r="G40" s="375"/>
    </row>
    <row r="41" spans="2:9" s="341" customFormat="1" ht="13.5" thickBot="1" x14ac:dyDescent="0.3">
      <c r="B41" s="389" t="s">
        <v>387</v>
      </c>
      <c r="C41" s="390" t="s">
        <v>358</v>
      </c>
      <c r="D41" s="391"/>
      <c r="E41" s="392"/>
      <c r="F41" s="386"/>
      <c r="G41" s="375"/>
    </row>
    <row r="42" spans="2:9" s="341" customFormat="1" ht="13.5" thickBot="1" x14ac:dyDescent="0.3">
      <c r="B42" s="1016" t="s">
        <v>364</v>
      </c>
      <c r="C42" s="1017"/>
      <c r="D42" s="1018"/>
      <c r="E42" s="393">
        <f>SUM(E37:E41)</f>
        <v>0</v>
      </c>
      <c r="F42" s="386"/>
      <c r="G42" s="375"/>
    </row>
    <row r="43" spans="2:9" x14ac:dyDescent="0.25">
      <c r="F43" s="394"/>
      <c r="G43" s="394"/>
    </row>
    <row r="44" spans="2:9" x14ac:dyDescent="0.25">
      <c r="F44" s="394"/>
      <c r="G44" s="394"/>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3" sqref="A3:C3"/>
    </sheetView>
  </sheetViews>
  <sheetFormatPr baseColWidth="10" defaultColWidth="11.42578125" defaultRowHeight="15" x14ac:dyDescent="0.25"/>
  <cols>
    <col min="1" max="1" width="72" customWidth="1"/>
    <col min="2" max="2" width="13.85546875" customWidth="1"/>
    <col min="3" max="3" width="21.28515625" customWidth="1"/>
  </cols>
  <sheetData>
    <row r="1" spans="1:9" s="541" customFormat="1" ht="20.25" customHeight="1" x14ac:dyDescent="0.25">
      <c r="A1" s="1026" t="s">
        <v>1073</v>
      </c>
      <c r="B1" s="1026"/>
      <c r="C1" s="1026"/>
      <c r="D1" s="974"/>
      <c r="E1" s="974"/>
      <c r="F1" s="974"/>
      <c r="G1" s="974"/>
      <c r="H1" s="974"/>
      <c r="I1" s="974"/>
    </row>
    <row r="2" spans="1:9" s="544" customFormat="1" ht="20.25" x14ac:dyDescent="0.25">
      <c r="A2" s="1157" t="s">
        <v>1075</v>
      </c>
      <c r="B2" s="1157"/>
      <c r="C2" s="1157"/>
      <c r="D2" s="975"/>
      <c r="E2" s="975"/>
      <c r="F2" s="975"/>
      <c r="G2" s="975"/>
      <c r="H2" s="975"/>
      <c r="I2" s="975"/>
    </row>
    <row r="3" spans="1:9" s="544" customFormat="1" ht="12.75" customHeight="1" thickBot="1" x14ac:dyDescent="0.3">
      <c r="A3" s="1158"/>
      <c r="B3" s="1158"/>
      <c r="C3" s="1158"/>
      <c r="D3" s="975"/>
      <c r="E3" s="975"/>
      <c r="F3" s="975"/>
      <c r="G3" s="975"/>
      <c r="H3" s="975"/>
      <c r="I3" s="975"/>
    </row>
    <row r="4" spans="1:9" ht="15.75" thickBot="1" x14ac:dyDescent="0.3">
      <c r="A4" s="927" t="s">
        <v>1076</v>
      </c>
      <c r="B4" s="926" t="s">
        <v>1077</v>
      </c>
      <c r="C4" s="925" t="s">
        <v>386</v>
      </c>
    </row>
    <row r="5" spans="1:9" x14ac:dyDescent="0.25">
      <c r="A5" s="148" t="s">
        <v>1078</v>
      </c>
      <c r="B5" s="919" t="s">
        <v>1079</v>
      </c>
      <c r="C5" s="918"/>
    </row>
    <row r="6" spans="1:9" x14ac:dyDescent="0.25">
      <c r="A6" t="s">
        <v>1080</v>
      </c>
      <c r="B6" s="924" t="s">
        <v>1081</v>
      </c>
      <c r="C6" s="923"/>
    </row>
    <row r="7" spans="1:9" x14ac:dyDescent="0.25">
      <c r="A7" t="s">
        <v>1082</v>
      </c>
      <c r="B7" s="924" t="s">
        <v>1081</v>
      </c>
      <c r="C7" s="923"/>
    </row>
    <row r="8" spans="1:9" x14ac:dyDescent="0.25">
      <c r="A8" t="s">
        <v>1083</v>
      </c>
      <c r="B8" s="924" t="s">
        <v>1081</v>
      </c>
      <c r="C8" s="923"/>
    </row>
    <row r="9" spans="1:9" ht="15.75" thickBot="1" x14ac:dyDescent="0.3">
      <c r="A9" s="970" t="s">
        <v>1084</v>
      </c>
      <c r="B9" s="924" t="s">
        <v>1081</v>
      </c>
      <c r="C9" s="923"/>
    </row>
    <row r="10" spans="1:9" ht="15.75" thickBot="1" x14ac:dyDescent="0.3">
      <c r="A10" s="922" t="s">
        <v>1085</v>
      </c>
      <c r="B10" s="916" t="s">
        <v>1086</v>
      </c>
      <c r="C10" s="921">
        <f>+C5-C6-C7-C8-C9</f>
        <v>0</v>
      </c>
    </row>
    <row r="11" spans="1:9" ht="15.75" thickBot="1" x14ac:dyDescent="0.3">
      <c r="A11" s="920" t="s">
        <v>1087</v>
      </c>
      <c r="B11" s="919" t="s">
        <v>1081</v>
      </c>
      <c r="C11" s="918"/>
    </row>
    <row r="12" spans="1:9" ht="15.75" thickBot="1" x14ac:dyDescent="0.3">
      <c r="A12" s="917" t="s">
        <v>1088</v>
      </c>
      <c r="B12" s="916" t="s">
        <v>1086</v>
      </c>
      <c r="C12" s="928">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BreakPreview" topLeftCell="A25" zoomScaleNormal="90" zoomScaleSheetLayoutView="100" workbookViewId="0">
      <selection activeCell="C12" sqref="C12"/>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16" style="155" customWidth="1"/>
    <col min="5" max="16384" width="11.42578125" style="155"/>
  </cols>
  <sheetData>
    <row r="1" spans="1:4" x14ac:dyDescent="0.2">
      <c r="A1" s="212" t="s">
        <v>231</v>
      </c>
      <c r="B1" s="213" t="str">
        <f>Inventari!A1</f>
        <v>1.</v>
      </c>
      <c r="C1" s="270" t="str">
        <f>Inventari!B1</f>
        <v>Control permanent no planificable</v>
      </c>
    </row>
    <row r="2" spans="1:4" x14ac:dyDescent="0.2">
      <c r="A2" s="215" t="s">
        <v>232</v>
      </c>
      <c r="B2" s="211" t="str">
        <f>Inventari!B2</f>
        <v>1.1</v>
      </c>
      <c r="C2" s="271" t="str">
        <f>Inventari!C2</f>
        <v>Pressupost</v>
      </c>
    </row>
    <row r="3" spans="1:4" x14ac:dyDescent="0.2">
      <c r="A3" s="206" t="s">
        <v>233</v>
      </c>
      <c r="B3" s="193" t="str">
        <f>Inventari!C4</f>
        <v>1.1.2</v>
      </c>
      <c r="C3" s="228" t="str">
        <f>Inventari!D4</f>
        <v>Pressupost ens dependents (organismes autònoms i/o consorcis)</v>
      </c>
    </row>
    <row r="4" spans="1:4" s="156" customFormat="1" x14ac:dyDescent="0.2">
      <c r="A4" s="196"/>
      <c r="B4" s="159"/>
      <c r="C4" s="272"/>
    </row>
    <row r="5" spans="1:4" x14ac:dyDescent="0.2">
      <c r="A5" s="158" t="s">
        <v>234</v>
      </c>
      <c r="B5" s="24" t="s">
        <v>235</v>
      </c>
      <c r="C5" s="24" t="s">
        <v>236</v>
      </c>
    </row>
    <row r="6" spans="1:4" ht="25.5" x14ac:dyDescent="0.2">
      <c r="A6" s="165" t="s">
        <v>237</v>
      </c>
      <c r="B6" s="162" t="str">
        <f>Inventari!E4</f>
        <v>Art. 4.1.b).2 RD 128/2018</v>
      </c>
      <c r="C6" s="257" t="str">
        <f>Inventari!F4</f>
        <v>L'exercici del control financer inclourà, en tot cas, les actuacions de control atribuïdes en l'ordenament jurídic a la intervenció, com ara: L'informe dels projectes de pressupostos i dels expedients de modificació d'aquests.</v>
      </c>
    </row>
    <row r="7" spans="1:4" x14ac:dyDescent="0.2">
      <c r="A7" s="143"/>
      <c r="B7" s="4"/>
      <c r="C7" s="258"/>
    </row>
    <row r="8" spans="1:4" x14ac:dyDescent="0.2">
      <c r="A8" s="158" t="s">
        <v>238</v>
      </c>
      <c r="B8" s="24" t="s">
        <v>235</v>
      </c>
      <c r="C8" s="259" t="str">
        <f>'1.1.1'!C8</f>
        <v>Aspectes a revisar</v>
      </c>
    </row>
    <row r="9" spans="1:4" ht="38.25" x14ac:dyDescent="0.2">
      <c r="A9" s="265" t="s">
        <v>240</v>
      </c>
      <c r="B9" s="266" t="s">
        <v>241</v>
      </c>
      <c r="C9" s="997" t="s">
        <v>388</v>
      </c>
    </row>
    <row r="10" spans="1:4" s="156" customFormat="1" ht="38.25" x14ac:dyDescent="0.2">
      <c r="A10" s="260" t="s">
        <v>243</v>
      </c>
      <c r="B10" s="261" t="s">
        <v>246</v>
      </c>
      <c r="C10" s="261" t="s">
        <v>389</v>
      </c>
    </row>
    <row r="11" spans="1:4" s="14" customFormat="1" ht="25.5" x14ac:dyDescent="0.2">
      <c r="A11" s="260" t="s">
        <v>245</v>
      </c>
      <c r="B11" s="261" t="s">
        <v>249</v>
      </c>
      <c r="C11" s="998" t="s">
        <v>390</v>
      </c>
      <c r="D11" s="930"/>
    </row>
    <row r="12" spans="1:4" s="14" customFormat="1" ht="51" x14ac:dyDescent="0.2">
      <c r="A12" s="260" t="s">
        <v>248</v>
      </c>
      <c r="B12" s="261" t="s">
        <v>255</v>
      </c>
      <c r="C12" s="261" t="s">
        <v>391</v>
      </c>
    </row>
    <row r="13" spans="1:4" s="14" customFormat="1" ht="73.5" customHeight="1" x14ac:dyDescent="0.2">
      <c r="A13" s="260" t="s">
        <v>251</v>
      </c>
      <c r="B13" s="263" t="s">
        <v>258</v>
      </c>
      <c r="C13" s="263" t="s">
        <v>392</v>
      </c>
    </row>
    <row r="14" spans="1:4" s="14" customFormat="1" ht="38.25" x14ac:dyDescent="0.2">
      <c r="A14" s="260" t="s">
        <v>254</v>
      </c>
      <c r="B14" s="263" t="s">
        <v>261</v>
      </c>
      <c r="C14" s="263" t="s">
        <v>393</v>
      </c>
    </row>
    <row r="15" spans="1:4" s="14" customFormat="1" ht="51" x14ac:dyDescent="0.2">
      <c r="A15" s="260" t="s">
        <v>257</v>
      </c>
      <c r="B15" s="261" t="s">
        <v>264</v>
      </c>
      <c r="C15" s="261" t="s">
        <v>394</v>
      </c>
    </row>
    <row r="16" spans="1:4" s="14" customFormat="1" ht="38.25" x14ac:dyDescent="0.2">
      <c r="A16" s="260" t="s">
        <v>260</v>
      </c>
      <c r="B16" s="261" t="s">
        <v>267</v>
      </c>
      <c r="C16" s="261" t="s">
        <v>268</v>
      </c>
    </row>
    <row r="17" spans="1:3" s="14" customFormat="1" ht="25.5" x14ac:dyDescent="0.2">
      <c r="A17" s="260" t="s">
        <v>263</v>
      </c>
      <c r="B17" s="261" t="s">
        <v>270</v>
      </c>
      <c r="C17" s="261" t="s">
        <v>271</v>
      </c>
    </row>
    <row r="18" spans="1:3" s="14" customFormat="1" ht="51" x14ac:dyDescent="0.2">
      <c r="A18" s="260" t="s">
        <v>266</v>
      </c>
      <c r="B18" s="261" t="s">
        <v>273</v>
      </c>
      <c r="C18" s="261" t="s">
        <v>395</v>
      </c>
    </row>
    <row r="19" spans="1:3" s="14" customFormat="1" ht="76.5" x14ac:dyDescent="0.2">
      <c r="A19" s="260" t="s">
        <v>269</v>
      </c>
      <c r="B19" s="261" t="s">
        <v>295</v>
      </c>
      <c r="C19" s="261" t="s">
        <v>296</v>
      </c>
    </row>
    <row r="20" spans="1:3" s="14" customFormat="1" ht="63.75" x14ac:dyDescent="0.2">
      <c r="A20" s="260" t="s">
        <v>272</v>
      </c>
      <c r="B20" s="261" t="s">
        <v>396</v>
      </c>
      <c r="C20" s="261" t="s">
        <v>299</v>
      </c>
    </row>
    <row r="21" spans="1:3" s="15" customFormat="1" ht="63.75" x14ac:dyDescent="0.2">
      <c r="A21" s="260" t="s">
        <v>275</v>
      </c>
      <c r="B21" s="261" t="s">
        <v>301</v>
      </c>
      <c r="C21" s="261" t="s">
        <v>302</v>
      </c>
    </row>
    <row r="22" spans="1:3" s="13" customFormat="1" ht="25.5" x14ac:dyDescent="0.2">
      <c r="A22" s="260" t="s">
        <v>278</v>
      </c>
      <c r="B22" s="261" t="s">
        <v>304</v>
      </c>
      <c r="C22" s="261" t="s">
        <v>305</v>
      </c>
    </row>
    <row r="23" spans="1:3" s="14" customFormat="1" ht="71.25" customHeight="1" x14ac:dyDescent="0.2">
      <c r="A23" s="260" t="s">
        <v>281</v>
      </c>
      <c r="B23" s="261" t="s">
        <v>307</v>
      </c>
      <c r="C23" s="261" t="s">
        <v>308</v>
      </c>
    </row>
    <row r="24" spans="1:3" s="13" customFormat="1" ht="51" x14ac:dyDescent="0.2">
      <c r="A24" s="260" t="s">
        <v>284</v>
      </c>
      <c r="B24" s="261" t="s">
        <v>310</v>
      </c>
      <c r="C24" s="261" t="s">
        <v>311</v>
      </c>
    </row>
    <row r="25" spans="1:3" s="13" customFormat="1" ht="51" x14ac:dyDescent="0.2">
      <c r="A25" s="260" t="s">
        <v>287</v>
      </c>
      <c r="B25" s="261" t="s">
        <v>310</v>
      </c>
      <c r="C25" s="261" t="s">
        <v>397</v>
      </c>
    </row>
    <row r="26" spans="1:3" s="13" customFormat="1" ht="51" x14ac:dyDescent="0.2">
      <c r="A26" s="260" t="s">
        <v>291</v>
      </c>
      <c r="B26" s="261" t="s">
        <v>315</v>
      </c>
      <c r="C26" s="261" t="s">
        <v>316</v>
      </c>
    </row>
    <row r="27" spans="1:3" x14ac:dyDescent="0.2">
      <c r="A27" s="158" t="s">
        <v>332</v>
      </c>
      <c r="B27" s="177" t="s">
        <v>235</v>
      </c>
      <c r="C27" s="191" t="s">
        <v>333</v>
      </c>
    </row>
    <row r="28" spans="1:3" x14ac:dyDescent="0.2">
      <c r="A28" s="260" t="s">
        <v>334</v>
      </c>
      <c r="B28" s="119"/>
      <c r="C28" s="119" t="s">
        <v>335</v>
      </c>
    </row>
    <row r="29" spans="1:3" x14ac:dyDescent="0.2">
      <c r="A29" s="158" t="s">
        <v>336</v>
      </c>
      <c r="B29" s="177" t="s">
        <v>235</v>
      </c>
      <c r="C29" s="191" t="s">
        <v>337</v>
      </c>
    </row>
    <row r="30" spans="1:3" x14ac:dyDescent="0.2">
      <c r="A30" s="260" t="s">
        <v>338</v>
      </c>
      <c r="B30" s="261"/>
      <c r="C30" s="119" t="s">
        <v>335</v>
      </c>
    </row>
    <row r="31" spans="1:3" x14ac:dyDescent="0.2">
      <c r="A31" s="158" t="s">
        <v>347</v>
      </c>
      <c r="B31" s="177" t="s">
        <v>235</v>
      </c>
      <c r="C31" s="238" t="s">
        <v>348</v>
      </c>
    </row>
    <row r="32" spans="1:3" x14ac:dyDescent="0.2">
      <c r="A32" s="268" t="s">
        <v>349</v>
      </c>
      <c r="B32" s="120"/>
      <c r="C32" s="126" t="s">
        <v>335</v>
      </c>
    </row>
  </sheetData>
  <customSheetViews>
    <customSheetView guid="{C05EC54D-5F4D-4DAC-8B5A-CD3242A0C8CA}" scale="90" showPageBreaks="1" fitToPage="1" view="pageBreakPreview" topLeftCell="A14">
      <selection activeCell="C21" sqref="C21"/>
      <pageMargins left="0" right="0" top="0" bottom="0" header="0" footer="0"/>
      <pageSetup paperSize="9" scale="82" fitToHeight="6" orientation="landscape" r:id="rId1"/>
    </customSheetView>
    <customSheetView guid="{D0C00841-1E30-435B-B1C3-8C1666084E21}" scale="90" showPageBreaks="1" fitToPage="1" view="pageBreakPreview">
      <selection activeCell="C45" sqref="C45"/>
      <pageMargins left="0" right="0" top="0" bottom="0" header="0" footer="0"/>
      <pageSetup paperSize="9" scale="82" fitToHeight="6" orientation="landscape" r:id="rId2"/>
    </customSheetView>
  </customSheetViews>
  <pageMargins left="0.39370078740157483" right="0.39370078740157483" top="0.39370078740157483" bottom="0.39370078740157483" header="0.39370078740157483" footer="0.39370078740157483"/>
  <pageSetup paperSize="9" scale="99" fitToHeight="6"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7"/>
  <dimension ref="A1:E28"/>
  <sheetViews>
    <sheetView view="pageBreakPreview" topLeftCell="A17" zoomScaleNormal="100" zoomScaleSheetLayoutView="100" workbookViewId="0">
      <selection activeCell="C18" sqref="C18"/>
    </sheetView>
  </sheetViews>
  <sheetFormatPr baseColWidth="10" defaultColWidth="11.42578125" defaultRowHeight="12.75" x14ac:dyDescent="0.2"/>
  <cols>
    <col min="1" max="1" width="9.7109375" style="3" customWidth="1"/>
    <col min="2" max="2" width="18.7109375" style="3" customWidth="1"/>
    <col min="3" max="3" width="110.7109375" style="3" customWidth="1"/>
    <col min="4" max="4" width="16.7109375" style="159" customWidth="1"/>
    <col min="5" max="5" width="20.85546875" style="164" customWidth="1"/>
    <col min="6" max="16384" width="11.42578125" style="3"/>
  </cols>
  <sheetData>
    <row r="1" spans="1:5" x14ac:dyDescent="0.2">
      <c r="A1" s="88" t="s">
        <v>231</v>
      </c>
      <c r="B1" s="88" t="str">
        <f>Inventari!A1</f>
        <v>1.</v>
      </c>
      <c r="C1" s="88" t="str">
        <f>Inventari!B1</f>
        <v>Control permanent no planificable</v>
      </c>
      <c r="D1" s="330"/>
    </row>
    <row r="2" spans="1:5" x14ac:dyDescent="0.2">
      <c r="A2" s="90" t="s">
        <v>232</v>
      </c>
      <c r="B2" s="90" t="str">
        <f>Inventari!B24</f>
        <v>1.4</v>
      </c>
      <c r="C2" s="90" t="str">
        <f>Inventari!C24</f>
        <v>Endeutament</v>
      </c>
      <c r="D2" s="330"/>
    </row>
    <row r="3" spans="1:5" ht="25.5" x14ac:dyDescent="0.2">
      <c r="A3" s="193" t="s">
        <v>233</v>
      </c>
      <c r="B3" s="193" t="str">
        <f>Inventari!C27</f>
        <v>1.4.3</v>
      </c>
      <c r="C3" s="194" t="str">
        <f>Inventari!D27</f>
        <v>Autorització prèvia a la concertació d'operacions de crèdit a llarg termini d'organismes autònoms i societats mercantils per part del ple de la corporació</v>
      </c>
      <c r="D3" s="334"/>
      <c r="E3" s="159"/>
    </row>
    <row r="4" spans="1:5" s="6" customFormat="1" x14ac:dyDescent="0.2">
      <c r="A4" s="196"/>
      <c r="B4" s="159"/>
      <c r="C4" s="159"/>
      <c r="D4" s="159"/>
      <c r="E4" s="159"/>
    </row>
    <row r="5" spans="1:5" ht="18.95" customHeight="1" x14ac:dyDescent="0.2">
      <c r="A5" s="190" t="s">
        <v>234</v>
      </c>
      <c r="B5" s="177" t="s">
        <v>235</v>
      </c>
      <c r="C5" s="190" t="s">
        <v>236</v>
      </c>
      <c r="D5" s="331"/>
      <c r="E5" s="159"/>
    </row>
    <row r="6" spans="1:5" ht="38.25" x14ac:dyDescent="0.2">
      <c r="A6" s="198" t="s">
        <v>237</v>
      </c>
      <c r="B6" s="26" t="str">
        <f>Inventari!E27</f>
        <v>Art. 54 RDLeg 2/2004
Art. 4.1.b).3 RD 128/2018</v>
      </c>
      <c r="C6" s="325" t="str">
        <f>Inventari!F27</f>
        <v>Els organismes autònoms i els ens i societats mercantils dependents, precisaran la prèvia autorització del ple de la corporació i informe de la intervenció per a la concertació d'operacions de crèdit a llarg termini.</v>
      </c>
      <c r="D6" s="332"/>
    </row>
    <row r="7" spans="1:5" x14ac:dyDescent="0.2">
      <c r="A7" s="188"/>
      <c r="B7" s="189"/>
      <c r="C7" s="326"/>
      <c r="D7" s="4"/>
    </row>
    <row r="8" spans="1:5" s="6" customFormat="1" ht="22.5" customHeight="1" x14ac:dyDescent="0.2">
      <c r="A8" s="190" t="s">
        <v>238</v>
      </c>
      <c r="B8" s="177" t="s">
        <v>235</v>
      </c>
      <c r="C8" s="312" t="str">
        <f>'1.1.1'!C8</f>
        <v>Aspectes a revisar</v>
      </c>
      <c r="D8" s="331"/>
      <c r="E8" s="159"/>
    </row>
    <row r="9" spans="1:5" s="6" customFormat="1" ht="38.25" x14ac:dyDescent="0.2">
      <c r="A9" s="168" t="s">
        <v>240</v>
      </c>
      <c r="B9" s="121" t="s">
        <v>1026</v>
      </c>
      <c r="C9" s="1002" t="s">
        <v>1089</v>
      </c>
      <c r="D9" s="281"/>
      <c r="E9" s="159"/>
    </row>
    <row r="10" spans="1:5" s="6" customFormat="1" ht="38.25" x14ac:dyDescent="0.2">
      <c r="A10" s="169" t="s">
        <v>243</v>
      </c>
      <c r="B10" s="186" t="s">
        <v>1026</v>
      </c>
      <c r="C10" s="327" t="s">
        <v>1090</v>
      </c>
      <c r="D10" s="939"/>
      <c r="E10" s="159"/>
    </row>
    <row r="11" spans="1:5" s="6" customFormat="1" ht="25.5" x14ac:dyDescent="0.2">
      <c r="A11" s="169" t="s">
        <v>245</v>
      </c>
      <c r="B11" s="161" t="s">
        <v>1091</v>
      </c>
      <c r="C11" s="322" t="s">
        <v>1092</v>
      </c>
      <c r="D11" s="333"/>
      <c r="E11" s="323"/>
    </row>
    <row r="12" spans="1:5" ht="25.5" x14ac:dyDescent="0.2">
      <c r="A12" s="110" t="s">
        <v>248</v>
      </c>
      <c r="B12" s="186" t="s">
        <v>249</v>
      </c>
      <c r="C12" s="327" t="s">
        <v>390</v>
      </c>
      <c r="D12" s="320"/>
    </row>
    <row r="13" spans="1:5" s="6" customFormat="1" ht="63.75" x14ac:dyDescent="0.2">
      <c r="A13" s="110" t="s">
        <v>251</v>
      </c>
      <c r="B13" s="161" t="s">
        <v>1056</v>
      </c>
      <c r="C13" s="327" t="s">
        <v>1093</v>
      </c>
      <c r="D13" s="281"/>
      <c r="E13" s="159"/>
    </row>
    <row r="14" spans="1:5" s="6" customFormat="1" ht="102" x14ac:dyDescent="0.2">
      <c r="A14" s="110" t="s">
        <v>254</v>
      </c>
      <c r="B14" s="941" t="s">
        <v>1057</v>
      </c>
      <c r="C14" s="942" t="s">
        <v>1094</v>
      </c>
      <c r="D14" s="943" t="str">
        <f>'1.4.2'!D13</f>
        <v xml:space="preserve">(*) EXCEL PER AL CÀLCUL
</v>
      </c>
      <c r="E14" s="156"/>
    </row>
    <row r="15" spans="1:5" s="8" customFormat="1" ht="89.25" x14ac:dyDescent="0.2">
      <c r="A15" s="110" t="s">
        <v>257</v>
      </c>
      <c r="B15" s="186" t="s">
        <v>1059</v>
      </c>
      <c r="C15" s="293" t="s">
        <v>1060</v>
      </c>
      <c r="D15" s="294"/>
      <c r="E15" s="324"/>
    </row>
    <row r="16" spans="1:5" s="6" customFormat="1" ht="38.25" x14ac:dyDescent="0.2">
      <c r="A16" s="110" t="s">
        <v>260</v>
      </c>
      <c r="B16" s="186" t="s">
        <v>1061</v>
      </c>
      <c r="C16" s="293" t="s">
        <v>1095</v>
      </c>
      <c r="D16" s="940"/>
      <c r="E16" s="323"/>
    </row>
    <row r="17" spans="1:5" ht="38.25" x14ac:dyDescent="0.2">
      <c r="A17" s="110" t="s">
        <v>263</v>
      </c>
      <c r="B17" s="186" t="s">
        <v>1031</v>
      </c>
      <c r="C17" s="293" t="s">
        <v>1096</v>
      </c>
      <c r="D17" s="294"/>
    </row>
    <row r="18" spans="1:5" s="6" customFormat="1" ht="63.75" x14ac:dyDescent="0.2">
      <c r="A18" s="110" t="s">
        <v>266</v>
      </c>
      <c r="B18" s="134" t="s">
        <v>1064</v>
      </c>
      <c r="C18" s="311" t="s">
        <v>1097</v>
      </c>
      <c r="D18" s="294"/>
      <c r="E18" s="159"/>
    </row>
    <row r="19" spans="1:5" s="155" customFormat="1" x14ac:dyDescent="0.2">
      <c r="A19" s="158" t="s">
        <v>332</v>
      </c>
      <c r="B19" s="177" t="s">
        <v>235</v>
      </c>
      <c r="C19" s="191" t="s">
        <v>333</v>
      </c>
      <c r="D19" s="145"/>
    </row>
    <row r="20" spans="1:5" s="155" customFormat="1" x14ac:dyDescent="0.2">
      <c r="A20" s="260" t="s">
        <v>334</v>
      </c>
      <c r="B20" s="119"/>
      <c r="C20" s="119" t="s">
        <v>335</v>
      </c>
      <c r="D20" s="145"/>
    </row>
    <row r="21" spans="1:5" s="6" customFormat="1" x14ac:dyDescent="0.2">
      <c r="A21" s="158" t="s">
        <v>336</v>
      </c>
      <c r="B21" s="177" t="s">
        <v>235</v>
      </c>
      <c r="C21" s="312" t="s">
        <v>337</v>
      </c>
      <c r="D21" s="331"/>
      <c r="E21" s="159"/>
    </row>
    <row r="22" spans="1:5" s="6" customFormat="1" ht="25.5" x14ac:dyDescent="0.2">
      <c r="A22" s="310" t="s">
        <v>338</v>
      </c>
      <c r="B22" s="121" t="s">
        <v>1098</v>
      </c>
      <c r="C22" s="328" t="s">
        <v>1067</v>
      </c>
      <c r="D22" s="294"/>
      <c r="E22" s="159"/>
    </row>
    <row r="23" spans="1:5" s="6" customFormat="1" ht="25.5" x14ac:dyDescent="0.2">
      <c r="A23" s="42" t="s">
        <v>341</v>
      </c>
      <c r="B23" s="186" t="s">
        <v>1048</v>
      </c>
      <c r="C23" s="293" t="s">
        <v>1049</v>
      </c>
      <c r="D23" s="294"/>
      <c r="E23" s="159"/>
    </row>
    <row r="24" spans="1:5" s="6" customFormat="1" ht="38.25" x14ac:dyDescent="0.2">
      <c r="A24" s="42" t="s">
        <v>344</v>
      </c>
      <c r="B24" s="186" t="s">
        <v>1068</v>
      </c>
      <c r="C24" s="293" t="s">
        <v>1069</v>
      </c>
      <c r="D24" s="294"/>
      <c r="E24" s="159"/>
    </row>
    <row r="25" spans="1:5" s="6" customFormat="1" ht="25.5" x14ac:dyDescent="0.2">
      <c r="A25" s="42" t="s">
        <v>803</v>
      </c>
      <c r="B25" s="186" t="s">
        <v>1070</v>
      </c>
      <c r="C25" s="293" t="s">
        <v>1071</v>
      </c>
      <c r="D25" s="294"/>
      <c r="E25" s="159"/>
    </row>
    <row r="26" spans="1:5" s="6" customFormat="1" ht="25.5" x14ac:dyDescent="0.2">
      <c r="A26" s="42" t="s">
        <v>1050</v>
      </c>
      <c r="B26" s="186" t="s">
        <v>1046</v>
      </c>
      <c r="C26" s="261" t="s">
        <v>1072</v>
      </c>
      <c r="D26" s="294"/>
      <c r="E26" s="159"/>
    </row>
    <row r="27" spans="1:5" x14ac:dyDescent="0.2">
      <c r="A27" s="158" t="s">
        <v>1053</v>
      </c>
      <c r="B27" s="177" t="s">
        <v>235</v>
      </c>
      <c r="C27" s="312" t="s">
        <v>348</v>
      </c>
      <c r="D27" s="331"/>
    </row>
    <row r="28" spans="1:5" x14ac:dyDescent="0.2">
      <c r="A28" s="268" t="s">
        <v>349</v>
      </c>
      <c r="B28" s="120"/>
      <c r="C28" s="329" t="s">
        <v>335</v>
      </c>
      <c r="D28" s="294"/>
    </row>
  </sheetData>
  <customSheetViews>
    <customSheetView guid="{C05EC54D-5F4D-4DAC-8B5A-CD3242A0C8CA}" showPageBreaks="1" fitToPage="1" view="pageBreakPreview">
      <selection activeCell="C13" sqref="C13"/>
      <pageMargins left="0" right="0" top="0" bottom="0" header="0" footer="0"/>
      <pageSetup paperSize="9" scale="64" fitToHeight="2" orientation="landscape" r:id="rId1"/>
    </customSheetView>
    <customSheetView guid="{D0C00841-1E30-435B-B1C3-8C1666084E21}" showPageBreaks="1" fitToPage="1" view="pageBreakPreview">
      <selection activeCell="C13" sqref="C13"/>
      <pageMargins left="0" right="0" top="0" bottom="0" header="0" footer="0"/>
      <pageSetup paperSize="9" scale="64" fitToHeight="2" orientation="landscape" r:id="rId2"/>
    </customSheetView>
    <customSheetView guid="{DE13449C-9946-4D9B-BAD6-D935553CF657}" showPageBreaks="1" printArea="1" view="pageBreakPreview">
      <selection activeCell="D21" sqref="D21"/>
      <pageMargins left="0" right="0" top="0" bottom="0" header="0" footer="0"/>
      <pageSetup paperSize="9" scale="63" orientation="portrait" r:id="rId3"/>
    </customSheetView>
    <customSheetView guid="{CB07B519-62E8-4084-A00D-D1F8D5657738}" showPageBreaks="1" view="pageBreakPreview">
      <selection activeCell="D9" sqref="D9"/>
      <pageMargins left="0" right="0" top="0" bottom="0" header="0" footer="0"/>
      <pageSetup paperSize="9" scale="63" orientation="portrait" r:id="rId4"/>
    </customSheetView>
    <customSheetView guid="{938131D7-2FA4-4B6F-9B58-CE56B014F426}" showPageBreaks="1" printArea="1" view="pageBreakPreview">
      <selection activeCell="C11" sqref="C11"/>
      <pageMargins left="0" right="0" top="0" bottom="0" header="0" footer="0"/>
      <pageSetup paperSize="9" scale="63" orientation="portrait" r:id="rId5"/>
    </customSheetView>
    <customSheetView guid="{15196E9F-7FF8-439E-8E5E-D7EC9B4FE2B9}" showPageBreaks="1" view="pageBreakPreview" topLeftCell="A10">
      <selection activeCell="D22" sqref="D22"/>
      <pageMargins left="0" right="0" top="0" bottom="0" header="0" footer="0"/>
      <pageSetup paperSize="9" scale="63" orientation="portrait" r:id="rId6"/>
    </customSheetView>
  </customSheetViews>
  <pageMargins left="0.78740157480314965" right="0.78740157480314965" top="0.78740157480314965" bottom="0.78740157480314965" header="0.31496062992125984" footer="0.31496062992125984"/>
  <pageSetup paperSize="9" scale="72" fitToHeight="2" orientation="landscape" r:id="rId7"/>
  <rowBreaks count="1" manualBreakCount="1">
    <brk id="17" max="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topLeftCell="A29" zoomScaleNormal="120" zoomScaleSheetLayoutView="100" workbookViewId="0">
      <selection activeCell="E7" sqref="E7"/>
    </sheetView>
  </sheetViews>
  <sheetFormatPr baseColWidth="10" defaultColWidth="11.42578125" defaultRowHeight="12" x14ac:dyDescent="0.25"/>
  <cols>
    <col min="1" max="1" width="4.140625" style="337" customWidth="1"/>
    <col min="2" max="2" width="34.28515625" style="336" customWidth="1"/>
    <col min="3" max="3" width="15.7109375" style="337" customWidth="1"/>
    <col min="4" max="4" width="17.5703125" style="337" bestFit="1" customWidth="1"/>
    <col min="5" max="9" width="15.7109375" style="337" customWidth="1"/>
    <col min="10" max="10" width="4.5703125" style="337" customWidth="1"/>
    <col min="11" max="16384" width="11.42578125" style="337"/>
  </cols>
  <sheetData>
    <row r="2" spans="1:9" s="541" customFormat="1" ht="44.25" customHeight="1" x14ac:dyDescent="0.25">
      <c r="A2" s="1156" t="s">
        <v>1099</v>
      </c>
      <c r="B2" s="1156"/>
      <c r="C2" s="1156"/>
      <c r="D2" s="1026"/>
      <c r="E2" s="1026"/>
      <c r="F2" s="1026"/>
      <c r="G2" s="1026"/>
      <c r="H2" s="1026"/>
      <c r="I2" s="1026"/>
    </row>
    <row r="3" spans="1:9" s="544" customFormat="1" ht="20.25" x14ac:dyDescent="0.25">
      <c r="A3" s="1027" t="s">
        <v>1074</v>
      </c>
      <c r="B3" s="1027"/>
      <c r="C3" s="1027"/>
      <c r="D3" s="1027"/>
      <c r="E3" s="1027"/>
      <c r="F3" s="1027"/>
      <c r="G3" s="1027"/>
      <c r="H3" s="1027"/>
      <c r="I3" s="1027"/>
    </row>
    <row r="4" spans="1:9" ht="12.75" thickBot="1" x14ac:dyDescent="0.3"/>
    <row r="5" spans="1:9" s="340" customFormat="1" ht="44.25" customHeight="1" x14ac:dyDescent="0.25">
      <c r="B5" s="1020" t="s">
        <v>352</v>
      </c>
      <c r="C5" s="338" t="s">
        <v>353</v>
      </c>
      <c r="D5" s="338" t="s">
        <v>354</v>
      </c>
      <c r="E5" s="339" t="s">
        <v>355</v>
      </c>
    </row>
    <row r="6" spans="1:9" s="341" customFormat="1" ht="36" customHeight="1" thickBot="1" x14ac:dyDescent="0.3">
      <c r="B6" s="1021"/>
      <c r="C6" s="397">
        <f>+I17</f>
        <v>0</v>
      </c>
      <c r="D6" s="397">
        <f>+I33</f>
        <v>0</v>
      </c>
      <c r="E6" s="985" t="e">
        <f>C6/D6</f>
        <v>#DIV/0!</v>
      </c>
      <c r="I6" s="967"/>
    </row>
    <row r="7" spans="1:9" s="341" customFormat="1" ht="12.75" x14ac:dyDescent="0.25">
      <c r="B7" s="342"/>
    </row>
    <row r="8" spans="1:9" s="341" customFormat="1" ht="12.75" x14ac:dyDescent="0.25">
      <c r="B8" s="395" t="s">
        <v>356</v>
      </c>
    </row>
    <row r="9" spans="1:9" s="341" customFormat="1" ht="13.5" thickBot="1" x14ac:dyDescent="0.3">
      <c r="B9" s="342"/>
    </row>
    <row r="10" spans="1:9" s="346" customFormat="1" ht="26.25" thickBot="1" x14ac:dyDescent="0.3">
      <c r="B10" s="343" t="s">
        <v>357</v>
      </c>
      <c r="C10" s="344" t="s">
        <v>358</v>
      </c>
      <c r="D10" s="344" t="s">
        <v>359</v>
      </c>
      <c r="E10" s="344" t="s">
        <v>360</v>
      </c>
      <c r="F10" s="344" t="s">
        <v>361</v>
      </c>
      <c r="G10" s="344" t="s">
        <v>362</v>
      </c>
      <c r="H10" s="344" t="s">
        <v>363</v>
      </c>
      <c r="I10" s="345" t="s">
        <v>364</v>
      </c>
    </row>
    <row r="11" spans="1:9" s="341" customFormat="1" ht="12.75" x14ac:dyDescent="0.25">
      <c r="B11" s="347" t="s">
        <v>365</v>
      </c>
      <c r="C11" s="348">
        <f t="shared" ref="C11:I11" si="0">SUM(C12:C14)</f>
        <v>0</v>
      </c>
      <c r="D11" s="348">
        <f t="shared" si="0"/>
        <v>0</v>
      </c>
      <c r="E11" s="348">
        <f t="shared" si="0"/>
        <v>0</v>
      </c>
      <c r="F11" s="348">
        <f t="shared" si="0"/>
        <v>0</v>
      </c>
      <c r="G11" s="348">
        <f t="shared" si="0"/>
        <v>0</v>
      </c>
      <c r="H11" s="348">
        <f t="shared" si="0"/>
        <v>0</v>
      </c>
      <c r="I11" s="398">
        <f t="shared" si="0"/>
        <v>0</v>
      </c>
    </row>
    <row r="12" spans="1:9" s="351" customFormat="1" ht="12.75" x14ac:dyDescent="0.25">
      <c r="B12" s="349" t="s">
        <v>366</v>
      </c>
      <c r="C12" s="350"/>
      <c r="D12" s="350"/>
      <c r="E12" s="350"/>
      <c r="F12" s="350"/>
      <c r="G12" s="350"/>
      <c r="H12" s="350"/>
      <c r="I12" s="399">
        <f>SUM(C12:H12)</f>
        <v>0</v>
      </c>
    </row>
    <row r="13" spans="1:9" s="351" customFormat="1" ht="12.75" x14ac:dyDescent="0.25">
      <c r="B13" s="349" t="s">
        <v>367</v>
      </c>
      <c r="C13" s="350"/>
      <c r="D13" s="350"/>
      <c r="E13" s="350"/>
      <c r="F13" s="350"/>
      <c r="G13" s="350"/>
      <c r="H13" s="350"/>
      <c r="I13" s="399">
        <f>SUM(C13:H13)</f>
        <v>0</v>
      </c>
    </row>
    <row r="14" spans="1:9" s="351" customFormat="1" ht="12.75" x14ac:dyDescent="0.25">
      <c r="B14" s="352" t="s">
        <v>368</v>
      </c>
      <c r="C14" s="353"/>
      <c r="D14" s="350"/>
      <c r="E14" s="350"/>
      <c r="F14" s="350"/>
      <c r="G14" s="350"/>
      <c r="H14" s="350"/>
      <c r="I14" s="399">
        <f>SUM(C14:H14)</f>
        <v>0</v>
      </c>
    </row>
    <row r="15" spans="1:9" s="341" customFormat="1" ht="25.5" x14ac:dyDescent="0.25">
      <c r="B15" s="354" t="s">
        <v>369</v>
      </c>
      <c r="C15" s="355"/>
      <c r="D15" s="355"/>
      <c r="E15" s="355"/>
      <c r="F15" s="355"/>
      <c r="G15" s="355"/>
      <c r="H15" s="355"/>
      <c r="I15" s="400">
        <f>SUM(C15:H15)</f>
        <v>0</v>
      </c>
    </row>
    <row r="16" spans="1:9" s="341" customFormat="1" ht="39" thickBot="1" x14ac:dyDescent="0.3">
      <c r="B16" s="347" t="s">
        <v>370</v>
      </c>
      <c r="C16" s="348"/>
      <c r="D16" s="348"/>
      <c r="E16" s="348"/>
      <c r="F16" s="348"/>
      <c r="G16" s="348"/>
      <c r="H16" s="348"/>
      <c r="I16" s="398">
        <f>SUM(C16:H16)</f>
        <v>0</v>
      </c>
    </row>
    <row r="17" spans="2:9" s="341" customFormat="1" ht="13.5" thickBot="1" x14ac:dyDescent="0.3">
      <c r="B17" s="356" t="s">
        <v>364</v>
      </c>
      <c r="C17" s="357">
        <f>+C11+C15+C16</f>
        <v>0</v>
      </c>
      <c r="D17" s="357">
        <f t="shared" ref="D17:I17" si="1">+D11+D15+D16</f>
        <v>0</v>
      </c>
      <c r="E17" s="357">
        <f t="shared" si="1"/>
        <v>0</v>
      </c>
      <c r="F17" s="357">
        <f t="shared" si="1"/>
        <v>0</v>
      </c>
      <c r="G17" s="357">
        <f t="shared" si="1"/>
        <v>0</v>
      </c>
      <c r="H17" s="357">
        <f t="shared" si="1"/>
        <v>0</v>
      </c>
      <c r="I17" s="358">
        <f t="shared" si="1"/>
        <v>0</v>
      </c>
    </row>
    <row r="18" spans="2:9" s="341" customFormat="1" ht="12.75" x14ac:dyDescent="0.25">
      <c r="B18" s="342"/>
    </row>
    <row r="19" spans="2:9" s="341" customFormat="1" ht="12.75" x14ac:dyDescent="0.25">
      <c r="B19" s="396" t="s">
        <v>371</v>
      </c>
    </row>
    <row r="20" spans="2:9" s="341" customFormat="1" ht="13.5" thickBot="1" x14ac:dyDescent="0.3">
      <c r="B20" s="342"/>
    </row>
    <row r="21" spans="2:9" s="341" customFormat="1" ht="26.25" thickBot="1" x14ac:dyDescent="0.3">
      <c r="B21" s="343" t="s">
        <v>357</v>
      </c>
      <c r="C21" s="344" t="s">
        <v>358</v>
      </c>
      <c r="D21" s="344" t="s">
        <v>359</v>
      </c>
      <c r="E21" s="344" t="s">
        <v>360</v>
      </c>
      <c r="F21" s="344" t="s">
        <v>361</v>
      </c>
      <c r="G21" s="344" t="s">
        <v>362</v>
      </c>
      <c r="H21" s="344" t="s">
        <v>363</v>
      </c>
      <c r="I21" s="345" t="s">
        <v>364</v>
      </c>
    </row>
    <row r="22" spans="2:9" s="341" customFormat="1" ht="12.75" x14ac:dyDescent="0.25">
      <c r="B22" s="359" t="s">
        <v>372</v>
      </c>
      <c r="C22" s="360"/>
      <c r="D22" s="360"/>
      <c r="E22" s="360"/>
      <c r="F22" s="361"/>
      <c r="G22" s="361"/>
      <c r="H22" s="361"/>
      <c r="I22" s="401">
        <f>SUM(C22:H22)</f>
        <v>0</v>
      </c>
    </row>
    <row r="23" spans="2:9" s="341" customFormat="1" ht="25.5" x14ac:dyDescent="0.25">
      <c r="B23" s="362" t="s">
        <v>373</v>
      </c>
      <c r="C23" s="363">
        <f>SUM(C24:C26)</f>
        <v>0</v>
      </c>
      <c r="D23" s="363">
        <f>SUM(D24:D26)</f>
        <v>0</v>
      </c>
      <c r="E23" s="363">
        <f>SUM(E24:E26)</f>
        <v>0</v>
      </c>
      <c r="F23" s="364"/>
      <c r="G23" s="364"/>
      <c r="H23" s="364"/>
      <c r="I23" s="402">
        <f>SUM(C23:H23)</f>
        <v>0</v>
      </c>
    </row>
    <row r="24" spans="2:9" s="351" customFormat="1" ht="12.75" x14ac:dyDescent="0.25">
      <c r="B24" s="349" t="s">
        <v>374</v>
      </c>
      <c r="C24" s="350"/>
      <c r="D24" s="350"/>
      <c r="E24" s="350"/>
      <c r="F24" s="365"/>
      <c r="G24" s="365"/>
      <c r="H24" s="365"/>
      <c r="I24" s="399">
        <f>SUM(C24:H24)</f>
        <v>0</v>
      </c>
    </row>
    <row r="25" spans="2:9" s="351" customFormat="1" ht="25.5" x14ac:dyDescent="0.25">
      <c r="B25" s="349" t="s">
        <v>375</v>
      </c>
      <c r="C25" s="350"/>
      <c r="D25" s="350"/>
      <c r="E25" s="350"/>
      <c r="F25" s="365"/>
      <c r="G25" s="365"/>
      <c r="H25" s="365"/>
      <c r="I25" s="399">
        <f>SUM(C25:H25)</f>
        <v>0</v>
      </c>
    </row>
    <row r="26" spans="2:9" s="351" customFormat="1" ht="25.5" x14ac:dyDescent="0.25">
      <c r="B26" s="352" t="s">
        <v>376</v>
      </c>
      <c r="C26" s="353"/>
      <c r="D26" s="353"/>
      <c r="E26" s="353"/>
      <c r="F26" s="366"/>
      <c r="G26" s="366"/>
      <c r="H26" s="366"/>
      <c r="I26" s="403">
        <f>SUM(C26:H26)</f>
        <v>0</v>
      </c>
    </row>
    <row r="27" spans="2:9" s="341" customFormat="1" ht="12.75" x14ac:dyDescent="0.25">
      <c r="B27" s="362" t="s">
        <v>377</v>
      </c>
      <c r="C27" s="364"/>
      <c r="D27" s="364"/>
      <c r="E27" s="364"/>
      <c r="F27" s="363">
        <f>SUM(F28:F31)</f>
        <v>0</v>
      </c>
      <c r="G27" s="367">
        <f>SUM(G28:G31)</f>
        <v>0</v>
      </c>
      <c r="H27" s="363">
        <f>SUM(H28:H31)</f>
        <v>0</v>
      </c>
      <c r="I27" s="402">
        <f>SUM(I28:I31)</f>
        <v>0</v>
      </c>
    </row>
    <row r="28" spans="2:9" s="351" customFormat="1" ht="12.75" x14ac:dyDescent="0.25">
      <c r="B28" s="349" t="s">
        <v>378</v>
      </c>
      <c r="C28" s="365"/>
      <c r="D28" s="365"/>
      <c r="E28" s="365"/>
      <c r="F28" s="350"/>
      <c r="G28" s="368"/>
      <c r="H28" s="350"/>
      <c r="I28" s="399">
        <f>SUM(C28:H28)</f>
        <v>0</v>
      </c>
    </row>
    <row r="29" spans="2:9" s="351" customFormat="1" ht="25.5" x14ac:dyDescent="0.25">
      <c r="B29" s="349" t="s">
        <v>379</v>
      </c>
      <c r="C29" s="365"/>
      <c r="D29" s="365"/>
      <c r="E29" s="365"/>
      <c r="F29" s="350"/>
      <c r="G29" s="368"/>
      <c r="H29" s="350"/>
      <c r="I29" s="399">
        <f>SUM(C29:H29)</f>
        <v>0</v>
      </c>
    </row>
    <row r="30" spans="2:9" s="351" customFormat="1" ht="12.75" x14ac:dyDescent="0.25">
      <c r="B30" s="349" t="s">
        <v>380</v>
      </c>
      <c r="C30" s="365"/>
      <c r="D30" s="365"/>
      <c r="E30" s="365"/>
      <c r="F30" s="350"/>
      <c r="G30" s="368"/>
      <c r="H30" s="350"/>
      <c r="I30" s="399">
        <f>SUM(C30:H30)</f>
        <v>0</v>
      </c>
    </row>
    <row r="31" spans="2:9" s="351" customFormat="1" ht="25.5" x14ac:dyDescent="0.25">
      <c r="B31" s="349" t="s">
        <v>381</v>
      </c>
      <c r="C31" s="365"/>
      <c r="D31" s="365"/>
      <c r="E31" s="365"/>
      <c r="F31" s="350"/>
      <c r="G31" s="368"/>
      <c r="H31" s="350"/>
      <c r="I31" s="399">
        <f>SUM(C31:H31)</f>
        <v>0</v>
      </c>
    </row>
    <row r="32" spans="2:9" s="341" customFormat="1" ht="26.25" thickBot="1" x14ac:dyDescent="0.3">
      <c r="B32" s="362" t="s">
        <v>382</v>
      </c>
      <c r="C32" s="367"/>
      <c r="D32" s="367">
        <f>-E37</f>
        <v>0</v>
      </c>
      <c r="E32" s="367">
        <f>-E38</f>
        <v>0</v>
      </c>
      <c r="F32" s="363">
        <f>-E39</f>
        <v>0</v>
      </c>
      <c r="G32" s="367">
        <f>-E40</f>
        <v>0</v>
      </c>
      <c r="H32" s="363">
        <f>-E41</f>
        <v>0</v>
      </c>
      <c r="I32" s="402">
        <f>SUM(C32:H32)</f>
        <v>0</v>
      </c>
    </row>
    <row r="33" spans="2:9" s="341" customFormat="1" ht="13.5" thickBot="1" x14ac:dyDescent="0.3">
      <c r="B33" s="356" t="s">
        <v>364</v>
      </c>
      <c r="C33" s="357">
        <f>+C22+C23+C27+C32</f>
        <v>0</v>
      </c>
      <c r="D33" s="357">
        <f t="shared" ref="D33:I33" si="2">+D22+D23+D27+D32</f>
        <v>0</v>
      </c>
      <c r="E33" s="357">
        <f t="shared" si="2"/>
        <v>0</v>
      </c>
      <c r="F33" s="357">
        <f t="shared" si="2"/>
        <v>0</v>
      </c>
      <c r="G33" s="357">
        <f t="shared" si="2"/>
        <v>0</v>
      </c>
      <c r="H33" s="357">
        <f t="shared" si="2"/>
        <v>0</v>
      </c>
      <c r="I33" s="404">
        <f t="shared" si="2"/>
        <v>0</v>
      </c>
    </row>
    <row r="34" spans="2:9" s="371" customFormat="1" ht="12.75" x14ac:dyDescent="0.25">
      <c r="B34" s="369"/>
      <c r="C34" s="370"/>
      <c r="D34" s="370"/>
      <c r="E34" s="370"/>
      <c r="F34" s="370"/>
      <c r="G34" s="370"/>
      <c r="H34" s="370"/>
      <c r="I34" s="370"/>
    </row>
    <row r="35" spans="2:9" s="341" customFormat="1" ht="13.5" thickBot="1" x14ac:dyDescent="0.3">
      <c r="B35" s="372" t="s">
        <v>383</v>
      </c>
      <c r="C35" s="372"/>
      <c r="D35" s="373"/>
      <c r="E35" s="373"/>
      <c r="F35" s="374"/>
      <c r="G35" s="375"/>
    </row>
    <row r="36" spans="2:9" s="341" customFormat="1" ht="13.5" thickBot="1" x14ac:dyDescent="0.3">
      <c r="B36" s="376" t="s">
        <v>384</v>
      </c>
      <c r="C36" s="1022" t="s">
        <v>385</v>
      </c>
      <c r="D36" s="1023"/>
      <c r="E36" s="377" t="s">
        <v>386</v>
      </c>
      <c r="F36" s="378"/>
      <c r="G36" s="375"/>
    </row>
    <row r="37" spans="2:9" s="341" customFormat="1" ht="12.75" x14ac:dyDescent="0.25">
      <c r="B37" s="379" t="s">
        <v>359</v>
      </c>
      <c r="C37" s="1024" t="s">
        <v>358</v>
      </c>
      <c r="D37" s="1025"/>
      <c r="E37" s="380"/>
      <c r="F37" s="381"/>
      <c r="G37" s="375"/>
    </row>
    <row r="38" spans="2:9" s="341" customFormat="1" ht="12.75" x14ac:dyDescent="0.25">
      <c r="B38" s="382" t="s">
        <v>360</v>
      </c>
      <c r="C38" s="383" t="s">
        <v>358</v>
      </c>
      <c r="D38" s="384"/>
      <c r="E38" s="385"/>
      <c r="F38" s="386"/>
      <c r="G38" s="375"/>
    </row>
    <row r="39" spans="2:9" s="341" customFormat="1" ht="12.75" x14ac:dyDescent="0.25">
      <c r="B39" s="387" t="s">
        <v>361</v>
      </c>
      <c r="C39" s="383" t="s">
        <v>358</v>
      </c>
      <c r="D39" s="384"/>
      <c r="E39" s="385"/>
      <c r="F39" s="381"/>
      <c r="G39" s="375"/>
    </row>
    <row r="40" spans="2:9" s="341" customFormat="1" ht="12.75" x14ac:dyDescent="0.25">
      <c r="B40" s="388" t="s">
        <v>362</v>
      </c>
      <c r="C40" s="383" t="s">
        <v>358</v>
      </c>
      <c r="D40" s="384"/>
      <c r="E40" s="385"/>
      <c r="F40" s="386"/>
      <c r="G40" s="375"/>
    </row>
    <row r="41" spans="2:9" s="341" customFormat="1" ht="13.5" thickBot="1" x14ac:dyDescent="0.3">
      <c r="B41" s="389" t="s">
        <v>387</v>
      </c>
      <c r="C41" s="390" t="s">
        <v>358</v>
      </c>
      <c r="D41" s="391"/>
      <c r="E41" s="392"/>
      <c r="F41" s="386"/>
      <c r="G41" s="375"/>
    </row>
    <row r="42" spans="2:9" s="341" customFormat="1" ht="13.5" thickBot="1" x14ac:dyDescent="0.3">
      <c r="B42" s="1016" t="s">
        <v>364</v>
      </c>
      <c r="C42" s="1017"/>
      <c r="D42" s="1018"/>
      <c r="E42" s="393">
        <f>SUM(E37:E41)</f>
        <v>0</v>
      </c>
      <c r="F42" s="386"/>
      <c r="G42" s="375"/>
    </row>
    <row r="43" spans="2:9" x14ac:dyDescent="0.25">
      <c r="F43" s="394"/>
      <c r="G43" s="394"/>
    </row>
    <row r="44" spans="2:9" x14ac:dyDescent="0.25">
      <c r="F44" s="394"/>
      <c r="G44" s="394"/>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2" sqref="A2:C2"/>
    </sheetView>
  </sheetViews>
  <sheetFormatPr baseColWidth="10" defaultColWidth="11.42578125" defaultRowHeight="15" x14ac:dyDescent="0.25"/>
  <cols>
    <col min="1" max="1" width="70" customWidth="1"/>
    <col min="2" max="2" width="12.5703125" customWidth="1"/>
    <col min="3" max="3" width="20.5703125" customWidth="1"/>
  </cols>
  <sheetData>
    <row r="1" spans="1:9" s="541" customFormat="1" ht="65.25" customHeight="1" x14ac:dyDescent="0.25">
      <c r="A1" s="1026" t="s">
        <v>1099</v>
      </c>
      <c r="B1" s="1026"/>
      <c r="C1" s="1026"/>
      <c r="D1" s="974"/>
      <c r="E1" s="974"/>
      <c r="F1" s="974"/>
      <c r="G1" s="974"/>
      <c r="H1" s="974"/>
      <c r="I1" s="974"/>
    </row>
    <row r="2" spans="1:9" s="544" customFormat="1" ht="20.25" x14ac:dyDescent="0.25">
      <c r="A2" s="1157" t="s">
        <v>1075</v>
      </c>
      <c r="B2" s="1157"/>
      <c r="C2" s="1157"/>
      <c r="D2" s="975"/>
      <c r="E2" s="975"/>
      <c r="F2" s="975"/>
      <c r="G2" s="975"/>
      <c r="H2" s="975"/>
      <c r="I2" s="975"/>
    </row>
    <row r="3" spans="1:9" s="544" customFormat="1" ht="21" thickBot="1" x14ac:dyDescent="0.3">
      <c r="A3" s="1157"/>
      <c r="B3" s="1157"/>
      <c r="C3" s="1157"/>
      <c r="D3" s="975"/>
      <c r="E3" s="975"/>
      <c r="F3" s="975"/>
      <c r="G3" s="975"/>
      <c r="H3" s="975"/>
      <c r="I3" s="975"/>
    </row>
    <row r="4" spans="1:9" ht="15.75" thickBot="1" x14ac:dyDescent="0.3">
      <c r="A4" s="927" t="s">
        <v>1076</v>
      </c>
      <c r="B4" s="926" t="s">
        <v>1077</v>
      </c>
      <c r="C4" s="925" t="s">
        <v>386</v>
      </c>
    </row>
    <row r="5" spans="1:9" x14ac:dyDescent="0.25">
      <c r="A5" s="148" t="s">
        <v>1078</v>
      </c>
      <c r="B5" s="919" t="s">
        <v>1079</v>
      </c>
      <c r="C5" s="918"/>
    </row>
    <row r="6" spans="1:9" x14ac:dyDescent="0.25">
      <c r="A6" t="s">
        <v>1080</v>
      </c>
      <c r="B6" s="924" t="s">
        <v>1081</v>
      </c>
      <c r="C6" s="923"/>
    </row>
    <row r="7" spans="1:9" x14ac:dyDescent="0.25">
      <c r="A7" t="s">
        <v>1082</v>
      </c>
      <c r="B7" s="924" t="s">
        <v>1081</v>
      </c>
      <c r="C7" s="923"/>
    </row>
    <row r="8" spans="1:9" x14ac:dyDescent="0.25">
      <c r="A8" t="s">
        <v>1100</v>
      </c>
      <c r="B8" s="924" t="s">
        <v>1081</v>
      </c>
      <c r="C8" s="923"/>
    </row>
    <row r="9" spans="1:9" ht="15.75" thickBot="1" x14ac:dyDescent="0.3">
      <c r="A9" s="970" t="s">
        <v>1084</v>
      </c>
      <c r="B9" s="924" t="s">
        <v>1081</v>
      </c>
      <c r="C9" s="923"/>
    </row>
    <row r="10" spans="1:9" ht="15.75" thickBot="1" x14ac:dyDescent="0.3">
      <c r="A10" s="922" t="s">
        <v>1085</v>
      </c>
      <c r="B10" s="916" t="s">
        <v>1086</v>
      </c>
      <c r="C10" s="921">
        <f>+C5-C6-C7-C8-C9</f>
        <v>0</v>
      </c>
    </row>
    <row r="11" spans="1:9" ht="15.75" thickBot="1" x14ac:dyDescent="0.3">
      <c r="A11" s="920" t="s">
        <v>1087</v>
      </c>
      <c r="B11" s="919" t="s">
        <v>1081</v>
      </c>
      <c r="C11" s="918"/>
    </row>
    <row r="12" spans="1:9" ht="15.75" thickBot="1" x14ac:dyDescent="0.3">
      <c r="A12" s="917" t="s">
        <v>1088</v>
      </c>
      <c r="B12" s="916" t="s">
        <v>1086</v>
      </c>
      <c r="C12" s="928">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9">
    <pageSetUpPr fitToPage="1"/>
  </sheetPr>
  <dimension ref="A1:D24"/>
  <sheetViews>
    <sheetView view="pageBreakPreview" topLeftCell="A15"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18.5703125" style="160" customWidth="1"/>
    <col min="5" max="16384" width="11.42578125" style="155"/>
  </cols>
  <sheetData>
    <row r="1" spans="1:4" x14ac:dyDescent="0.2">
      <c r="A1" s="88" t="s">
        <v>231</v>
      </c>
      <c r="B1" s="88" t="str">
        <f>Inventari!A1</f>
        <v>1.</v>
      </c>
      <c r="C1" s="88" t="str">
        <f>Inventari!B1</f>
        <v>Control permanent no planificable</v>
      </c>
    </row>
    <row r="2" spans="1:4" x14ac:dyDescent="0.2">
      <c r="A2" s="90" t="s">
        <v>232</v>
      </c>
      <c r="B2" s="90" t="str">
        <f>Inventari!B24</f>
        <v>1.4</v>
      </c>
      <c r="C2" s="90" t="str">
        <f>Inventari!C24</f>
        <v>Endeutament</v>
      </c>
    </row>
    <row r="3" spans="1:4" x14ac:dyDescent="0.2">
      <c r="A3" s="193" t="s">
        <v>233</v>
      </c>
      <c r="B3" s="193" t="str">
        <f>Inventari!C28</f>
        <v>1.4.4</v>
      </c>
      <c r="C3" s="194" t="str">
        <f>Inventari!D28</f>
        <v>Concertació d'operacions de crèdit per finançar, excepcionalment, despesa corrent a través de modificacions de crèdit</v>
      </c>
    </row>
    <row r="4" spans="1:4" s="156" customFormat="1" x14ac:dyDescent="0.2">
      <c r="A4" s="196"/>
      <c r="B4" s="159"/>
      <c r="C4" s="197"/>
      <c r="D4" s="131"/>
    </row>
    <row r="5" spans="1:4" ht="18.95" customHeight="1" x14ac:dyDescent="0.2">
      <c r="A5" s="190" t="s">
        <v>234</v>
      </c>
      <c r="B5" s="177" t="s">
        <v>235</v>
      </c>
      <c r="C5" s="166" t="s">
        <v>236</v>
      </c>
    </row>
    <row r="6" spans="1:4" ht="76.5" x14ac:dyDescent="0.2">
      <c r="A6" s="165" t="s">
        <v>237</v>
      </c>
      <c r="B6" s="162" t="str">
        <f>Inventari!E28</f>
        <v>Art. 177.5 RDLeg 2/2004
Art. 54.1.b) RDLeg 781/1986
Art. 4.1.b).3 i .5 RD 128/2018</v>
      </c>
      <c r="C6" s="290" t="str">
        <f>Inventari!F28</f>
        <v>La concertació o modificació de qualsevol operació de crèdit, així com l'adopció d'acords en assumptes per a les que legalment s'exigeixi una majoria especial, haurà d'acordar-se previ informe de la intervenció.</v>
      </c>
    </row>
    <row r="7" spans="1:4" x14ac:dyDescent="0.2">
      <c r="A7" s="188"/>
      <c r="B7" s="189"/>
      <c r="C7" s="195"/>
    </row>
    <row r="8" spans="1:4" s="156" customFormat="1" ht="22.5" customHeight="1" x14ac:dyDescent="0.2">
      <c r="A8" s="190" t="s">
        <v>238</v>
      </c>
      <c r="B8" s="177" t="s">
        <v>235</v>
      </c>
      <c r="C8" s="191" t="str">
        <f>'1.1.1'!C8</f>
        <v>Aspectes a revisar</v>
      </c>
      <c r="D8" s="131"/>
    </row>
    <row r="9" spans="1:4" s="184" customFormat="1" ht="51" x14ac:dyDescent="0.25">
      <c r="A9" s="185" t="s">
        <v>240</v>
      </c>
      <c r="B9" s="225" t="s">
        <v>1101</v>
      </c>
      <c r="C9" s="266" t="s">
        <v>242</v>
      </c>
      <c r="D9" s="199"/>
    </row>
    <row r="10" spans="1:4" s="202" customFormat="1" ht="25.5" x14ac:dyDescent="0.25">
      <c r="A10" s="224" t="s">
        <v>243</v>
      </c>
      <c r="B10" s="201" t="s">
        <v>249</v>
      </c>
      <c r="C10" s="201" t="s">
        <v>390</v>
      </c>
      <c r="D10" s="540"/>
    </row>
    <row r="11" spans="1:4" ht="89.25" x14ac:dyDescent="0.2">
      <c r="A11" s="187" t="s">
        <v>245</v>
      </c>
      <c r="B11" s="161" t="s">
        <v>1102</v>
      </c>
      <c r="C11" s="170" t="s">
        <v>1103</v>
      </c>
    </row>
    <row r="12" spans="1:4" s="157" customFormat="1" ht="25.5" x14ac:dyDescent="0.2">
      <c r="A12" s="187" t="s">
        <v>248</v>
      </c>
      <c r="B12" s="201" t="s">
        <v>1104</v>
      </c>
      <c r="C12" s="944" t="s">
        <v>1105</v>
      </c>
      <c r="D12" s="132"/>
    </row>
    <row r="13" spans="1:4" s="157" customFormat="1" ht="38.25" x14ac:dyDescent="0.2">
      <c r="A13" s="187" t="s">
        <v>251</v>
      </c>
      <c r="B13" s="101" t="s">
        <v>1106</v>
      </c>
      <c r="C13" s="204" t="s">
        <v>1107</v>
      </c>
      <c r="D13" s="132"/>
    </row>
    <row r="14" spans="1:4" s="157" customFormat="1" ht="51" x14ac:dyDescent="0.2">
      <c r="A14" s="187" t="s">
        <v>254</v>
      </c>
      <c r="B14" s="161" t="s">
        <v>1108</v>
      </c>
      <c r="C14" s="170" t="s">
        <v>1109</v>
      </c>
      <c r="D14" s="132"/>
    </row>
    <row r="15" spans="1:4" s="156" customFormat="1" ht="38.25" x14ac:dyDescent="0.2">
      <c r="A15" s="187" t="s">
        <v>257</v>
      </c>
      <c r="B15" s="161" t="s">
        <v>735</v>
      </c>
      <c r="C15" s="161" t="s">
        <v>1110</v>
      </c>
      <c r="D15" s="131"/>
    </row>
    <row r="16" spans="1:4" s="156" customFormat="1" ht="38.25" x14ac:dyDescent="0.2">
      <c r="A16" s="187" t="s">
        <v>260</v>
      </c>
      <c r="B16" s="161" t="s">
        <v>735</v>
      </c>
      <c r="C16" s="161" t="s">
        <v>1111</v>
      </c>
      <c r="D16" s="131"/>
    </row>
    <row r="17" spans="1:4" s="156" customFormat="1" ht="38.25" x14ac:dyDescent="0.2">
      <c r="A17" s="187" t="s">
        <v>263</v>
      </c>
      <c r="B17" s="105" t="s">
        <v>1106</v>
      </c>
      <c r="C17" s="269" t="str">
        <f>'1.4.5'!C16</f>
        <v>En complir-se les circumstàncies establertes a l'art. 177.5 del RDLeg 2/2004 es dedueix, que l'entitat local té capacitat per fer front en el temps a les obligacions de despesa derivades de la contractació de l'operació de crèdit.</v>
      </c>
      <c r="D17" s="316"/>
    </row>
    <row r="18" spans="1:4" ht="19.5" customHeight="1" x14ac:dyDescent="0.2">
      <c r="A18" s="978" t="s">
        <v>332</v>
      </c>
      <c r="B18" s="237" t="s">
        <v>235</v>
      </c>
      <c r="C18" s="238" t="s">
        <v>333</v>
      </c>
      <c r="D18" s="295"/>
    </row>
    <row r="19" spans="1:4" s="156" customFormat="1" x14ac:dyDescent="0.2">
      <c r="A19" s="260" t="s">
        <v>334</v>
      </c>
      <c r="B19" s="119"/>
      <c r="C19" s="119" t="s">
        <v>335</v>
      </c>
      <c r="D19" s="229"/>
    </row>
    <row r="20" spans="1:4" x14ac:dyDescent="0.2">
      <c r="A20" s="978" t="s">
        <v>336</v>
      </c>
      <c r="B20" s="237" t="s">
        <v>235</v>
      </c>
      <c r="C20" s="238" t="s">
        <v>337</v>
      </c>
    </row>
    <row r="21" spans="1:4" s="156" customFormat="1" ht="38.25" x14ac:dyDescent="0.2">
      <c r="A21" s="187" t="s">
        <v>338</v>
      </c>
      <c r="B21" s="121" t="s">
        <v>735</v>
      </c>
      <c r="C21" s="186" t="s">
        <v>1112</v>
      </c>
      <c r="D21" s="131"/>
    </row>
    <row r="22" spans="1:4" ht="38.25" x14ac:dyDescent="0.2">
      <c r="A22" s="260" t="s">
        <v>341</v>
      </c>
      <c r="B22" s="134" t="s">
        <v>1113</v>
      </c>
      <c r="C22" s="283" t="s">
        <v>1114</v>
      </c>
      <c r="D22" s="316"/>
    </row>
    <row r="23" spans="1:4" x14ac:dyDescent="0.2">
      <c r="A23" s="158" t="s">
        <v>347</v>
      </c>
      <c r="B23" s="177" t="s">
        <v>235</v>
      </c>
      <c r="C23" s="191" t="s">
        <v>348</v>
      </c>
    </row>
    <row r="24" spans="1:4" x14ac:dyDescent="0.2">
      <c r="A24" s="268" t="s">
        <v>349</v>
      </c>
      <c r="B24" s="120"/>
      <c r="C24" s="126" t="s">
        <v>335</v>
      </c>
    </row>
  </sheetData>
  <customSheetViews>
    <customSheetView guid="{C05EC54D-5F4D-4DAC-8B5A-CD3242A0C8CA}" showPageBreaks="1" fitToPage="1" view="pageBreakPreview">
      <selection activeCell="C11" sqref="C11"/>
      <pageMargins left="0" right="0" top="0" bottom="0" header="0" footer="0"/>
      <pageSetup paperSize="9" scale="93" fitToHeight="2" orientation="landscape" r:id="rId1"/>
    </customSheetView>
    <customSheetView guid="{D0C00841-1E30-435B-B1C3-8C1666084E21}" showPageBreaks="1" fitToPage="1" view="pageBreakPreview">
      <selection activeCell="C11" sqref="C11"/>
      <pageMargins left="0" right="0" top="0" bottom="0" header="0" footer="0"/>
      <pageSetup paperSize="9" scale="93" fitToHeight="2" orientation="landscape" r:id="rId2"/>
    </customSheetView>
    <customSheetView guid="{DE13449C-9946-4D9B-BAD6-D935553CF657}" showPageBreaks="1" view="pageBreakPreview">
      <selection activeCell="C14" sqref="C14"/>
      <pageMargins left="0" right="0" top="0" bottom="0" header="0" footer="0"/>
      <pageSetup paperSize="9" scale="63" orientation="portrait" r:id="rId3"/>
    </customSheetView>
    <customSheetView guid="{CB07B519-62E8-4084-A00D-D1F8D5657738}" showPageBreaks="1" view="pageBreakPreview">
      <selection activeCell="C14" sqref="C14"/>
      <pageMargins left="0" right="0" top="0" bottom="0" header="0" footer="0"/>
      <pageSetup paperSize="9" scale="63" orientation="portrait" r:id="rId4"/>
    </customSheetView>
    <customSheetView guid="{15196E9F-7FF8-439E-8E5E-D7EC9B4FE2B9}" showPageBreaks="1" view="pageBreakPreview">
      <selection activeCell="C15" sqref="C15"/>
      <pageMargins left="0" right="0" top="0" bottom="0" header="0" footer="0"/>
      <pageSetup paperSize="9" scale="63" orientation="portrait"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0">
    <pageSetUpPr fitToPage="1"/>
  </sheetPr>
  <dimension ref="A1:D22"/>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15.7109375" style="155" customWidth="1"/>
    <col min="5" max="16384" width="11.42578125" style="155"/>
  </cols>
  <sheetData>
    <row r="1" spans="1:4" x14ac:dyDescent="0.2">
      <c r="A1" s="88" t="s">
        <v>231</v>
      </c>
      <c r="B1" s="88" t="str">
        <f>Inventari!A1</f>
        <v>1.</v>
      </c>
      <c r="C1" s="88" t="str">
        <f>Inventari!B1</f>
        <v>Control permanent no planificable</v>
      </c>
    </row>
    <row r="2" spans="1:4" x14ac:dyDescent="0.2">
      <c r="A2" s="90" t="s">
        <v>232</v>
      </c>
      <c r="B2" s="90" t="str">
        <f>Inventari!B24</f>
        <v>1.4</v>
      </c>
      <c r="C2" s="90" t="str">
        <f>Inventari!C24</f>
        <v>Endeutament</v>
      </c>
    </row>
    <row r="3" spans="1:4" x14ac:dyDescent="0.2">
      <c r="A3" s="193" t="s">
        <v>233</v>
      </c>
      <c r="B3" s="193" t="str">
        <f>Inventari!C29</f>
        <v>1.4.5</v>
      </c>
      <c r="C3" s="194" t="str">
        <f>Inventari!D29</f>
        <v>Concertació d'operacions de crèdit per finançar romanent de tresoreria negatiu</v>
      </c>
    </row>
    <row r="4" spans="1:4" s="156" customFormat="1" x14ac:dyDescent="0.2">
      <c r="A4" s="196"/>
      <c r="B4" s="159"/>
      <c r="C4" s="197"/>
    </row>
    <row r="5" spans="1:4" ht="18.95" customHeight="1" x14ac:dyDescent="0.2">
      <c r="A5" s="190" t="s">
        <v>234</v>
      </c>
      <c r="B5" s="177" t="s">
        <v>235</v>
      </c>
      <c r="C5" s="166" t="s">
        <v>236</v>
      </c>
    </row>
    <row r="6" spans="1:4" ht="76.5" x14ac:dyDescent="0.2">
      <c r="A6" s="165" t="s">
        <v>237</v>
      </c>
      <c r="B6" s="162" t="str">
        <f>Inventari!E29</f>
        <v>Art. 177.5 RDLeg 2/2004
Art. 54.1.b) RDLeg 781/1986
Art. 4.1.b).3 i .5 RD 128/2018</v>
      </c>
      <c r="C6" s="290" t="str">
        <f>Inventari!F29</f>
        <v>La concertació o modificació de qualsevol operació de crèdit, així com l'adopció d'acords en assumptes per a les que legalment s'exigeixi una majoria especial, haurà d'acordar-se previ informe de la intervenció.</v>
      </c>
    </row>
    <row r="7" spans="1:4" x14ac:dyDescent="0.2">
      <c r="A7" s="188"/>
      <c r="B7" s="189"/>
      <c r="C7" s="195"/>
    </row>
    <row r="8" spans="1:4" s="156" customFormat="1" ht="22.5" customHeight="1" x14ac:dyDescent="0.2">
      <c r="A8" s="190" t="s">
        <v>238</v>
      </c>
      <c r="B8" s="177" t="s">
        <v>235</v>
      </c>
      <c r="C8" s="191" t="str">
        <f>'1.1.1'!C8</f>
        <v>Aspectes a revisar</v>
      </c>
    </row>
    <row r="9" spans="1:4" s="184" customFormat="1" ht="38.25" x14ac:dyDescent="0.25">
      <c r="A9" s="168" t="s">
        <v>240</v>
      </c>
      <c r="B9" s="225" t="s">
        <v>1115</v>
      </c>
      <c r="C9" s="266" t="s">
        <v>242</v>
      </c>
    </row>
    <row r="10" spans="1:4" s="202" customFormat="1" ht="25.5" x14ac:dyDescent="0.25">
      <c r="A10" s="280" t="s">
        <v>243</v>
      </c>
      <c r="B10" s="101" t="s">
        <v>249</v>
      </c>
      <c r="C10" s="101" t="s">
        <v>390</v>
      </c>
    </row>
    <row r="11" spans="1:4" ht="89.25" x14ac:dyDescent="0.2">
      <c r="A11" s="280" t="s">
        <v>245</v>
      </c>
      <c r="B11" s="161" t="s">
        <v>1116</v>
      </c>
      <c r="C11" s="170" t="s">
        <v>1103</v>
      </c>
    </row>
    <row r="12" spans="1:4" s="157" customFormat="1" ht="25.5" x14ac:dyDescent="0.2">
      <c r="A12" s="280" t="s">
        <v>248</v>
      </c>
      <c r="B12" s="186" t="s">
        <v>1104</v>
      </c>
      <c r="C12" s="182" t="s">
        <v>1105</v>
      </c>
    </row>
    <row r="13" spans="1:4" s="156" customFormat="1" ht="38.25" x14ac:dyDescent="0.2">
      <c r="A13" s="280" t="s">
        <v>251</v>
      </c>
      <c r="B13" s="161" t="s">
        <v>1117</v>
      </c>
      <c r="C13" s="161" t="s">
        <v>1110</v>
      </c>
    </row>
    <row r="14" spans="1:4" s="156" customFormat="1" ht="38.25" x14ac:dyDescent="0.2">
      <c r="A14" s="280" t="s">
        <v>254</v>
      </c>
      <c r="B14" s="161" t="s">
        <v>1117</v>
      </c>
      <c r="C14" s="161" t="s">
        <v>1111</v>
      </c>
    </row>
    <row r="15" spans="1:4" s="156" customFormat="1" ht="38.25" x14ac:dyDescent="0.2">
      <c r="A15" s="280" t="s">
        <v>257</v>
      </c>
      <c r="B15" s="161" t="s">
        <v>1117</v>
      </c>
      <c r="C15" s="161" t="s">
        <v>1118</v>
      </c>
    </row>
    <row r="16" spans="1:4" s="156" customFormat="1" ht="38.25" x14ac:dyDescent="0.2">
      <c r="A16" s="280" t="s">
        <v>260</v>
      </c>
      <c r="B16" s="161" t="s">
        <v>1117</v>
      </c>
      <c r="C16" s="269" t="s">
        <v>1119</v>
      </c>
      <c r="D16" s="316"/>
    </row>
    <row r="17" spans="1:4" ht="19.5" customHeight="1" x14ac:dyDescent="0.2">
      <c r="A17" s="158" t="s">
        <v>332</v>
      </c>
      <c r="B17" s="177" t="s">
        <v>235</v>
      </c>
      <c r="C17" s="191" t="s">
        <v>333</v>
      </c>
      <c r="D17" s="145"/>
    </row>
    <row r="18" spans="1:4" s="156" customFormat="1" x14ac:dyDescent="0.2">
      <c r="A18" s="260" t="s">
        <v>334</v>
      </c>
      <c r="B18" s="119"/>
      <c r="C18" s="119" t="s">
        <v>335</v>
      </c>
      <c r="D18" s="146"/>
    </row>
    <row r="19" spans="1:4" x14ac:dyDescent="0.2">
      <c r="A19" s="158" t="s">
        <v>336</v>
      </c>
      <c r="B19" s="177" t="s">
        <v>235</v>
      </c>
      <c r="C19" s="191" t="s">
        <v>337</v>
      </c>
    </row>
    <row r="20" spans="1:4" ht="38.25" x14ac:dyDescent="0.2">
      <c r="A20" s="260" t="s">
        <v>338</v>
      </c>
      <c r="B20" s="161" t="s">
        <v>1120</v>
      </c>
      <c r="C20" s="283" t="s">
        <v>1114</v>
      </c>
      <c r="D20" s="305"/>
    </row>
    <row r="21" spans="1:4" x14ac:dyDescent="0.2">
      <c r="A21" s="158" t="s">
        <v>347</v>
      </c>
      <c r="B21" s="177" t="s">
        <v>235</v>
      </c>
      <c r="C21" s="191" t="s">
        <v>348</v>
      </c>
    </row>
    <row r="22" spans="1:4" x14ac:dyDescent="0.2">
      <c r="A22" s="268" t="s">
        <v>349</v>
      </c>
      <c r="B22" s="120"/>
      <c r="C22" s="126" t="s">
        <v>335</v>
      </c>
    </row>
  </sheetData>
  <customSheetViews>
    <customSheetView guid="{C05EC54D-5F4D-4DAC-8B5A-CD3242A0C8CA}" showPageBreaks="1" fitToPage="1" view="pageBreakPreview">
      <selection activeCell="C11" sqref="C11"/>
      <pageMargins left="0" right="0" top="0" bottom="0" header="0" footer="0"/>
      <pageSetup paperSize="9" scale="93" fitToHeight="2" orientation="landscape" r:id="rId1"/>
    </customSheetView>
    <customSheetView guid="{D0C00841-1E30-435B-B1C3-8C1666084E21}" showPageBreaks="1" fitToPage="1" view="pageBreakPreview">
      <selection activeCell="C11" sqref="C11"/>
      <pageMargins left="0" right="0" top="0" bottom="0" header="0" footer="0"/>
      <pageSetup paperSize="9" scale="93" fitToHeight="2" orientation="landscape" r:id="rId2"/>
    </customSheetView>
    <customSheetView guid="{DE13449C-9946-4D9B-BAD6-D935553CF657}" showPageBreaks="1" view="pageBreakPreview">
      <selection activeCell="C16" sqref="C16"/>
      <pageMargins left="0" right="0" top="0" bottom="0" header="0" footer="0"/>
      <pageSetup paperSize="9" scale="63" orientation="portrait" r:id="rId3"/>
    </customSheetView>
    <customSheetView guid="{CB07B519-62E8-4084-A00D-D1F8D5657738}" showPageBreaks="1" view="pageBreakPreview">
      <selection activeCell="C16" sqref="C16"/>
      <pageMargins left="0" right="0" top="0" bottom="0" header="0" footer="0"/>
      <pageSetup paperSize="9" scale="63" orientation="portrait" r:id="rId4"/>
    </customSheetView>
    <customSheetView guid="{15196E9F-7FF8-439E-8E5E-D7EC9B4FE2B9}" showPageBreaks="1" view="pageBreakPreview">
      <selection activeCell="C15" sqref="C15"/>
      <pageMargins left="0" right="0" top="0" bottom="0" header="0" footer="0"/>
      <pageSetup paperSize="9" scale="63" orientation="portrait"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1">
    <pageSetUpPr fitToPage="1"/>
  </sheetPr>
  <dimension ref="A1:D21"/>
  <sheetViews>
    <sheetView view="pageBreakPreview" zoomScaleNormal="100" zoomScaleSheetLayoutView="100" workbookViewId="0">
      <selection activeCell="C11" sqref="C11"/>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4" x14ac:dyDescent="0.2">
      <c r="A1" s="88" t="s">
        <v>231</v>
      </c>
      <c r="B1" s="88" t="str">
        <f>Inventari!A1</f>
        <v>1.</v>
      </c>
      <c r="C1" s="88" t="str">
        <f>'1.4.5'!C1</f>
        <v>Control permanent no planificable</v>
      </c>
    </row>
    <row r="2" spans="1:4" x14ac:dyDescent="0.2">
      <c r="A2" s="90" t="s">
        <v>232</v>
      </c>
      <c r="B2" s="90" t="str">
        <f>'1.4.5'!B2</f>
        <v>1.4</v>
      </c>
      <c r="C2" s="90" t="str">
        <f>'1.4.5'!C2</f>
        <v>Endeutament</v>
      </c>
    </row>
    <row r="3" spans="1:4" ht="25.5" x14ac:dyDescent="0.2">
      <c r="A3" s="193" t="s">
        <v>233</v>
      </c>
      <c r="B3" s="193" t="str">
        <f>Inventari!C30</f>
        <v>1.4.6</v>
      </c>
      <c r="C3" s="194" t="str">
        <f>Inventari!D30</f>
        <v>Concessió d'avals a les operacions de crèdit concertades per persones o entitats amb les que l'entitat local contracti obres o serveis o bé explotin concessions</v>
      </c>
    </row>
    <row r="4" spans="1:4" s="156" customFormat="1" x14ac:dyDescent="0.2">
      <c r="A4" s="196"/>
      <c r="B4" s="159"/>
      <c r="C4" s="197"/>
    </row>
    <row r="5" spans="1:4" ht="18.95" customHeight="1" x14ac:dyDescent="0.2">
      <c r="A5" s="190" t="s">
        <v>234</v>
      </c>
      <c r="B5" s="177" t="s">
        <v>235</v>
      </c>
      <c r="C5" s="166" t="s">
        <v>236</v>
      </c>
    </row>
    <row r="6" spans="1:4" ht="25.5" x14ac:dyDescent="0.2">
      <c r="A6" s="165" t="s">
        <v>237</v>
      </c>
      <c r="B6" s="162" t="str">
        <f>Inventari!E30</f>
        <v>Article 49.6 i .8 RDLeg 2/2004</v>
      </c>
      <c r="C6" s="290" t="str">
        <f>Inventari!F30</f>
        <v>La concessió d'avals a persones o entitats contractades per obres o serveis, o explotadores de concessions, haurà d'acordar-se previ informe de la intervenció.</v>
      </c>
    </row>
    <row r="7" spans="1:4" x14ac:dyDescent="0.2">
      <c r="A7" s="188"/>
      <c r="B7" s="189"/>
      <c r="C7" s="195"/>
    </row>
    <row r="8" spans="1:4" s="156" customFormat="1" ht="22.5" customHeight="1" x14ac:dyDescent="0.2">
      <c r="A8" s="190" t="s">
        <v>238</v>
      </c>
      <c r="B8" s="177" t="s">
        <v>235</v>
      </c>
      <c r="C8" s="191" t="str">
        <f>'1.1.1'!C8</f>
        <v>Aspectes a revisar</v>
      </c>
    </row>
    <row r="9" spans="1:4" s="156" customFormat="1" ht="25.5" x14ac:dyDescent="0.2">
      <c r="A9" s="198" t="s">
        <v>240</v>
      </c>
      <c r="B9" s="225" t="s">
        <v>1121</v>
      </c>
      <c r="C9" s="103" t="s">
        <v>1122</v>
      </c>
      <c r="D9" s="159"/>
    </row>
    <row r="10" spans="1:4" s="156" customFormat="1" ht="25.5" x14ac:dyDescent="0.2">
      <c r="A10" s="110" t="s">
        <v>243</v>
      </c>
      <c r="B10" s="205" t="s">
        <v>1121</v>
      </c>
      <c r="C10" s="47" t="s">
        <v>1123</v>
      </c>
    </row>
    <row r="11" spans="1:4" s="202" customFormat="1" ht="25.5" x14ac:dyDescent="0.25">
      <c r="A11" s="280" t="s">
        <v>245</v>
      </c>
      <c r="B11" s="101" t="s">
        <v>249</v>
      </c>
      <c r="C11" s="201" t="s">
        <v>390</v>
      </c>
    </row>
    <row r="12" spans="1:4" s="156" customFormat="1" ht="25.5" x14ac:dyDescent="0.2">
      <c r="A12" s="280" t="s">
        <v>248</v>
      </c>
      <c r="B12" s="161" t="s">
        <v>1124</v>
      </c>
      <c r="C12" s="161" t="s">
        <v>1125</v>
      </c>
    </row>
    <row r="13" spans="1:4" s="157" customFormat="1" ht="25.5" x14ac:dyDescent="0.2">
      <c r="A13" s="280" t="s">
        <v>251</v>
      </c>
      <c r="B13" s="99" t="s">
        <v>1126</v>
      </c>
      <c r="C13" s="182" t="s">
        <v>1127</v>
      </c>
    </row>
    <row r="14" spans="1:4" s="156" customFormat="1" ht="25.5" x14ac:dyDescent="0.2">
      <c r="A14" s="280" t="s">
        <v>254</v>
      </c>
      <c r="B14" s="161" t="s">
        <v>1126</v>
      </c>
      <c r="C14" s="161" t="s">
        <v>1128</v>
      </c>
    </row>
    <row r="15" spans="1:4" s="156" customFormat="1" ht="25.5" x14ac:dyDescent="0.2">
      <c r="A15" s="280" t="s">
        <v>257</v>
      </c>
      <c r="B15" s="161" t="s">
        <v>1126</v>
      </c>
      <c r="C15" s="161" t="s">
        <v>1129</v>
      </c>
    </row>
    <row r="16" spans="1:4" ht="19.5" customHeight="1" x14ac:dyDescent="0.2">
      <c r="A16" s="158" t="s">
        <v>332</v>
      </c>
      <c r="B16" s="177" t="s">
        <v>235</v>
      </c>
      <c r="C16" s="191" t="s">
        <v>333</v>
      </c>
    </row>
    <row r="17" spans="1:3" s="156" customFormat="1" x14ac:dyDescent="0.2">
      <c r="A17" s="260" t="s">
        <v>334</v>
      </c>
      <c r="B17" s="119"/>
      <c r="C17" s="119" t="s">
        <v>335</v>
      </c>
    </row>
    <row r="18" spans="1:3" x14ac:dyDescent="0.2">
      <c r="A18" s="158" t="s">
        <v>336</v>
      </c>
      <c r="B18" s="177" t="s">
        <v>235</v>
      </c>
      <c r="C18" s="191" t="s">
        <v>337</v>
      </c>
    </row>
    <row r="19" spans="1:3" x14ac:dyDescent="0.2">
      <c r="A19" s="260" t="s">
        <v>338</v>
      </c>
      <c r="B19" s="161"/>
      <c r="C19" s="119" t="s">
        <v>335</v>
      </c>
    </row>
    <row r="20" spans="1:3" x14ac:dyDescent="0.2">
      <c r="A20" s="158" t="s">
        <v>347</v>
      </c>
      <c r="B20" s="177" t="s">
        <v>235</v>
      </c>
      <c r="C20" s="238" t="s">
        <v>348</v>
      </c>
    </row>
    <row r="21" spans="1:3" x14ac:dyDescent="0.2">
      <c r="A21" s="268" t="s">
        <v>349</v>
      </c>
      <c r="B21" s="120"/>
      <c r="C21" s="126" t="s">
        <v>335</v>
      </c>
    </row>
  </sheetData>
  <customSheetViews>
    <customSheetView guid="{C05EC54D-5F4D-4DAC-8B5A-CD3242A0C8CA}" showPageBreaks="1" fitToPage="1" printArea="1" view="pageBreakPreview">
      <selection activeCell="C15" sqref="C15"/>
      <pageMargins left="0" right="0" top="0" bottom="0" header="0" footer="0"/>
      <pageSetup paperSize="9" scale="71" fitToHeight="2" orientation="landscape" r:id="rId1"/>
    </customSheetView>
    <customSheetView guid="{D0C00841-1E30-435B-B1C3-8C1666084E21}" showPageBreaks="1" fitToPage="1" printArea="1" view="pageBreakPreview">
      <selection activeCell="C15" sqref="C15"/>
      <pageMargins left="0" right="0" top="0" bottom="0" header="0" footer="0"/>
      <pageSetup paperSize="9" scale="71" fitToHeight="2" orientation="landscape" r:id="rId2"/>
    </customSheetView>
    <customSheetView guid="{DE13449C-9946-4D9B-BAD6-D935553CF657}" showPageBreaks="1" view="pageBreakPreview">
      <selection activeCell="A9" sqref="A9:IV17"/>
      <pageMargins left="0" right="0" top="0" bottom="0" header="0" footer="0"/>
      <pageSetup paperSize="9" scale="63" orientation="portrait" r:id="rId3"/>
    </customSheetView>
    <customSheetView guid="{CB07B519-62E8-4084-A00D-D1F8D5657738}" showPageBreaks="1" view="pageBreakPreview">
      <selection activeCell="A9" sqref="A9:IV17"/>
      <pageMargins left="0" right="0" top="0" bottom="0" header="0" footer="0"/>
      <pageSetup paperSize="9" scale="63" orientation="portrait"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2">
    <pageSetUpPr fitToPage="1"/>
  </sheetPr>
  <dimension ref="A1:E20"/>
  <sheetViews>
    <sheetView view="pageBreakPreview" topLeftCell="A4" zoomScaleNormal="100" zoomScaleSheetLayoutView="100" workbookViewId="0">
      <selection activeCell="C11" sqref="C11"/>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23.28515625" style="155" customWidth="1"/>
    <col min="5" max="16384" width="11.42578125" style="155"/>
  </cols>
  <sheetData>
    <row r="1" spans="1:5" x14ac:dyDescent="0.2">
      <c r="A1" s="88" t="s">
        <v>231</v>
      </c>
      <c r="B1" s="88" t="str">
        <f>'1.4.6'!B1</f>
        <v>1.</v>
      </c>
      <c r="C1" s="88" t="str">
        <f>'1.4.6'!C1</f>
        <v>Control permanent no planificable</v>
      </c>
    </row>
    <row r="2" spans="1:5" x14ac:dyDescent="0.2">
      <c r="A2" s="90" t="s">
        <v>232</v>
      </c>
      <c r="B2" s="90" t="str">
        <f>'1.4.6'!B2</f>
        <v>1.4</v>
      </c>
      <c r="C2" s="90" t="str">
        <f>'1.4.6'!C2</f>
        <v>Endeutament</v>
      </c>
    </row>
    <row r="3" spans="1:5" ht="25.5" x14ac:dyDescent="0.2">
      <c r="A3" s="193" t="s">
        <v>233</v>
      </c>
      <c r="B3" s="193" t="str">
        <f>Inventari!C31</f>
        <v>1.4.7</v>
      </c>
      <c r="C3" s="194" t="str">
        <f>Inventari!D31</f>
        <v>Concessió d'avals a societats mercantils participades per persones o entitats privades amb quota de participació en el capital social no inferior al 30%</v>
      </c>
    </row>
    <row r="4" spans="1:5" s="156" customFormat="1" x14ac:dyDescent="0.2">
      <c r="A4" s="196"/>
      <c r="B4" s="159"/>
      <c r="C4" s="197"/>
    </row>
    <row r="5" spans="1:5" ht="18.95" customHeight="1" x14ac:dyDescent="0.2">
      <c r="A5" s="190" t="s">
        <v>234</v>
      </c>
      <c r="B5" s="177" t="s">
        <v>235</v>
      </c>
      <c r="C5" s="166" t="s">
        <v>236</v>
      </c>
    </row>
    <row r="6" spans="1:5" ht="25.5" x14ac:dyDescent="0.2">
      <c r="A6" s="198" t="s">
        <v>237</v>
      </c>
      <c r="B6" s="26" t="str">
        <f>Inventari!E31</f>
        <v>Article 49.7 i .8 RDLeg 2/2004</v>
      </c>
      <c r="C6" s="223" t="str">
        <f>Inventari!F31</f>
        <v>La concessió d'avals a societats mercantils participades per persones o entitats privades i amb una quota de participació en el capital social no inferior al 30%, haurà d'acordar-se previ informe de la intervenció.</v>
      </c>
    </row>
    <row r="7" spans="1:5" x14ac:dyDescent="0.2">
      <c r="A7" s="188"/>
      <c r="B7" s="189"/>
      <c r="C7" s="195"/>
    </row>
    <row r="8" spans="1:5" s="156" customFormat="1" ht="22.5" customHeight="1" x14ac:dyDescent="0.2">
      <c r="A8" s="190" t="s">
        <v>238</v>
      </c>
      <c r="B8" s="177" t="s">
        <v>235</v>
      </c>
      <c r="C8" s="191" t="str">
        <f>'1.1.1'!C8</f>
        <v>Aspectes a revisar</v>
      </c>
    </row>
    <row r="9" spans="1:5" s="156" customFormat="1" ht="25.5" x14ac:dyDescent="0.2">
      <c r="A9" s="198" t="s">
        <v>240</v>
      </c>
      <c r="B9" s="225" t="s">
        <v>1121</v>
      </c>
      <c r="C9" s="1003" t="s">
        <v>1122</v>
      </c>
      <c r="D9" s="287"/>
      <c r="E9" s="159"/>
    </row>
    <row r="10" spans="1:5" s="156" customFormat="1" ht="25.5" x14ac:dyDescent="0.2">
      <c r="A10" s="110" t="s">
        <v>243</v>
      </c>
      <c r="B10" s="205" t="s">
        <v>1121</v>
      </c>
      <c r="C10" s="47" t="s">
        <v>1123</v>
      </c>
    </row>
    <row r="11" spans="1:5" s="202" customFormat="1" ht="25.5" x14ac:dyDescent="0.25">
      <c r="A11" s="224" t="s">
        <v>245</v>
      </c>
      <c r="B11" s="201" t="s">
        <v>249</v>
      </c>
      <c r="C11" s="201" t="s">
        <v>390</v>
      </c>
    </row>
    <row r="12" spans="1:5" s="156" customFormat="1" ht="25.5" x14ac:dyDescent="0.2">
      <c r="A12" s="224" t="s">
        <v>248</v>
      </c>
      <c r="B12" s="161" t="s">
        <v>1124</v>
      </c>
      <c r="C12" s="161" t="s">
        <v>1125</v>
      </c>
    </row>
    <row r="13" spans="1:5" s="157" customFormat="1" ht="25.5" x14ac:dyDescent="0.2">
      <c r="A13" s="224" t="s">
        <v>251</v>
      </c>
      <c r="B13" s="186" t="s">
        <v>1130</v>
      </c>
      <c r="C13" s="182" t="s">
        <v>1131</v>
      </c>
      <c r="D13" s="278"/>
    </row>
    <row r="14" spans="1:5" s="156" customFormat="1" ht="25.5" x14ac:dyDescent="0.2">
      <c r="A14" s="224" t="s">
        <v>254</v>
      </c>
      <c r="B14" s="161" t="s">
        <v>1130</v>
      </c>
      <c r="C14" s="186" t="s">
        <v>1132</v>
      </c>
    </row>
    <row r="15" spans="1:5" ht="19.5" customHeight="1" x14ac:dyDescent="0.2">
      <c r="A15" s="158" t="s">
        <v>332</v>
      </c>
      <c r="B15" s="177" t="s">
        <v>235</v>
      </c>
      <c r="C15" s="191" t="s">
        <v>333</v>
      </c>
      <c r="D15" s="145"/>
    </row>
    <row r="16" spans="1:5" s="156" customFormat="1" x14ac:dyDescent="0.2">
      <c r="A16" s="260" t="s">
        <v>334</v>
      </c>
      <c r="B16" s="119"/>
      <c r="C16" s="119" t="s">
        <v>335</v>
      </c>
      <c r="D16" s="146"/>
    </row>
    <row r="17" spans="1:3" x14ac:dyDescent="0.2">
      <c r="A17" s="158" t="s">
        <v>336</v>
      </c>
      <c r="B17" s="177" t="s">
        <v>235</v>
      </c>
      <c r="C17" s="191" t="s">
        <v>337</v>
      </c>
    </row>
    <row r="18" spans="1:3" x14ac:dyDescent="0.2">
      <c r="A18" s="260" t="s">
        <v>338</v>
      </c>
      <c r="B18" s="161"/>
      <c r="C18" s="119" t="s">
        <v>335</v>
      </c>
    </row>
    <row r="19" spans="1:3" x14ac:dyDescent="0.2">
      <c r="A19" s="158" t="s">
        <v>347</v>
      </c>
      <c r="B19" s="177" t="s">
        <v>235</v>
      </c>
      <c r="C19" s="238" t="s">
        <v>348</v>
      </c>
    </row>
    <row r="20" spans="1:3" x14ac:dyDescent="0.2">
      <c r="A20" s="268" t="s">
        <v>349</v>
      </c>
      <c r="B20" s="120"/>
      <c r="C20" s="126" t="s">
        <v>335</v>
      </c>
    </row>
  </sheetData>
  <customSheetViews>
    <customSheetView guid="{C05EC54D-5F4D-4DAC-8B5A-CD3242A0C8CA}" showPageBreaks="1" fitToPage="1" printArea="1" view="pageBreakPreview">
      <selection activeCell="C26" sqref="C26"/>
      <pageMargins left="0" right="0" top="0" bottom="0" header="0" footer="0"/>
      <pageSetup paperSize="9" scale="80" fitToHeight="2" orientation="landscape" r:id="rId1"/>
    </customSheetView>
    <customSheetView guid="{D0C00841-1E30-435B-B1C3-8C1666084E21}" showPageBreaks="1" fitToPage="1" printArea="1" view="pageBreakPreview">
      <selection activeCell="C26" sqref="C26"/>
      <pageMargins left="0" right="0" top="0" bottom="0" header="0" footer="0"/>
      <pageSetup paperSize="9" scale="80" fitToHeight="2" orientation="landscape" r:id="rId2"/>
    </customSheetView>
    <customSheetView guid="{DE13449C-9946-4D9B-BAD6-D935553CF657}" showPageBreaks="1" view="pageBreakPreview">
      <selection activeCell="C7" sqref="C7"/>
      <pageMargins left="0" right="0" top="0" bottom="0" header="0" footer="0"/>
      <pageSetup paperSize="9" scale="63" orientation="portrait" r:id="rId3"/>
    </customSheetView>
    <customSheetView guid="{CB07B519-62E8-4084-A00D-D1F8D5657738}" showPageBreaks="1" view="pageBreakPreview">
      <selection activeCell="C7" sqref="C7"/>
      <pageMargins left="0" right="0" top="0" bottom="0" header="0" footer="0"/>
      <pageSetup paperSize="9" scale="63" orientation="portrait"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18.28515625" style="155" customWidth="1"/>
    <col min="5" max="16384" width="11.42578125" style="155"/>
  </cols>
  <sheetData>
    <row r="1" spans="1:4" x14ac:dyDescent="0.2">
      <c r="A1" s="88" t="s">
        <v>231</v>
      </c>
      <c r="B1" s="88" t="str">
        <f>[2]Inventari!A1</f>
        <v>1.</v>
      </c>
      <c r="C1" s="88" t="str">
        <f>[2]Inventari!B1</f>
        <v>Control permanent no planificable</v>
      </c>
    </row>
    <row r="2" spans="1:4" x14ac:dyDescent="0.2">
      <c r="A2" s="90" t="s">
        <v>232</v>
      </c>
      <c r="B2" s="90" t="str">
        <f>[2]Inventari!B32</f>
        <v>1.5</v>
      </c>
      <c r="C2" s="90" t="str">
        <f>[2]Inventari!C32</f>
        <v>Patrimoni</v>
      </c>
    </row>
    <row r="3" spans="1:4" x14ac:dyDescent="0.2">
      <c r="A3" s="193" t="s">
        <v>233</v>
      </c>
      <c r="B3" s="193" t="str">
        <f>[2]Inventari!C33</f>
        <v>1.5.1</v>
      </c>
      <c r="C3" s="194" t="str">
        <f>[2]Inventari!D33</f>
        <v>Cessions gratuïtes de béns</v>
      </c>
    </row>
    <row r="4" spans="1:4" s="156" customFormat="1" x14ac:dyDescent="0.2">
      <c r="A4" s="19"/>
      <c r="B4" s="20"/>
      <c r="C4" s="21"/>
    </row>
    <row r="5" spans="1:4" ht="18.95" customHeight="1" x14ac:dyDescent="0.2">
      <c r="A5" s="190" t="s">
        <v>234</v>
      </c>
      <c r="B5" s="177" t="s">
        <v>235</v>
      </c>
      <c r="C5" s="166" t="s">
        <v>236</v>
      </c>
    </row>
    <row r="6" spans="1:4" ht="63.75" x14ac:dyDescent="0.2">
      <c r="A6" s="198" t="s">
        <v>237</v>
      </c>
      <c r="B6" s="26" t="str">
        <f>Inventari!E33</f>
        <v xml:space="preserve">Art. 110.1.d) RD 1372/1986
Art. 47.2.ñ) L 7/1985
Art. 4.1.b.5) RD 128/2018 </v>
      </c>
      <c r="C6" s="223" t="str">
        <f>Inventari!F33</f>
        <v>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
      <c r="D6" s="160"/>
    </row>
    <row r="7" spans="1:4" x14ac:dyDescent="0.2">
      <c r="A7" s="171"/>
      <c r="B7" s="172"/>
      <c r="C7" s="125"/>
    </row>
    <row r="8" spans="1:4" s="156" customFormat="1" x14ac:dyDescent="0.2">
      <c r="A8" s="190" t="s">
        <v>238</v>
      </c>
      <c r="B8" s="177" t="s">
        <v>235</v>
      </c>
      <c r="C8" s="191" t="str">
        <f>'[2]1.1.1'!C8</f>
        <v>Aspectes a revisar</v>
      </c>
    </row>
    <row r="9" spans="1:4" ht="63.75" x14ac:dyDescent="0.2">
      <c r="A9" s="34" t="s">
        <v>240</v>
      </c>
      <c r="B9" s="102" t="s">
        <v>1133</v>
      </c>
      <c r="C9" s="122" t="s">
        <v>242</v>
      </c>
    </row>
    <row r="10" spans="1:4" ht="25.5" x14ac:dyDescent="0.2">
      <c r="A10" s="34" t="s">
        <v>243</v>
      </c>
      <c r="B10" s="186" t="s">
        <v>249</v>
      </c>
      <c r="C10" s="182" t="s">
        <v>390</v>
      </c>
    </row>
    <row r="11" spans="1:4" ht="51" x14ac:dyDescent="0.2">
      <c r="A11" s="34" t="s">
        <v>245</v>
      </c>
      <c r="B11" s="186" t="s">
        <v>1134</v>
      </c>
      <c r="C11" s="170" t="s">
        <v>1135</v>
      </c>
    </row>
    <row r="12" spans="1:4" s="156" customFormat="1" ht="76.5" x14ac:dyDescent="0.2">
      <c r="A12" s="34" t="s">
        <v>248</v>
      </c>
      <c r="B12" s="186" t="s">
        <v>1136</v>
      </c>
      <c r="C12" s="182" t="s">
        <v>1137</v>
      </c>
    </row>
    <row r="13" spans="1:4" s="157" customFormat="1" ht="25.5" x14ac:dyDescent="0.2">
      <c r="A13" s="34" t="s">
        <v>251</v>
      </c>
      <c r="B13" s="161" t="s">
        <v>1138</v>
      </c>
      <c r="C13" s="35" t="s">
        <v>1139</v>
      </c>
    </row>
    <row r="14" spans="1:4" s="156" customFormat="1" ht="25.5" x14ac:dyDescent="0.2">
      <c r="A14" s="34" t="s">
        <v>254</v>
      </c>
      <c r="B14" s="186" t="s">
        <v>1140</v>
      </c>
      <c r="C14" s="117" t="s">
        <v>1141</v>
      </c>
    </row>
    <row r="15" spans="1:4" s="156" customFormat="1" ht="25.5" x14ac:dyDescent="0.2">
      <c r="A15" s="34" t="s">
        <v>257</v>
      </c>
      <c r="B15" s="186" t="s">
        <v>1142</v>
      </c>
      <c r="C15" s="117" t="s">
        <v>1143</v>
      </c>
    </row>
    <row r="16" spans="1:4" s="156" customFormat="1" ht="51" x14ac:dyDescent="0.2">
      <c r="A16" s="34" t="s">
        <v>260</v>
      </c>
      <c r="B16" s="186" t="s">
        <v>1144</v>
      </c>
      <c r="C16" s="182" t="s">
        <v>1145</v>
      </c>
    </row>
    <row r="17" spans="1:3" s="156" customFormat="1" ht="51" x14ac:dyDescent="0.2">
      <c r="A17" s="34" t="s">
        <v>263</v>
      </c>
      <c r="B17" s="186" t="s">
        <v>1146</v>
      </c>
      <c r="C17" s="182" t="s">
        <v>1147</v>
      </c>
    </row>
    <row r="18" spans="1:3" ht="51" x14ac:dyDescent="0.2">
      <c r="A18" s="34" t="s">
        <v>266</v>
      </c>
      <c r="B18" s="99" t="s">
        <v>1148</v>
      </c>
      <c r="C18" s="100" t="s">
        <v>1149</v>
      </c>
    </row>
    <row r="19" spans="1:3" ht="38.25" x14ac:dyDescent="0.2">
      <c r="A19" s="34" t="s">
        <v>269</v>
      </c>
      <c r="B19" s="99" t="s">
        <v>1150</v>
      </c>
      <c r="C19" s="35" t="s">
        <v>1151</v>
      </c>
    </row>
    <row r="20" spans="1:3" s="156" customFormat="1" ht="25.5" x14ac:dyDescent="0.2">
      <c r="A20" s="34" t="s">
        <v>272</v>
      </c>
      <c r="B20" s="186" t="s">
        <v>1152</v>
      </c>
      <c r="C20" s="117" t="s">
        <v>1153</v>
      </c>
    </row>
    <row r="21" spans="1:3" ht="25.5" x14ac:dyDescent="0.2">
      <c r="A21" s="34" t="s">
        <v>275</v>
      </c>
      <c r="B21" s="161" t="s">
        <v>1154</v>
      </c>
      <c r="C21" s="35" t="s">
        <v>1155</v>
      </c>
    </row>
    <row r="22" spans="1:3" ht="51" x14ac:dyDescent="0.2">
      <c r="A22" s="34" t="s">
        <v>278</v>
      </c>
      <c r="B22" s="37" t="s">
        <v>1156</v>
      </c>
      <c r="C22" s="38" t="s">
        <v>1157</v>
      </c>
    </row>
    <row r="23" spans="1:3" ht="19.5" customHeight="1" x14ac:dyDescent="0.2">
      <c r="A23" s="158" t="s">
        <v>332</v>
      </c>
      <c r="B23" s="177" t="s">
        <v>235</v>
      </c>
      <c r="C23" s="191" t="s">
        <v>333</v>
      </c>
    </row>
    <row r="24" spans="1:3" x14ac:dyDescent="0.2">
      <c r="A24" s="260" t="s">
        <v>334</v>
      </c>
      <c r="B24" s="119"/>
      <c r="C24" s="261" t="s">
        <v>335</v>
      </c>
    </row>
    <row r="25" spans="1:3" x14ac:dyDescent="0.2">
      <c r="A25" s="158" t="s">
        <v>336</v>
      </c>
      <c r="B25" s="177" t="s">
        <v>235</v>
      </c>
      <c r="C25" s="191" t="s">
        <v>337</v>
      </c>
    </row>
    <row r="26" spans="1:3" ht="25.5" x14ac:dyDescent="0.2">
      <c r="A26" s="260" t="s">
        <v>338</v>
      </c>
      <c r="B26" s="186" t="s">
        <v>1158</v>
      </c>
      <c r="C26" s="283" t="s">
        <v>1114</v>
      </c>
    </row>
    <row r="27" spans="1:3" x14ac:dyDescent="0.2">
      <c r="A27" s="158" t="s">
        <v>347</v>
      </c>
      <c r="B27" s="177" t="s">
        <v>235</v>
      </c>
      <c r="C27" s="191" t="s">
        <v>348</v>
      </c>
    </row>
    <row r="28" spans="1:3" x14ac:dyDescent="0.2">
      <c r="A28" s="268" t="s">
        <v>349</v>
      </c>
      <c r="B28" s="120"/>
      <c r="C28" s="971" t="s">
        <v>335</v>
      </c>
    </row>
    <row r="29" spans="1:3" x14ac:dyDescent="0.2">
      <c r="A29" s="167"/>
      <c r="B29" s="178"/>
      <c r="C29" s="178"/>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topLeftCell="A3"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212" t="s">
        <v>231</v>
      </c>
      <c r="B1" s="213" t="str">
        <f>[2]Inventari!A1</f>
        <v>1.</v>
      </c>
      <c r="C1" s="233" t="str">
        <f>[2]Inventari!B1</f>
        <v>Control permanent no planificable</v>
      </c>
    </row>
    <row r="2" spans="1:3" x14ac:dyDescent="0.2">
      <c r="A2" s="215" t="s">
        <v>232</v>
      </c>
      <c r="B2" s="211" t="str">
        <f>[2]Inventari!B32</f>
        <v>1.5</v>
      </c>
      <c r="C2" s="234" t="str">
        <f>[2]Inventari!C32</f>
        <v>Patrimoni</v>
      </c>
    </row>
    <row r="3" spans="1:3" x14ac:dyDescent="0.2">
      <c r="A3" s="206" t="s">
        <v>233</v>
      </c>
      <c r="B3" s="193" t="str">
        <f>[2]Inventari!C34</f>
        <v>1.5.2</v>
      </c>
      <c r="C3" s="227" t="str">
        <f>[2]Inventari!D34</f>
        <v>Declaració béns no utilitzables</v>
      </c>
    </row>
    <row r="4" spans="1:3" s="156" customFormat="1" x14ac:dyDescent="0.2">
      <c r="A4" s="196"/>
      <c r="B4" s="159"/>
      <c r="C4" s="197"/>
    </row>
    <row r="5" spans="1:3" ht="18.95" customHeight="1" x14ac:dyDescent="0.2">
      <c r="A5" s="190" t="s">
        <v>234</v>
      </c>
      <c r="B5" s="177" t="s">
        <v>235</v>
      </c>
      <c r="C5" s="166" t="s">
        <v>236</v>
      </c>
    </row>
    <row r="6" spans="1:3" ht="38.25" x14ac:dyDescent="0.2">
      <c r="A6" s="198" t="s">
        <v>237</v>
      </c>
      <c r="B6" s="26" t="str">
        <f>Inventari!E34</f>
        <v>Art. 13.2 D 336/1988 (CAT)</v>
      </c>
      <c r="C6" s="124" t="str">
        <f>Inventari!F34</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row>
    <row r="7" spans="1:3" x14ac:dyDescent="0.2">
      <c r="A7" s="171"/>
      <c r="B7" s="172"/>
      <c r="C7" s="125"/>
    </row>
    <row r="8" spans="1:3" s="156" customFormat="1" x14ac:dyDescent="0.2">
      <c r="A8" s="190" t="s">
        <v>238</v>
      </c>
      <c r="B8" s="177" t="s">
        <v>235</v>
      </c>
      <c r="C8" s="191" t="str">
        <f>'[2]1.1.1'!C8</f>
        <v>Aspectes a revisar</v>
      </c>
    </row>
    <row r="9" spans="1:3" s="156" customFormat="1" ht="38.25" x14ac:dyDescent="0.2">
      <c r="A9" s="169" t="s">
        <v>240</v>
      </c>
      <c r="B9" s="102" t="s">
        <v>1159</v>
      </c>
      <c r="C9" s="103" t="s">
        <v>650</v>
      </c>
    </row>
    <row r="10" spans="1:3" ht="25.5" x14ac:dyDescent="0.2">
      <c r="A10" s="169" t="s">
        <v>243</v>
      </c>
      <c r="B10" s="186" t="s">
        <v>249</v>
      </c>
      <c r="C10" s="182" t="s">
        <v>390</v>
      </c>
    </row>
    <row r="11" spans="1:3" ht="51" x14ac:dyDescent="0.2">
      <c r="A11" s="169" t="s">
        <v>245</v>
      </c>
      <c r="B11" s="161" t="s">
        <v>1160</v>
      </c>
      <c r="C11" s="170" t="s">
        <v>1135</v>
      </c>
    </row>
    <row r="12" spans="1:3" s="157" customFormat="1" ht="25.5" x14ac:dyDescent="0.2">
      <c r="A12" s="169" t="s">
        <v>248</v>
      </c>
      <c r="B12" s="57" t="s">
        <v>1161</v>
      </c>
      <c r="C12" s="235" t="s">
        <v>1162</v>
      </c>
    </row>
    <row r="13" spans="1:3" ht="19.5" customHeight="1" x14ac:dyDescent="0.2">
      <c r="A13" s="158" t="s">
        <v>332</v>
      </c>
      <c r="B13" s="177" t="s">
        <v>235</v>
      </c>
      <c r="C13" s="191" t="s">
        <v>333</v>
      </c>
    </row>
    <row r="14" spans="1:3" s="156" customFormat="1" x14ac:dyDescent="0.2">
      <c r="A14" s="260" t="s">
        <v>334</v>
      </c>
      <c r="B14" s="119"/>
      <c r="C14" s="261" t="s">
        <v>335</v>
      </c>
    </row>
    <row r="15" spans="1:3" x14ac:dyDescent="0.2">
      <c r="A15" s="158" t="s">
        <v>336</v>
      </c>
      <c r="B15" s="177" t="s">
        <v>235</v>
      </c>
      <c r="C15" s="191" t="s">
        <v>337</v>
      </c>
    </row>
    <row r="16" spans="1:3" x14ac:dyDescent="0.2">
      <c r="A16" s="260" t="s">
        <v>338</v>
      </c>
      <c r="B16" s="161"/>
      <c r="C16" s="261" t="s">
        <v>335</v>
      </c>
    </row>
    <row r="17" spans="1:3" x14ac:dyDescent="0.2">
      <c r="A17" s="158" t="s">
        <v>347</v>
      </c>
      <c r="B17" s="177" t="s">
        <v>235</v>
      </c>
      <c r="C17" s="238" t="s">
        <v>348</v>
      </c>
    </row>
    <row r="18" spans="1:3" x14ac:dyDescent="0.2">
      <c r="A18" s="268" t="s">
        <v>349</v>
      </c>
      <c r="B18" s="120"/>
      <c r="C18"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topLeftCell="A4"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[2]Inventari!A1</f>
        <v>1.</v>
      </c>
      <c r="C1" s="88" t="str">
        <f>[2]Inventari!B1</f>
        <v>Control permanent no planificable</v>
      </c>
    </row>
    <row r="2" spans="1:3" x14ac:dyDescent="0.2">
      <c r="A2" s="90" t="s">
        <v>232</v>
      </c>
      <c r="B2" s="90" t="str">
        <f>[2]Inventari!B32</f>
        <v>1.5</v>
      </c>
      <c r="C2" s="90" t="str">
        <f>[2]Inventari!C32</f>
        <v>Patrimoni</v>
      </c>
    </row>
    <row r="3" spans="1:3" x14ac:dyDescent="0.2">
      <c r="A3" s="193" t="s">
        <v>233</v>
      </c>
      <c r="B3" s="193" t="str">
        <f>[2]Inventari!C35</f>
        <v>1.5.3</v>
      </c>
      <c r="C3" s="194" t="str">
        <f>[2]Inventari!D35</f>
        <v>Renúncia a herència, llegat o donacions</v>
      </c>
    </row>
    <row r="4" spans="1:3" s="156" customFormat="1" x14ac:dyDescent="0.2">
      <c r="A4" s="159"/>
      <c r="B4" s="159"/>
      <c r="C4" s="159"/>
    </row>
    <row r="5" spans="1:3" ht="18.95" customHeight="1" x14ac:dyDescent="0.2">
      <c r="A5" s="190" t="s">
        <v>234</v>
      </c>
      <c r="B5" s="177" t="s">
        <v>235</v>
      </c>
      <c r="C5" s="166" t="s">
        <v>236</v>
      </c>
    </row>
    <row r="6" spans="1:3" ht="64.5" customHeight="1" x14ac:dyDescent="0.2">
      <c r="A6" s="198" t="s">
        <v>237</v>
      </c>
      <c r="B6" s="26" t="str">
        <f>Inventari!E35</f>
        <v>Art. 32.2 D 336/1988 (CAT)</v>
      </c>
      <c r="C6" s="124" t="str">
        <f>Inventari!F35</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row>
    <row r="7" spans="1:3" x14ac:dyDescent="0.2">
      <c r="A7" s="171"/>
      <c r="B7" s="172"/>
      <c r="C7" s="173"/>
    </row>
    <row r="8" spans="1:3" s="156" customFormat="1" ht="22.5" customHeight="1" x14ac:dyDescent="0.2">
      <c r="A8" s="190" t="s">
        <v>238</v>
      </c>
      <c r="B8" s="177" t="s">
        <v>235</v>
      </c>
      <c r="C8" s="191" t="str">
        <f>'[2]1.1.1'!C8</f>
        <v>Aspectes a revisar</v>
      </c>
    </row>
    <row r="9" spans="1:3" s="156" customFormat="1" ht="38.25" x14ac:dyDescent="0.2">
      <c r="A9" s="168" t="s">
        <v>240</v>
      </c>
      <c r="B9" s="161" t="s">
        <v>1163</v>
      </c>
      <c r="C9" s="117" t="str">
        <f>'1.5.1'!C9</f>
        <v>Que l'expedient es proposa al ple de la corporació.</v>
      </c>
    </row>
    <row r="10" spans="1:3" ht="25.5" x14ac:dyDescent="0.2">
      <c r="A10" s="169" t="s">
        <v>243</v>
      </c>
      <c r="B10" s="186" t="s">
        <v>249</v>
      </c>
      <c r="C10" s="182" t="s">
        <v>390</v>
      </c>
    </row>
    <row r="11" spans="1:3" s="156" customFormat="1" ht="76.5" x14ac:dyDescent="0.2">
      <c r="A11" s="169" t="s">
        <v>245</v>
      </c>
      <c r="B11" s="147" t="s">
        <v>1164</v>
      </c>
      <c r="C11" s="186" t="s">
        <v>1165</v>
      </c>
    </row>
    <row r="12" spans="1:3" s="156" customFormat="1" ht="51" x14ac:dyDescent="0.2">
      <c r="A12" s="169" t="s">
        <v>248</v>
      </c>
      <c r="B12" s="147" t="s">
        <v>1166</v>
      </c>
      <c r="C12" s="186" t="s">
        <v>1167</v>
      </c>
    </row>
    <row r="13" spans="1:3" s="156" customFormat="1" ht="25.5" x14ac:dyDescent="0.2">
      <c r="A13" s="169" t="s">
        <v>251</v>
      </c>
      <c r="B13" s="186" t="s">
        <v>176</v>
      </c>
      <c r="C13" s="182" t="s">
        <v>1168</v>
      </c>
    </row>
    <row r="14" spans="1:3" ht="25.5" x14ac:dyDescent="0.2">
      <c r="A14" s="169" t="s">
        <v>254</v>
      </c>
      <c r="B14" s="161" t="s">
        <v>1169</v>
      </c>
      <c r="C14" s="35" t="s">
        <v>1170</v>
      </c>
    </row>
    <row r="15" spans="1:3" ht="38.25" x14ac:dyDescent="0.2">
      <c r="A15" s="169" t="s">
        <v>257</v>
      </c>
      <c r="B15" s="161" t="s">
        <v>1171</v>
      </c>
      <c r="C15" s="100" t="s">
        <v>1172</v>
      </c>
    </row>
    <row r="16" spans="1:3" ht="38.25" x14ac:dyDescent="0.2">
      <c r="A16" s="169" t="s">
        <v>260</v>
      </c>
      <c r="B16" s="161" t="s">
        <v>1171</v>
      </c>
      <c r="C16" s="100" t="s">
        <v>1173</v>
      </c>
    </row>
    <row r="17" spans="1:3" ht="25.5" x14ac:dyDescent="0.2">
      <c r="A17" s="169" t="s">
        <v>263</v>
      </c>
      <c r="B17" s="186" t="s">
        <v>1174</v>
      </c>
      <c r="C17" s="186" t="s">
        <v>1175</v>
      </c>
    </row>
    <row r="18" spans="1:3" ht="38.25" x14ac:dyDescent="0.2">
      <c r="A18" s="169" t="s">
        <v>266</v>
      </c>
      <c r="B18" s="134" t="s">
        <v>1176</v>
      </c>
      <c r="C18" s="186" t="s">
        <v>1177</v>
      </c>
    </row>
    <row r="19" spans="1:3" ht="19.5" customHeight="1" x14ac:dyDescent="0.2">
      <c r="A19" s="158" t="s">
        <v>332</v>
      </c>
      <c r="B19" s="177" t="s">
        <v>235</v>
      </c>
      <c r="C19" s="191" t="s">
        <v>333</v>
      </c>
    </row>
    <row r="20" spans="1:3" s="156" customFormat="1" x14ac:dyDescent="0.2">
      <c r="A20" s="260" t="s">
        <v>334</v>
      </c>
      <c r="B20" s="119"/>
      <c r="C20" s="261" t="s">
        <v>335</v>
      </c>
    </row>
    <row r="21" spans="1:3" x14ac:dyDescent="0.2">
      <c r="A21" s="158" t="s">
        <v>336</v>
      </c>
      <c r="B21" s="177" t="s">
        <v>235</v>
      </c>
      <c r="C21" s="191" t="s">
        <v>337</v>
      </c>
    </row>
    <row r="22" spans="1:3" ht="25.5" x14ac:dyDescent="0.2">
      <c r="A22" s="169" t="s">
        <v>338</v>
      </c>
      <c r="B22" s="26" t="s">
        <v>1171</v>
      </c>
      <c r="C22" s="182" t="s">
        <v>1178</v>
      </c>
    </row>
    <row r="23" spans="1:3" ht="38.25" x14ac:dyDescent="0.2">
      <c r="A23" s="260" t="s">
        <v>341</v>
      </c>
      <c r="B23" s="37" t="s">
        <v>176</v>
      </c>
      <c r="C23" s="261" t="s">
        <v>1179</v>
      </c>
    </row>
    <row r="24" spans="1:3" x14ac:dyDescent="0.2">
      <c r="A24" s="158" t="s">
        <v>347</v>
      </c>
      <c r="B24" s="177" t="s">
        <v>235</v>
      </c>
      <c r="C24" s="191" t="s">
        <v>348</v>
      </c>
    </row>
    <row r="25" spans="1:3" x14ac:dyDescent="0.2">
      <c r="A25" s="268" t="s">
        <v>349</v>
      </c>
      <c r="B25" s="120"/>
      <c r="C25"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pageSetUpPr fitToPage="1"/>
  </sheetPr>
  <dimension ref="A1:C24"/>
  <sheetViews>
    <sheetView view="pageBreakPreview" topLeftCell="A19" zoomScaleNormal="100" zoomScaleSheetLayoutView="100" workbookViewId="0">
      <selection activeCell="C10" sqref="C10"/>
    </sheetView>
  </sheetViews>
  <sheetFormatPr baseColWidth="10"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88" t="s">
        <v>231</v>
      </c>
      <c r="B1" s="88" t="str">
        <f>Inventari!A1</f>
        <v>1.</v>
      </c>
      <c r="C1" s="88" t="str">
        <f>Inventari!B1</f>
        <v>Control permanent no planificable</v>
      </c>
    </row>
    <row r="2" spans="1:3" x14ac:dyDescent="0.2">
      <c r="A2" s="90" t="s">
        <v>232</v>
      </c>
      <c r="B2" s="90" t="str">
        <f>Inventari!B2</f>
        <v>1.1</v>
      </c>
      <c r="C2" s="90" t="str">
        <f>Inventari!C2</f>
        <v>Pressupost</v>
      </c>
    </row>
    <row r="3" spans="1:3" ht="26.25" customHeight="1" x14ac:dyDescent="0.2">
      <c r="A3" s="183" t="s">
        <v>233</v>
      </c>
      <c r="B3" s="183" t="str">
        <f>Inventari!C5</f>
        <v>1.1.3</v>
      </c>
      <c r="C3" s="176" t="str">
        <f>Inventari!D5</f>
        <v>Establiment de normes que regulen les ordres de pagaments a justificar en Bases d'execució del pressupost (modificades amb posterioritat a l'aprovació de l'expedient del pressupost general)</v>
      </c>
    </row>
    <row r="4" spans="1:3" x14ac:dyDescent="0.2">
      <c r="A4" s="159"/>
      <c r="B4" s="230"/>
      <c r="C4" s="155"/>
    </row>
    <row r="5" spans="1:3" x14ac:dyDescent="0.2">
      <c r="A5" s="158" t="s">
        <v>234</v>
      </c>
      <c r="B5" s="24" t="s">
        <v>235</v>
      </c>
      <c r="C5" s="22" t="s">
        <v>236</v>
      </c>
    </row>
    <row r="6" spans="1:3" s="155" customFormat="1" ht="39.75" customHeight="1" x14ac:dyDescent="0.2">
      <c r="A6" s="165" t="s">
        <v>237</v>
      </c>
      <c r="B6" s="111" t="str">
        <f>Inventari!E5</f>
        <v>Art. 190.2 RDLeg 2/2004
Art. 72.1 RD 500/1990</v>
      </c>
      <c r="C6" s="290"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row>
    <row r="7" spans="1:3" x14ac:dyDescent="0.2">
      <c r="A7" s="52"/>
      <c r="B7" s="4"/>
      <c r="C7" s="53"/>
    </row>
    <row r="8" spans="1:3" x14ac:dyDescent="0.2">
      <c r="A8" s="158" t="s">
        <v>238</v>
      </c>
      <c r="B8" s="24" t="s">
        <v>235</v>
      </c>
      <c r="C8" s="9" t="str">
        <f>'1.1.1'!C8</f>
        <v>Aspectes a revisar</v>
      </c>
    </row>
    <row r="9" spans="1:3" ht="63.75" x14ac:dyDescent="0.2">
      <c r="A9" s="42" t="s">
        <v>240</v>
      </c>
      <c r="B9" s="101" t="s">
        <v>398</v>
      </c>
      <c r="C9" s="170" t="str">
        <f>'1.1.1'!C9</f>
        <v>Que l'expedient es proposa al ple de la corporació.</v>
      </c>
    </row>
    <row r="10" spans="1:3" s="6" customFormat="1" ht="25.5" x14ac:dyDescent="0.2">
      <c r="A10" s="42" t="s">
        <v>243</v>
      </c>
      <c r="B10" s="48" t="s">
        <v>249</v>
      </c>
      <c r="C10" s="998" t="s">
        <v>390</v>
      </c>
    </row>
    <row r="11" spans="1:3" ht="25.5" x14ac:dyDescent="0.2">
      <c r="A11" s="42" t="s">
        <v>245</v>
      </c>
      <c r="B11" s="40" t="s">
        <v>399</v>
      </c>
      <c r="C11" s="35" t="s">
        <v>400</v>
      </c>
    </row>
    <row r="12" spans="1:3" ht="25.5" x14ac:dyDescent="0.2">
      <c r="A12" s="42" t="s">
        <v>248</v>
      </c>
      <c r="B12" s="40" t="s">
        <v>401</v>
      </c>
      <c r="C12" s="35" t="s">
        <v>402</v>
      </c>
    </row>
    <row r="13" spans="1:3" ht="25.5" x14ac:dyDescent="0.2">
      <c r="A13" s="42" t="s">
        <v>251</v>
      </c>
      <c r="B13" s="40" t="s">
        <v>403</v>
      </c>
      <c r="C13" s="35" t="s">
        <v>404</v>
      </c>
    </row>
    <row r="14" spans="1:3" ht="25.5" x14ac:dyDescent="0.2">
      <c r="A14" s="42" t="s">
        <v>254</v>
      </c>
      <c r="B14" s="40" t="s">
        <v>405</v>
      </c>
      <c r="C14" s="35" t="s">
        <v>406</v>
      </c>
    </row>
    <row r="15" spans="1:3" ht="51" x14ac:dyDescent="0.2">
      <c r="A15" s="42" t="s">
        <v>257</v>
      </c>
      <c r="B15" s="44" t="s">
        <v>407</v>
      </c>
      <c r="C15" s="35" t="s">
        <v>408</v>
      </c>
    </row>
    <row r="16" spans="1:3" ht="38.25" x14ac:dyDescent="0.2">
      <c r="A16" s="42" t="s">
        <v>260</v>
      </c>
      <c r="B16" s="40" t="s">
        <v>409</v>
      </c>
      <c r="C16" s="35" t="s">
        <v>410</v>
      </c>
    </row>
    <row r="17" spans="1:3" ht="38.25" x14ac:dyDescent="0.2">
      <c r="A17" s="42" t="s">
        <v>263</v>
      </c>
      <c r="B17" s="40" t="s">
        <v>411</v>
      </c>
      <c r="C17" s="35" t="s">
        <v>412</v>
      </c>
    </row>
    <row r="18" spans="1:3" s="155" customFormat="1" ht="51" x14ac:dyDescent="0.2">
      <c r="A18" s="42" t="s">
        <v>266</v>
      </c>
      <c r="B18" s="275" t="s">
        <v>413</v>
      </c>
      <c r="C18" s="38" t="s">
        <v>414</v>
      </c>
    </row>
    <row r="19" spans="1:3" x14ac:dyDescent="0.2">
      <c r="A19" s="158" t="s">
        <v>332</v>
      </c>
      <c r="B19" s="177" t="s">
        <v>235</v>
      </c>
      <c r="C19" s="191" t="s">
        <v>333</v>
      </c>
    </row>
    <row r="20" spans="1:3" x14ac:dyDescent="0.2">
      <c r="A20" s="260" t="s">
        <v>334</v>
      </c>
      <c r="B20" s="119"/>
      <c r="C20" s="119" t="s">
        <v>335</v>
      </c>
    </row>
    <row r="21" spans="1:3" x14ac:dyDescent="0.2">
      <c r="A21" s="158" t="s">
        <v>336</v>
      </c>
      <c r="B21" s="177" t="s">
        <v>235</v>
      </c>
      <c r="C21" s="191" t="s">
        <v>337</v>
      </c>
    </row>
    <row r="22" spans="1:3" x14ac:dyDescent="0.2">
      <c r="A22" s="260" t="s">
        <v>338</v>
      </c>
      <c r="B22" s="161"/>
      <c r="C22" s="119" t="s">
        <v>335</v>
      </c>
    </row>
    <row r="23" spans="1:3" x14ac:dyDescent="0.2">
      <c r="A23" s="158" t="s">
        <v>347</v>
      </c>
      <c r="B23" s="177" t="s">
        <v>235</v>
      </c>
      <c r="C23" s="238" t="s">
        <v>348</v>
      </c>
    </row>
    <row r="24" spans="1:3" x14ac:dyDescent="0.2">
      <c r="A24" s="268" t="s">
        <v>349</v>
      </c>
      <c r="B24" s="120"/>
      <c r="C24" s="126" t="s">
        <v>335</v>
      </c>
    </row>
  </sheetData>
  <customSheetViews>
    <customSheetView guid="{C05EC54D-5F4D-4DAC-8B5A-CD3242A0C8CA}" scale="90" showPageBreaks="1" fitToPage="1" view="pageBreakPreview">
      <selection activeCell="C45" sqref="C45"/>
      <pageMargins left="0" right="0" top="0" bottom="0" header="0" footer="0"/>
      <pageSetup paperSize="9" fitToHeight="6" orientation="landscape" r:id="rId1"/>
    </customSheetView>
    <customSheetView guid="{D0C00841-1E30-435B-B1C3-8C1666084E21}" scale="90" showPageBreaks="1" fitToPage="1" view="pageBreakPreview">
      <selection activeCell="C45" sqref="C45"/>
      <pageMargins left="0" right="0" top="0" bottom="0" header="0" footer="0"/>
      <pageSetup paperSize="9" fitToHeight="6" orientation="landscape" r:id="rId2"/>
    </customSheetView>
    <customSheetView guid="{DE13449C-9946-4D9B-BAD6-D935553CF657}" scale="90" showPageBreaks="1" fitToPage="1" printArea="1" view="pageBreakPreview">
      <selection activeCell="C21" sqref="C21"/>
      <pageMargins left="0" right="0" top="0" bottom="0" header="0" footer="0"/>
      <pageSetup paperSize="9" fitToHeight="6" orientation="landscape" r:id="rId3"/>
    </customSheetView>
    <customSheetView guid="{CB07B519-62E8-4084-A00D-D1F8D5657738}" scale="90" showPageBreaks="1" fitToPage="1" view="pageBreakPreview">
      <selection activeCell="D20" sqref="D20"/>
      <pageMargins left="0" right="0" top="0" bottom="0" header="0" footer="0"/>
      <pageSetup paperSize="9" scale="74" fitToHeight="6" orientation="landscape" r:id="rId4"/>
    </customSheetView>
    <customSheetView guid="{8DB10316-28C9-4A14-AEA2-359711156BC5}" showPageBreaks="1" fitToPage="1">
      <selection activeCell="C44" sqref="C44"/>
      <pageMargins left="0" right="0" top="0" bottom="0" header="0" footer="0"/>
      <pageSetup paperSize="9" scale="69" fitToHeight="2" orientation="portrait" r:id="rId5"/>
    </customSheetView>
    <customSheetView guid="{A2FA97B7-FA2E-4CF8-9E14-C904E49D925F}" fitToPage="1">
      <selection activeCell="C38" sqref="C38"/>
      <pageMargins left="0" right="0" top="0" bottom="0" header="0" footer="0"/>
      <pageSetup paperSize="9" scale="69" fitToHeight="2" orientation="portrait" r:id="rId6"/>
    </customSheetView>
    <customSheetView guid="{ADC44F08-3865-4F34-B04A-36DC3A9880D3}" fitToPage="1">
      <selection activeCell="B11" sqref="B11"/>
      <pageMargins left="0" right="0" top="0" bottom="0" header="0" footer="0"/>
      <pageSetup paperSize="9" scale="69" fitToHeight="2" orientation="portrait" r:id="rId7"/>
    </customSheetView>
    <customSheetView guid="{938131D7-2FA4-4B6F-9B58-CE56B014F426}" showPageBreaks="1" fitToPage="1" topLeftCell="A4">
      <selection activeCell="D22" sqref="D22"/>
      <pageMargins left="0" right="0" top="0" bottom="0" header="0" footer="0"/>
      <pageSetup paperSize="9" scale="48" fitToHeight="2" orientation="portrait" r:id="rId8"/>
    </customSheetView>
    <customSheetView guid="{15196E9F-7FF8-439E-8E5E-D7EC9B4FE2B9}" scale="160" showPageBreaks="1" fitToPage="1" printArea="1" view="pageBreakPreview">
      <selection activeCell="C10" sqref="C10"/>
      <pageMargins left="0" right="0" top="0" bottom="0" header="0" footer="0"/>
      <pageSetup paperSize="9" fitToHeight="6" orientation="landscape" r:id="rId9"/>
    </customSheetView>
  </customSheetViews>
  <pageMargins left="0.19685039370078741" right="0.19685039370078741" top="0.19685039370078741" bottom="0.19685039370078741" header="0.39370078740157483" footer="0.39370078740157483"/>
  <pageSetup paperSize="9" fitToHeight="6" orientation="landscape" r:id="rId1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topLeftCell="A14" zoomScaleNormal="100" zoomScaleSheetLayoutView="100" workbookViewId="0">
      <selection activeCell="C15" sqref="C15"/>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[2]Inventari!A1</f>
        <v>1.</v>
      </c>
      <c r="C1" s="88" t="str">
        <f>[2]Inventari!B1</f>
        <v>Control permanent no planificable</v>
      </c>
    </row>
    <row r="2" spans="1:3" x14ac:dyDescent="0.2">
      <c r="A2" s="90" t="s">
        <v>232</v>
      </c>
      <c r="B2" s="90" t="str">
        <f>[2]Inventari!B32</f>
        <v>1.5</v>
      </c>
      <c r="C2" s="90" t="str">
        <f>[2]Inventari!C32</f>
        <v>Patrimoni</v>
      </c>
    </row>
    <row r="3" spans="1:3" x14ac:dyDescent="0.2">
      <c r="A3" s="193" t="s">
        <v>233</v>
      </c>
      <c r="B3" s="193" t="str">
        <f>[2]Inventari!C36</f>
        <v>1.5.4</v>
      </c>
      <c r="C3" s="194" t="str">
        <f>[2]Inventari!D36</f>
        <v>Concessions de béns de domini públic</v>
      </c>
    </row>
    <row r="4" spans="1:3" s="156" customFormat="1" x14ac:dyDescent="0.2">
      <c r="A4" s="159"/>
      <c r="B4" s="159"/>
      <c r="C4" s="159"/>
    </row>
    <row r="5" spans="1:3" x14ac:dyDescent="0.2">
      <c r="A5" s="190" t="s">
        <v>234</v>
      </c>
      <c r="B5" s="177" t="s">
        <v>235</v>
      </c>
      <c r="C5" s="166" t="s">
        <v>236</v>
      </c>
    </row>
    <row r="6" spans="1:3" ht="38.25" x14ac:dyDescent="0.2">
      <c r="A6" s="165" t="s">
        <v>237</v>
      </c>
      <c r="B6" s="162" t="str">
        <f>Inventari!E36</f>
        <v>Art. 66.1 D 336/1988 (CAT)</v>
      </c>
      <c r="C6" s="290" t="str">
        <f>Inventari!F36</f>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
    </row>
    <row r="7" spans="1:3" x14ac:dyDescent="0.2">
      <c r="A7" s="188"/>
      <c r="B7" s="189"/>
      <c r="C7" s="195"/>
    </row>
    <row r="8" spans="1:3" s="156" customFormat="1" x14ac:dyDescent="0.2">
      <c r="A8" s="190" t="s">
        <v>238</v>
      </c>
      <c r="B8" s="177" t="s">
        <v>235</v>
      </c>
      <c r="C8" s="191" t="str">
        <f>'[2]1.1.1'!C8</f>
        <v>Aspectes a revisar</v>
      </c>
    </row>
    <row r="9" spans="1:3" s="156" customFormat="1" ht="38.25" x14ac:dyDescent="0.2">
      <c r="A9" s="168" t="s">
        <v>240</v>
      </c>
      <c r="B9" s="161" t="s">
        <v>1180</v>
      </c>
      <c r="C9" s="117" t="str">
        <f>'1.5.1'!C9</f>
        <v>Que l'expedient es proposa al ple de la corporació.</v>
      </c>
    </row>
    <row r="10" spans="1:3" ht="25.5" x14ac:dyDescent="0.2">
      <c r="A10" s="169" t="s">
        <v>243</v>
      </c>
      <c r="B10" s="161" t="s">
        <v>1181</v>
      </c>
      <c r="C10" s="35" t="s">
        <v>1182</v>
      </c>
    </row>
    <row r="11" spans="1:3" ht="102" x14ac:dyDescent="0.2">
      <c r="A11" s="169" t="s">
        <v>245</v>
      </c>
      <c r="B11" s="186" t="s">
        <v>1183</v>
      </c>
      <c r="C11" s="205" t="s">
        <v>1184</v>
      </c>
    </row>
    <row r="12" spans="1:3" s="156" customFormat="1" x14ac:dyDescent="0.2">
      <c r="A12" s="169" t="s">
        <v>248</v>
      </c>
      <c r="B12" s="161" t="s">
        <v>1185</v>
      </c>
      <c r="C12" s="321" t="s">
        <v>1186</v>
      </c>
    </row>
    <row r="13" spans="1:3" ht="51" x14ac:dyDescent="0.2">
      <c r="A13" s="169" t="s">
        <v>251</v>
      </c>
      <c r="B13" s="161" t="s">
        <v>1187</v>
      </c>
      <c r="C13" s="170" t="s">
        <v>1188</v>
      </c>
    </row>
    <row r="14" spans="1:3" ht="25.5" x14ac:dyDescent="0.2">
      <c r="A14" s="169" t="s">
        <v>254</v>
      </c>
      <c r="B14" s="161" t="s">
        <v>1189</v>
      </c>
      <c r="C14" s="35" t="s">
        <v>1190</v>
      </c>
    </row>
    <row r="15" spans="1:3" s="156" customFormat="1" ht="25.5" x14ac:dyDescent="0.2">
      <c r="A15" s="169" t="s">
        <v>257</v>
      </c>
      <c r="B15" s="101" t="s">
        <v>249</v>
      </c>
      <c r="C15" s="182" t="s">
        <v>390</v>
      </c>
    </row>
    <row r="16" spans="1:3" s="156" customFormat="1" ht="51" x14ac:dyDescent="0.2">
      <c r="A16" s="169" t="s">
        <v>260</v>
      </c>
      <c r="B16" s="186" t="s">
        <v>1191</v>
      </c>
      <c r="C16" s="182" t="s">
        <v>1103</v>
      </c>
    </row>
    <row r="17" spans="1:3" ht="29.25" customHeight="1" x14ac:dyDescent="0.2">
      <c r="A17" s="169" t="s">
        <v>263</v>
      </c>
      <c r="B17" s="161" t="s">
        <v>1192</v>
      </c>
      <c r="C17" s="35" t="s">
        <v>1193</v>
      </c>
    </row>
    <row r="18" spans="1:3" ht="25.5" x14ac:dyDescent="0.2">
      <c r="A18" s="169" t="s">
        <v>266</v>
      </c>
      <c r="B18" s="161" t="s">
        <v>1194</v>
      </c>
      <c r="C18" s="123" t="s">
        <v>1195</v>
      </c>
    </row>
    <row r="19" spans="1:3" ht="25.5" x14ac:dyDescent="0.2">
      <c r="A19" s="169" t="s">
        <v>269</v>
      </c>
      <c r="B19" s="161" t="s">
        <v>1196</v>
      </c>
      <c r="C19" s="123" t="s">
        <v>1197</v>
      </c>
    </row>
    <row r="20" spans="1:3" ht="25.5" x14ac:dyDescent="0.2">
      <c r="A20" s="169" t="s">
        <v>272</v>
      </c>
      <c r="B20" s="161" t="s">
        <v>1198</v>
      </c>
      <c r="C20" s="123" t="s">
        <v>1199</v>
      </c>
    </row>
    <row r="21" spans="1:3" x14ac:dyDescent="0.2">
      <c r="A21" s="158" t="s">
        <v>332</v>
      </c>
      <c r="B21" s="177" t="s">
        <v>235</v>
      </c>
      <c r="C21" s="191" t="s">
        <v>333</v>
      </c>
    </row>
    <row r="22" spans="1:3" x14ac:dyDescent="0.2">
      <c r="A22" s="260" t="s">
        <v>334</v>
      </c>
      <c r="B22" s="119"/>
      <c r="C22" s="261" t="s">
        <v>335</v>
      </c>
    </row>
    <row r="23" spans="1:3" x14ac:dyDescent="0.2">
      <c r="A23" s="158" t="s">
        <v>336</v>
      </c>
      <c r="B23" s="177" t="s">
        <v>235</v>
      </c>
      <c r="C23" s="191" t="s">
        <v>337</v>
      </c>
    </row>
    <row r="24" spans="1:3" x14ac:dyDescent="0.2">
      <c r="A24" s="260" t="s">
        <v>338</v>
      </c>
      <c r="B24" s="119"/>
      <c r="C24" s="261" t="s">
        <v>335</v>
      </c>
    </row>
    <row r="25" spans="1:3" x14ac:dyDescent="0.2">
      <c r="A25" s="158" t="s">
        <v>347</v>
      </c>
      <c r="B25" s="177" t="s">
        <v>235</v>
      </c>
      <c r="C25" s="191" t="s">
        <v>348</v>
      </c>
    </row>
    <row r="26" spans="1:3" x14ac:dyDescent="0.2">
      <c r="A26" s="268" t="s">
        <v>349</v>
      </c>
      <c r="B26" s="120"/>
      <c r="C26" s="971" t="s">
        <v>335</v>
      </c>
    </row>
    <row r="27" spans="1:3" ht="19.5" customHeight="1" x14ac:dyDescent="0.2"/>
    <row r="28" spans="1:3" s="156" customFormat="1" x14ac:dyDescent="0.2">
      <c r="A28" s="155"/>
      <c r="B28" s="155"/>
      <c r="C28" s="989"/>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[2]Inventari!A1</f>
        <v>1.</v>
      </c>
      <c r="C1" s="89" t="str">
        <f>[2]Inventari!B1</f>
        <v>Control permanent no planificable</v>
      </c>
    </row>
    <row r="2" spans="1:3" x14ac:dyDescent="0.2">
      <c r="A2" s="90" t="s">
        <v>232</v>
      </c>
      <c r="B2" s="90" t="str">
        <f>[2]Inventari!B32</f>
        <v>1.5</v>
      </c>
      <c r="C2" s="91" t="str">
        <f>[2]Inventari!C32</f>
        <v>Patrimoni</v>
      </c>
    </row>
    <row r="3" spans="1:3" x14ac:dyDescent="0.2">
      <c r="A3" s="183" t="s">
        <v>233</v>
      </c>
      <c r="B3" s="183" t="str">
        <f>[2]Inventari!C37</f>
        <v>1.5.5</v>
      </c>
      <c r="C3" s="176" t="str">
        <f>[2]Inventari!D37</f>
        <v>Cessió per qualsevol títol d'aprofitament dels béns comunals</v>
      </c>
    </row>
    <row r="4" spans="1:3" s="156" customFormat="1" x14ac:dyDescent="0.2">
      <c r="A4" s="159"/>
      <c r="B4" s="159"/>
      <c r="C4" s="159"/>
    </row>
    <row r="5" spans="1:3" x14ac:dyDescent="0.2">
      <c r="A5" s="190" t="s">
        <v>234</v>
      </c>
      <c r="B5" s="177" t="s">
        <v>235</v>
      </c>
      <c r="C5" s="166" t="s">
        <v>236</v>
      </c>
    </row>
    <row r="6" spans="1:3" ht="89.25" x14ac:dyDescent="0.2">
      <c r="A6" s="198" t="s">
        <v>237</v>
      </c>
      <c r="B6" s="26" t="str">
        <f>Inventari!E37</f>
        <v>Art. 54.1.b) RDLeg 781/1986
Art. 4.1.b).5 RD 128/2018
Art. 84 D 336/1988 (CAT)
Art. 47.2.i) L 7/1985</v>
      </c>
      <c r="C6" s="124" t="str">
        <f>Inventari!F37</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188"/>
      <c r="B7" s="189"/>
      <c r="C7" s="116"/>
    </row>
    <row r="8" spans="1:3" s="156" customFormat="1" x14ac:dyDescent="0.2">
      <c r="A8" s="190" t="s">
        <v>238</v>
      </c>
      <c r="B8" s="177" t="s">
        <v>235</v>
      </c>
      <c r="C8" s="191" t="str">
        <f>'[2]1.1.1'!C8</f>
        <v>Aspectes a revisar</v>
      </c>
    </row>
    <row r="9" spans="1:3" s="156" customFormat="1" ht="51" x14ac:dyDescent="0.2">
      <c r="A9" s="168" t="s">
        <v>240</v>
      </c>
      <c r="B9" s="205" t="s">
        <v>1200</v>
      </c>
      <c r="C9" s="203" t="str">
        <f>'1.5.1'!C9</f>
        <v>Que l'expedient es proposa al ple de la corporació.</v>
      </c>
    </row>
    <row r="10" spans="1:3" s="156" customFormat="1" ht="25.5" x14ac:dyDescent="0.2">
      <c r="A10" s="154" t="s">
        <v>243</v>
      </c>
      <c r="B10" s="101" t="s">
        <v>249</v>
      </c>
      <c r="C10" s="101" t="s">
        <v>390</v>
      </c>
    </row>
    <row r="11" spans="1:3" ht="51" x14ac:dyDescent="0.2">
      <c r="A11" s="154" t="s">
        <v>245</v>
      </c>
      <c r="B11" s="161" t="s">
        <v>1134</v>
      </c>
      <c r="C11" s="100" t="str">
        <f>'1.5.2'!C11</f>
        <v>Que consta l'informe favorable de la secretaria de la corporació.</v>
      </c>
    </row>
    <row r="12" spans="1:3" ht="25.5" x14ac:dyDescent="0.2">
      <c r="A12" s="154" t="s">
        <v>248</v>
      </c>
      <c r="B12" s="161" t="s">
        <v>1201</v>
      </c>
      <c r="C12" s="35" t="s">
        <v>1202</v>
      </c>
    </row>
    <row r="13" spans="1:3" s="157" customFormat="1" ht="25.5" x14ac:dyDescent="0.2">
      <c r="A13" s="154" t="s">
        <v>251</v>
      </c>
      <c r="B13" s="161" t="s">
        <v>1201</v>
      </c>
      <c r="C13" s="35" t="s">
        <v>1203</v>
      </c>
    </row>
    <row r="14" spans="1:3" ht="25.5" x14ac:dyDescent="0.2">
      <c r="A14" s="154" t="s">
        <v>254</v>
      </c>
      <c r="B14" s="161" t="s">
        <v>1204</v>
      </c>
      <c r="C14" s="35" t="s">
        <v>1205</v>
      </c>
    </row>
    <row r="15" spans="1:3" ht="25.5" x14ac:dyDescent="0.2">
      <c r="A15" s="154" t="s">
        <v>257</v>
      </c>
      <c r="B15" s="161" t="s">
        <v>1206</v>
      </c>
      <c r="C15" s="35" t="s">
        <v>1207</v>
      </c>
    </row>
    <row r="16" spans="1:3" ht="38.25" x14ac:dyDescent="0.2">
      <c r="A16" s="154" t="s">
        <v>260</v>
      </c>
      <c r="B16" s="161" t="s">
        <v>1208</v>
      </c>
      <c r="C16" s="35" t="s">
        <v>1209</v>
      </c>
    </row>
    <row r="17" spans="1:3" ht="38.25" x14ac:dyDescent="0.2">
      <c r="A17" s="154" t="s">
        <v>263</v>
      </c>
      <c r="B17" s="161" t="s">
        <v>1210</v>
      </c>
      <c r="C17" s="100" t="s">
        <v>1211</v>
      </c>
    </row>
    <row r="18" spans="1:3" ht="25.5" x14ac:dyDescent="0.2">
      <c r="A18" s="154" t="s">
        <v>266</v>
      </c>
      <c r="B18" s="161" t="s">
        <v>1212</v>
      </c>
      <c r="C18" s="100" t="s">
        <v>1213</v>
      </c>
    </row>
    <row r="19" spans="1:3" ht="38.25" x14ac:dyDescent="0.2">
      <c r="A19" s="154" t="s">
        <v>269</v>
      </c>
      <c r="B19" s="37" t="s">
        <v>1214</v>
      </c>
      <c r="C19" s="226" t="s">
        <v>1215</v>
      </c>
    </row>
    <row r="20" spans="1:3" ht="19.5" customHeight="1" x14ac:dyDescent="0.2">
      <c r="A20" s="158" t="s">
        <v>332</v>
      </c>
      <c r="B20" s="177" t="s">
        <v>235</v>
      </c>
      <c r="C20" s="191" t="s">
        <v>333</v>
      </c>
    </row>
    <row r="21" spans="1:3" s="156" customFormat="1" x14ac:dyDescent="0.2">
      <c r="A21" s="260" t="s">
        <v>334</v>
      </c>
      <c r="B21" s="119"/>
      <c r="C21" s="261" t="s">
        <v>335</v>
      </c>
    </row>
    <row r="22" spans="1:3" x14ac:dyDescent="0.2">
      <c r="A22" s="158" t="s">
        <v>336</v>
      </c>
      <c r="B22" s="177" t="s">
        <v>235</v>
      </c>
      <c r="C22" s="191" t="s">
        <v>337</v>
      </c>
    </row>
    <row r="23" spans="1:3" ht="25.5" x14ac:dyDescent="0.2">
      <c r="A23" s="260" t="s">
        <v>338</v>
      </c>
      <c r="B23" s="161" t="s">
        <v>1216</v>
      </c>
      <c r="C23" s="283" t="s">
        <v>1114</v>
      </c>
    </row>
    <row r="24" spans="1:3" x14ac:dyDescent="0.2">
      <c r="A24" s="158" t="s">
        <v>347</v>
      </c>
      <c r="B24" s="177" t="s">
        <v>235</v>
      </c>
      <c r="C24" s="191" t="s">
        <v>348</v>
      </c>
    </row>
    <row r="25" spans="1:3" x14ac:dyDescent="0.2">
      <c r="A25" s="268" t="s">
        <v>349</v>
      </c>
      <c r="B25" s="120"/>
      <c r="C25"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[2]Inventari!A1</f>
        <v>1.</v>
      </c>
      <c r="C1" s="89" t="str">
        <f>[2]Inventari!B1</f>
        <v>Control permanent no planificable</v>
      </c>
    </row>
    <row r="2" spans="1:3" x14ac:dyDescent="0.2">
      <c r="A2" s="90" t="s">
        <v>232</v>
      </c>
      <c r="B2" s="90" t="str">
        <f>[2]Inventari!B32</f>
        <v>1.5</v>
      </c>
      <c r="C2" s="91" t="str">
        <f>[2]Inventari!C32</f>
        <v>Patrimoni</v>
      </c>
    </row>
    <row r="3" spans="1:3" x14ac:dyDescent="0.2">
      <c r="A3" s="183" t="s">
        <v>233</v>
      </c>
      <c r="B3" s="183" t="str">
        <f>[2]Inventari!C38</f>
        <v>1.5.6</v>
      </c>
      <c r="C3" s="176" t="str">
        <f>[2]Inventari!D38</f>
        <v>Alienació de béns, quan la seva quantia excedeix del 10 % dels recursos ordinaris del seu pressupost</v>
      </c>
    </row>
    <row r="4" spans="1:3" s="156" customFormat="1" x14ac:dyDescent="0.2">
      <c r="A4" s="159"/>
      <c r="B4" s="159"/>
      <c r="C4" s="159"/>
    </row>
    <row r="5" spans="1:3" x14ac:dyDescent="0.2">
      <c r="A5" s="190" t="s">
        <v>234</v>
      </c>
      <c r="B5" s="177" t="s">
        <v>235</v>
      </c>
      <c r="C5" s="166" t="s">
        <v>236</v>
      </c>
    </row>
    <row r="6" spans="1:3" ht="89.25" x14ac:dyDescent="0.2">
      <c r="A6" s="198" t="s">
        <v>237</v>
      </c>
      <c r="B6" s="26" t="str">
        <f>Inventari!E38</f>
        <v>Art. 54.1.b) RDLeg 781/1986
Art. 4.1.b).5 RD 128/2018
Art. 41.2 D 336/1988 (CAT)
Art. 47.2.m) L 7/1985</v>
      </c>
      <c r="C6" s="223" t="str">
        <f>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188"/>
      <c r="B7" s="189"/>
      <c r="C7" s="116"/>
    </row>
    <row r="8" spans="1:3" s="156" customFormat="1" x14ac:dyDescent="0.2">
      <c r="A8" s="190" t="s">
        <v>238</v>
      </c>
      <c r="B8" s="177" t="s">
        <v>235</v>
      </c>
      <c r="C8" s="191" t="str">
        <f>'[2]1.1.1'!C8</f>
        <v>Aspectes a revisar</v>
      </c>
    </row>
    <row r="9" spans="1:3" s="156" customFormat="1" ht="51" x14ac:dyDescent="0.2">
      <c r="A9" s="168" t="s">
        <v>240</v>
      </c>
      <c r="B9" s="201" t="s">
        <v>1217</v>
      </c>
      <c r="C9" s="153" t="s">
        <v>242</v>
      </c>
    </row>
    <row r="10" spans="1:3" s="156" customFormat="1" ht="25.5" x14ac:dyDescent="0.2">
      <c r="A10" s="169" t="s">
        <v>243</v>
      </c>
      <c r="B10" s="101" t="s">
        <v>249</v>
      </c>
      <c r="C10" s="101" t="s">
        <v>390</v>
      </c>
    </row>
    <row r="11" spans="1:3" s="156" customFormat="1" ht="51" x14ac:dyDescent="0.2">
      <c r="A11" s="169" t="s">
        <v>245</v>
      </c>
      <c r="B11" s="101" t="s">
        <v>1134</v>
      </c>
      <c r="C11" s="205" t="s">
        <v>1218</v>
      </c>
    </row>
    <row r="12" spans="1:3" s="157" customFormat="1" ht="25.5" x14ac:dyDescent="0.2">
      <c r="A12" s="169" t="s">
        <v>248</v>
      </c>
      <c r="B12" s="161" t="s">
        <v>1219</v>
      </c>
      <c r="C12" s="35" t="s">
        <v>1220</v>
      </c>
    </row>
    <row r="13" spans="1:3" ht="25.5" x14ac:dyDescent="0.2">
      <c r="A13" s="169" t="s">
        <v>251</v>
      </c>
      <c r="B13" s="161" t="s">
        <v>1169</v>
      </c>
      <c r="C13" s="35" t="s">
        <v>1221</v>
      </c>
    </row>
    <row r="14" spans="1:3" ht="39" customHeight="1" x14ac:dyDescent="0.2">
      <c r="A14" s="169" t="s">
        <v>254</v>
      </c>
      <c r="B14" s="161" t="s">
        <v>1171</v>
      </c>
      <c r="C14" s="35" t="s">
        <v>1222</v>
      </c>
    </row>
    <row r="15" spans="1:3" ht="38.25" customHeight="1" x14ac:dyDescent="0.2">
      <c r="A15" s="169" t="s">
        <v>257</v>
      </c>
      <c r="B15" s="161" t="s">
        <v>1171</v>
      </c>
      <c r="C15" s="170" t="s">
        <v>1223</v>
      </c>
    </row>
    <row r="16" spans="1:3" ht="37.5" customHeight="1" x14ac:dyDescent="0.2">
      <c r="A16" s="169" t="s">
        <v>260</v>
      </c>
      <c r="B16" s="161" t="s">
        <v>1171</v>
      </c>
      <c r="C16" s="35" t="s">
        <v>1173</v>
      </c>
    </row>
    <row r="17" spans="1:3" ht="25.5" x14ac:dyDescent="0.2">
      <c r="A17" s="169" t="s">
        <v>263</v>
      </c>
      <c r="B17" s="147" t="s">
        <v>1174</v>
      </c>
      <c r="C17" s="186" t="s">
        <v>1224</v>
      </c>
    </row>
    <row r="18" spans="1:3" ht="51" x14ac:dyDescent="0.2">
      <c r="A18" s="169" t="s">
        <v>266</v>
      </c>
      <c r="B18" s="186" t="s">
        <v>1176</v>
      </c>
      <c r="C18" s="186" t="s">
        <v>1225</v>
      </c>
    </row>
    <row r="19" spans="1:3" ht="25.5" x14ac:dyDescent="0.2">
      <c r="A19" s="169" t="s">
        <v>269</v>
      </c>
      <c r="B19" s="48" t="s">
        <v>1226</v>
      </c>
      <c r="C19" s="49" t="s">
        <v>1227</v>
      </c>
    </row>
    <row r="20" spans="1:3" ht="25.5" x14ac:dyDescent="0.2">
      <c r="A20" s="169" t="s">
        <v>272</v>
      </c>
      <c r="B20" s="186" t="s">
        <v>1228</v>
      </c>
      <c r="C20" s="123" t="s">
        <v>1229</v>
      </c>
    </row>
    <row r="21" spans="1:3" ht="19.5" customHeight="1" x14ac:dyDescent="0.2">
      <c r="A21" s="158" t="s">
        <v>332</v>
      </c>
      <c r="B21" s="177" t="s">
        <v>235</v>
      </c>
      <c r="C21" s="191" t="s">
        <v>333</v>
      </c>
    </row>
    <row r="22" spans="1:3" s="156" customFormat="1" x14ac:dyDescent="0.2">
      <c r="A22" s="260" t="s">
        <v>334</v>
      </c>
      <c r="B22" s="119"/>
      <c r="C22" s="261" t="s">
        <v>335</v>
      </c>
    </row>
    <row r="23" spans="1:3" x14ac:dyDescent="0.2">
      <c r="A23" s="158" t="s">
        <v>336</v>
      </c>
      <c r="B23" s="177" t="s">
        <v>235</v>
      </c>
      <c r="C23" s="191" t="s">
        <v>337</v>
      </c>
    </row>
    <row r="24" spans="1:3" ht="89.25" x14ac:dyDescent="0.2">
      <c r="A24" s="265" t="s">
        <v>338</v>
      </c>
      <c r="B24" s="26" t="s">
        <v>188</v>
      </c>
      <c r="C24" s="245" t="s">
        <v>1114</v>
      </c>
    </row>
    <row r="25" spans="1:3" ht="89.25" x14ac:dyDescent="0.2">
      <c r="A25" s="268" t="s">
        <v>341</v>
      </c>
      <c r="B25" s="37" t="s">
        <v>1230</v>
      </c>
      <c r="C25" s="296" t="s">
        <v>1231</v>
      </c>
    </row>
    <row r="26" spans="1:3" x14ac:dyDescent="0.2">
      <c r="A26" s="158" t="s">
        <v>347</v>
      </c>
      <c r="B26" s="177" t="s">
        <v>235</v>
      </c>
      <c r="C26" s="191" t="s">
        <v>348</v>
      </c>
    </row>
    <row r="27" spans="1:3" x14ac:dyDescent="0.2">
      <c r="A27" s="268" t="s">
        <v>349</v>
      </c>
      <c r="B27" s="120"/>
      <c r="C27"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topLeftCell="A9"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7" x14ac:dyDescent="0.2">
      <c r="A1" s="88" t="s">
        <v>231</v>
      </c>
      <c r="B1" s="88" t="str">
        <f>[3]Inventari!A1</f>
        <v>1.</v>
      </c>
      <c r="C1" s="89" t="str">
        <f>[3]Inventari!B1</f>
        <v>Control permanent no planificable</v>
      </c>
    </row>
    <row r="2" spans="1:7" x14ac:dyDescent="0.2">
      <c r="A2" s="90" t="s">
        <v>232</v>
      </c>
      <c r="B2" s="90" t="str">
        <f>[3]Inventari!B39</f>
        <v>1.6</v>
      </c>
      <c r="C2" s="91" t="str">
        <f>[3]Inventari!C39</f>
        <v>Contractació i prestació de serveis</v>
      </c>
    </row>
    <row r="3" spans="1:7" x14ac:dyDescent="0.2">
      <c r="A3" s="183" t="s">
        <v>233</v>
      </c>
      <c r="B3" s="183" t="str">
        <f>[3]Inventari!C40</f>
        <v>1.6.1</v>
      </c>
      <c r="C3" s="183" t="str">
        <f>[3]Inventari!D40</f>
        <v xml:space="preserve">Procedència de nous serveis o reforma dels existents </v>
      </c>
    </row>
    <row r="4" spans="1:7" s="156" customFormat="1" x14ac:dyDescent="0.2">
      <c r="A4" s="19"/>
      <c r="B4" s="20"/>
      <c r="C4" s="21"/>
    </row>
    <row r="5" spans="1:7" x14ac:dyDescent="0.2">
      <c r="A5" s="190" t="s">
        <v>234</v>
      </c>
      <c r="B5" s="177" t="s">
        <v>235</v>
      </c>
      <c r="C5" s="166" t="s">
        <v>236</v>
      </c>
    </row>
    <row r="6" spans="1:7" ht="25.5" x14ac:dyDescent="0.2">
      <c r="A6" s="165" t="s">
        <v>237</v>
      </c>
      <c r="B6" s="162" t="str">
        <f>Inventari!E40</f>
        <v>Art. 4.1.b).5 RD 128/2018</v>
      </c>
      <c r="C6" s="162" t="str">
        <f>Inventari!F40</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7" x14ac:dyDescent="0.2">
      <c r="A7" s="188"/>
      <c r="B7" s="189"/>
      <c r="C7" s="116"/>
    </row>
    <row r="8" spans="1:7" x14ac:dyDescent="0.2">
      <c r="A8" s="190" t="s">
        <v>238</v>
      </c>
      <c r="B8" s="177" t="s">
        <v>235</v>
      </c>
      <c r="C8" s="191" t="s">
        <v>239</v>
      </c>
    </row>
    <row r="9" spans="1:7" s="156" customFormat="1" ht="25.5" x14ac:dyDescent="0.2">
      <c r="A9" s="192" t="s">
        <v>240</v>
      </c>
      <c r="B9" s="99" t="s">
        <v>1232</v>
      </c>
      <c r="C9" s="117" t="str">
        <f>'1.6.2'!C9</f>
        <v>Que l'expedient es proposa al ple de la corporació.</v>
      </c>
    </row>
    <row r="10" spans="1:7" s="156" customFormat="1" ht="25.5" x14ac:dyDescent="0.2">
      <c r="A10" s="192" t="s">
        <v>243</v>
      </c>
      <c r="B10" s="101" t="s">
        <v>249</v>
      </c>
      <c r="C10" s="101" t="s">
        <v>390</v>
      </c>
    </row>
    <row r="11" spans="1:7" s="156" customFormat="1" x14ac:dyDescent="0.2">
      <c r="A11" s="192" t="s">
        <v>245</v>
      </c>
      <c r="B11" s="119" t="s">
        <v>1233</v>
      </c>
      <c r="C11" s="119" t="s">
        <v>1234</v>
      </c>
    </row>
    <row r="12" spans="1:7" s="156" customFormat="1" ht="38.25" customHeight="1" x14ac:dyDescent="0.2">
      <c r="A12" s="192" t="s">
        <v>248</v>
      </c>
      <c r="B12" s="119" t="s">
        <v>1235</v>
      </c>
      <c r="C12" s="119" t="s">
        <v>1236</v>
      </c>
    </row>
    <row r="13" spans="1:7" s="156" customFormat="1" ht="63.75" x14ac:dyDescent="0.2">
      <c r="A13" s="192" t="s">
        <v>251</v>
      </c>
      <c r="B13" s="186" t="s">
        <v>1237</v>
      </c>
      <c r="C13" s="972" t="s">
        <v>1238</v>
      </c>
    </row>
    <row r="14" spans="1:7" s="156" customFormat="1" ht="38.25" x14ac:dyDescent="0.2">
      <c r="A14" s="192" t="s">
        <v>254</v>
      </c>
      <c r="B14" s="186" t="s">
        <v>1239</v>
      </c>
      <c r="C14" s="261" t="s">
        <v>1240</v>
      </c>
      <c r="G14" s="156" t="s">
        <v>739</v>
      </c>
    </row>
    <row r="15" spans="1:7" s="156" customFormat="1" x14ac:dyDescent="0.2">
      <c r="A15" s="158" t="s">
        <v>332</v>
      </c>
      <c r="B15" s="177" t="s">
        <v>235</v>
      </c>
      <c r="C15" s="191" t="s">
        <v>333</v>
      </c>
    </row>
    <row r="16" spans="1:7" x14ac:dyDescent="0.2">
      <c r="A16" s="260" t="s">
        <v>334</v>
      </c>
      <c r="B16" s="119"/>
      <c r="C16" s="261" t="s">
        <v>335</v>
      </c>
    </row>
    <row r="17" spans="1:4" x14ac:dyDescent="0.2">
      <c r="A17" s="158" t="s">
        <v>336</v>
      </c>
      <c r="B17" s="177" t="s">
        <v>235</v>
      </c>
      <c r="C17" s="191" t="s">
        <v>337</v>
      </c>
    </row>
    <row r="18" spans="1:4" x14ac:dyDescent="0.2">
      <c r="A18" s="260" t="s">
        <v>338</v>
      </c>
      <c r="B18" s="161"/>
      <c r="C18" s="261" t="s">
        <v>335</v>
      </c>
    </row>
    <row r="19" spans="1:4" x14ac:dyDescent="0.2">
      <c r="A19" s="158" t="s">
        <v>347</v>
      </c>
      <c r="B19" s="177" t="s">
        <v>235</v>
      </c>
      <c r="C19" s="238" t="s">
        <v>348</v>
      </c>
    </row>
    <row r="20" spans="1:4" x14ac:dyDescent="0.2">
      <c r="A20" s="268" t="s">
        <v>349</v>
      </c>
      <c r="B20" s="120"/>
      <c r="C20" s="971" t="s">
        <v>335</v>
      </c>
    </row>
    <row r="24" spans="1:4" x14ac:dyDescent="0.2">
      <c r="C24" s="164"/>
    </row>
    <row r="25" spans="1:4" x14ac:dyDescent="0.2">
      <c r="C25" s="164"/>
      <c r="D25" s="164"/>
    </row>
    <row r="26" spans="1:4" x14ac:dyDescent="0.2">
      <c r="C26" s="164"/>
      <c r="D26" s="164"/>
    </row>
    <row r="27" spans="1:4" x14ac:dyDescent="0.2">
      <c r="C27" s="159"/>
      <c r="D27" s="164"/>
    </row>
    <row r="28" spans="1:4" x14ac:dyDescent="0.2">
      <c r="C28" s="164"/>
      <c r="D28" s="164"/>
    </row>
    <row r="29" spans="1:4" x14ac:dyDescent="0.2">
      <c r="C29" s="164"/>
      <c r="D29" s="164"/>
    </row>
    <row r="30" spans="1:4" x14ac:dyDescent="0.2">
      <c r="C30" s="164"/>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51.42578125" style="155" customWidth="1"/>
    <col min="5"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[3]Inventari!B39</f>
        <v>1.6</v>
      </c>
      <c r="C2" s="91" t="str">
        <f>[3]Inventari!C39</f>
        <v>Contractació i prestació de serveis</v>
      </c>
    </row>
    <row r="3" spans="1:3" x14ac:dyDescent="0.2">
      <c r="A3" s="183" t="s">
        <v>233</v>
      </c>
      <c r="B3" s="183" t="str">
        <f>[3]Inventari!C41</f>
        <v>1.6.2</v>
      </c>
      <c r="C3" s="183" t="str">
        <f>[3]Inventari!D41</f>
        <v xml:space="preserve">Gestió de serveis públics mitjançant entitat pública empresarial o societat mercantil </v>
      </c>
    </row>
    <row r="4" spans="1:3" s="156" customFormat="1" x14ac:dyDescent="0.2">
      <c r="A4" s="159"/>
      <c r="B4" s="159"/>
      <c r="C4" s="159"/>
    </row>
    <row r="5" spans="1:3" ht="18.95" customHeight="1" x14ac:dyDescent="0.2">
      <c r="A5" s="190" t="s">
        <v>234</v>
      </c>
      <c r="B5" s="177" t="s">
        <v>235</v>
      </c>
      <c r="C5" s="166" t="s">
        <v>236</v>
      </c>
    </row>
    <row r="6" spans="1:3" ht="25.5" x14ac:dyDescent="0.2">
      <c r="A6" s="289" t="s">
        <v>237</v>
      </c>
      <c r="B6" s="162" t="str">
        <f>Inventari!E41</f>
        <v>Art. 85.2 L 7/1985</v>
      </c>
      <c r="C6" s="162" t="str">
        <f>Inventari!F41</f>
        <v>Quan els serveis públics de competència local es gestionin de forma directa, es requerirà informe de la intervenció que valorarà la sostenibilitat financera de les propostes plantejades, de conformitat amb l'art. 4 LO 2/2012.</v>
      </c>
    </row>
    <row r="7" spans="1:3" x14ac:dyDescent="0.2">
      <c r="A7" s="291"/>
      <c r="B7" s="189"/>
      <c r="C7" s="292"/>
    </row>
    <row r="8" spans="1:3" x14ac:dyDescent="0.2">
      <c r="A8" s="158" t="s">
        <v>238</v>
      </c>
      <c r="B8" s="24" t="s">
        <v>235</v>
      </c>
      <c r="C8" s="9" t="s">
        <v>239</v>
      </c>
    </row>
    <row r="9" spans="1:3" ht="25.5" x14ac:dyDescent="0.2">
      <c r="A9" s="192" t="s">
        <v>240</v>
      </c>
      <c r="B9" s="99" t="s">
        <v>1241</v>
      </c>
      <c r="C9" s="117" t="s">
        <v>242</v>
      </c>
    </row>
    <row r="10" spans="1:3" s="156" customFormat="1" ht="25.5" x14ac:dyDescent="0.2">
      <c r="A10" s="192" t="s">
        <v>243</v>
      </c>
      <c r="B10" s="101" t="s">
        <v>249</v>
      </c>
      <c r="C10" s="101" t="s">
        <v>390</v>
      </c>
    </row>
    <row r="11" spans="1:3" s="156" customFormat="1" ht="63.75" x14ac:dyDescent="0.2">
      <c r="A11" s="192" t="s">
        <v>245</v>
      </c>
      <c r="B11" s="186" t="s">
        <v>1237</v>
      </c>
      <c r="C11" s="147" t="s">
        <v>1238</v>
      </c>
    </row>
    <row r="12" spans="1:3" s="156" customFormat="1" ht="38.25" customHeight="1" x14ac:dyDescent="0.2">
      <c r="A12" s="192" t="s">
        <v>248</v>
      </c>
      <c r="B12" s="186" t="str">
        <f>'1.6.1'!B14</f>
        <v>Art. 4 i 7.3 LO 2/2012
Art. 25.4 i 86.1 L 7/1985</v>
      </c>
      <c r="C12" s="955" t="str">
        <f>'1.6.1'!C14</f>
        <v>Que de la valoració de les dades existents a l'expedient es desprèn que l'execució de l'actuació proposada no afectarà al compliment dels objectius d'estabilitat pressupostària i sostenibilitat financera.</v>
      </c>
    </row>
    <row r="13" spans="1:3" x14ac:dyDescent="0.2">
      <c r="A13" s="158" t="s">
        <v>332</v>
      </c>
      <c r="B13" s="24" t="s">
        <v>235</v>
      </c>
      <c r="C13" s="956" t="s">
        <v>333</v>
      </c>
    </row>
    <row r="14" spans="1:3" x14ac:dyDescent="0.2">
      <c r="A14" s="260" t="s">
        <v>334</v>
      </c>
      <c r="B14" s="261"/>
      <c r="C14" s="293" t="s">
        <v>335</v>
      </c>
    </row>
    <row r="15" spans="1:3" x14ac:dyDescent="0.2">
      <c r="A15" s="158" t="s">
        <v>336</v>
      </c>
      <c r="B15" s="24" t="s">
        <v>235</v>
      </c>
      <c r="C15" s="956" t="s">
        <v>337</v>
      </c>
    </row>
    <row r="16" spans="1:3" ht="25.5" x14ac:dyDescent="0.2">
      <c r="A16" s="265" t="s">
        <v>338</v>
      </c>
      <c r="B16" s="186" t="s">
        <v>1242</v>
      </c>
      <c r="C16" s="245" t="s">
        <v>1243</v>
      </c>
    </row>
    <row r="17" spans="1:3" x14ac:dyDescent="0.2">
      <c r="A17" s="260" t="s">
        <v>341</v>
      </c>
      <c r="B17" s="186" t="s">
        <v>1242</v>
      </c>
      <c r="C17" s="51" t="s">
        <v>1244</v>
      </c>
    </row>
    <row r="18" spans="1:3" x14ac:dyDescent="0.2">
      <c r="A18" s="158" t="s">
        <v>347</v>
      </c>
      <c r="B18" s="24" t="s">
        <v>235</v>
      </c>
      <c r="C18" s="238" t="s">
        <v>348</v>
      </c>
    </row>
    <row r="19" spans="1:3" x14ac:dyDescent="0.2">
      <c r="A19" s="268" t="s">
        <v>349</v>
      </c>
      <c r="B19" s="120"/>
      <c r="C19"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8"/>
  <sheetViews>
    <sheetView view="pageBreakPreview" topLeftCell="A22" zoomScaleNormal="100" zoomScaleSheetLayoutView="100" workbookViewId="0">
      <selection activeCell="C10" sqref="C10"/>
    </sheetView>
  </sheetViews>
  <sheetFormatPr baseColWidth="10" defaultColWidth="11.42578125" defaultRowHeight="15" x14ac:dyDescent="0.25"/>
  <cols>
    <col min="1" max="1" width="9.7109375" customWidth="1"/>
    <col min="2" max="2" width="18.7109375" customWidth="1"/>
    <col min="3" max="3" width="110.7109375" style="148" customWidth="1"/>
  </cols>
  <sheetData>
    <row r="1" spans="1:4" x14ac:dyDescent="0.25">
      <c r="A1" s="88" t="s">
        <v>231</v>
      </c>
      <c r="B1" s="88" t="str">
        <f>[3]Inventari!A1</f>
        <v>1.</v>
      </c>
      <c r="C1" s="174" t="str">
        <f>[3]Inventari!B1</f>
        <v>Control permanent no planificable</v>
      </c>
    </row>
    <row r="2" spans="1:4" x14ac:dyDescent="0.25">
      <c r="A2" s="90" t="s">
        <v>232</v>
      </c>
      <c r="B2" s="90" t="str">
        <f>[3]Inventari!B39</f>
        <v>1.6</v>
      </c>
      <c r="C2" s="175" t="str">
        <f>[3]Inventari!C39</f>
        <v>Contractació i prestació de serveis</v>
      </c>
    </row>
    <row r="3" spans="1:4" ht="25.5" x14ac:dyDescent="0.25">
      <c r="A3" s="183" t="s">
        <v>233</v>
      </c>
      <c r="B3" s="183" t="str">
        <f>[3]Inventari!C42</f>
        <v>1.6.3</v>
      </c>
      <c r="C3" s="181" t="str">
        <f>[3]Inventari!D42</f>
        <v>Valoració de les repercusions econòmiques de cada nou contracte, excepte contractes menors, concessions d'obres i/o concessions de serveis.</v>
      </c>
    </row>
    <row r="4" spans="1:4" x14ac:dyDescent="0.25">
      <c r="A4" s="19"/>
      <c r="B4" s="20"/>
      <c r="C4" s="21"/>
    </row>
    <row r="5" spans="1:4" x14ac:dyDescent="0.25">
      <c r="A5" s="190" t="s">
        <v>234</v>
      </c>
      <c r="B5" s="177" t="s">
        <v>235</v>
      </c>
      <c r="C5" s="177" t="s">
        <v>236</v>
      </c>
    </row>
    <row r="6" spans="1:4" ht="38.25" x14ac:dyDescent="0.25">
      <c r="A6" s="165" t="s">
        <v>237</v>
      </c>
      <c r="B6" s="29" t="str">
        <f>Inventari!E42</f>
        <v>Art. 4.1.b).5 RD 128/2018
DA3.3 L 9/2017</v>
      </c>
      <c r="C6" s="29" t="str">
        <f>Inventari!F42</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4" x14ac:dyDescent="0.25">
      <c r="A7" s="188"/>
      <c r="B7" s="189"/>
      <c r="C7" s="116"/>
    </row>
    <row r="8" spans="1:4" x14ac:dyDescent="0.25">
      <c r="A8" s="190" t="s">
        <v>238</v>
      </c>
      <c r="B8" s="177" t="s">
        <v>235</v>
      </c>
      <c r="C8" s="288" t="s">
        <v>239</v>
      </c>
    </row>
    <row r="9" spans="1:4" ht="25.5" x14ac:dyDescent="0.25">
      <c r="A9" s="192" t="s">
        <v>240</v>
      </c>
      <c r="B9" s="99" t="s">
        <v>1232</v>
      </c>
      <c r="C9" s="118" t="s">
        <v>242</v>
      </c>
    </row>
    <row r="10" spans="1:4" s="156" customFormat="1" ht="25.5" x14ac:dyDescent="0.2">
      <c r="A10" s="192" t="s">
        <v>243</v>
      </c>
      <c r="B10" s="101" t="s">
        <v>249</v>
      </c>
      <c r="C10" s="101" t="s">
        <v>390</v>
      </c>
    </row>
    <row r="11" spans="1:4" s="156" customFormat="1" ht="25.5" customHeight="1" x14ac:dyDescent="0.2">
      <c r="A11" s="192" t="s">
        <v>245</v>
      </c>
      <c r="B11" s="186" t="s">
        <v>1245</v>
      </c>
      <c r="C11" s="147" t="str">
        <f>'1.6.1'!C11</f>
        <v>Que consta una memòria econòmica en la qual es reflecteix la repercussió econòmica de la proposta plantejada.</v>
      </c>
    </row>
    <row r="12" spans="1:4" s="156" customFormat="1" ht="30.75" customHeight="1" x14ac:dyDescent="0.2">
      <c r="A12" s="192" t="s">
        <v>248</v>
      </c>
      <c r="B12" s="101" t="s">
        <v>1246</v>
      </c>
      <c r="C12" s="946" t="s">
        <v>1247</v>
      </c>
      <c r="D12" s="159"/>
    </row>
    <row r="13" spans="1:4" ht="63.75" x14ac:dyDescent="0.25">
      <c r="A13" s="192" t="s">
        <v>251</v>
      </c>
      <c r="B13" s="186" t="s">
        <v>1248</v>
      </c>
      <c r="C13" s="147" t="str">
        <f>'1.6.1'!C14</f>
        <v>Que de la valoració de les dades existents a l'expedient es desprèn que l'execució de l'actuació proposada no afectarà al compliment dels objectius d'estabilitat pressupostària i sostenibilitat financera.</v>
      </c>
      <c r="D13" s="947"/>
    </row>
    <row r="14" spans="1:4" ht="25.5" x14ac:dyDescent="0.25">
      <c r="A14" s="192" t="s">
        <v>254</v>
      </c>
      <c r="B14" s="101" t="s">
        <v>1249</v>
      </c>
      <c r="C14" s="293" t="s">
        <v>1250</v>
      </c>
      <c r="D14" s="947"/>
    </row>
    <row r="15" spans="1:4" ht="25.5" x14ac:dyDescent="0.25">
      <c r="A15" s="192" t="s">
        <v>257</v>
      </c>
      <c r="B15" s="101" t="s">
        <v>1251</v>
      </c>
      <c r="C15" s="261" t="s">
        <v>1252</v>
      </c>
    </row>
    <row r="16" spans="1:4" ht="51" x14ac:dyDescent="0.25">
      <c r="A16" s="192" t="s">
        <v>260</v>
      </c>
      <c r="B16" s="101" t="s">
        <v>1249</v>
      </c>
      <c r="C16" s="261" t="s">
        <v>1253</v>
      </c>
    </row>
    <row r="17" spans="1:3" x14ac:dyDescent="0.25">
      <c r="A17" s="192" t="s">
        <v>263</v>
      </c>
      <c r="B17" s="101" t="s">
        <v>1254</v>
      </c>
      <c r="C17" s="261" t="s">
        <v>1255</v>
      </c>
    </row>
    <row r="18" spans="1:3" ht="25.5" x14ac:dyDescent="0.25">
      <c r="A18" s="192" t="s">
        <v>266</v>
      </c>
      <c r="B18" s="101" t="s">
        <v>1254</v>
      </c>
      <c r="C18" s="261" t="s">
        <v>1256</v>
      </c>
    </row>
    <row r="19" spans="1:3" ht="38.25" x14ac:dyDescent="0.25">
      <c r="A19" s="192" t="s">
        <v>269</v>
      </c>
      <c r="B19" s="101" t="s">
        <v>1257</v>
      </c>
      <c r="C19" s="261" t="s">
        <v>1258</v>
      </c>
    </row>
    <row r="20" spans="1:3" ht="38.25" x14ac:dyDescent="0.25">
      <c r="A20" s="192" t="s">
        <v>272</v>
      </c>
      <c r="B20" s="101" t="s">
        <v>1257</v>
      </c>
      <c r="C20" s="261" t="s">
        <v>1259</v>
      </c>
    </row>
    <row r="21" spans="1:3" s="155" customFormat="1" ht="19.5" customHeight="1" x14ac:dyDescent="0.2">
      <c r="A21" s="158" t="s">
        <v>332</v>
      </c>
      <c r="B21" s="177" t="s">
        <v>235</v>
      </c>
      <c r="C21" s="191" t="s">
        <v>333</v>
      </c>
    </row>
    <row r="22" spans="1:3" s="156" customFormat="1" ht="12.75" x14ac:dyDescent="0.2">
      <c r="A22" s="260" t="s">
        <v>334</v>
      </c>
      <c r="B22" s="261"/>
      <c r="C22" s="261" t="s">
        <v>335</v>
      </c>
    </row>
    <row r="23" spans="1:3" x14ac:dyDescent="0.25">
      <c r="A23" s="158" t="s">
        <v>336</v>
      </c>
      <c r="B23" s="177" t="s">
        <v>235</v>
      </c>
      <c r="C23" s="191" t="s">
        <v>337</v>
      </c>
    </row>
    <row r="24" spans="1:3" ht="25.5" x14ac:dyDescent="0.25">
      <c r="A24" s="265" t="s">
        <v>338</v>
      </c>
      <c r="B24" s="121" t="s">
        <v>1260</v>
      </c>
      <c r="C24" s="266" t="s">
        <v>1261</v>
      </c>
    </row>
    <row r="25" spans="1:3" ht="25.5" x14ac:dyDescent="0.25">
      <c r="A25" s="260" t="s">
        <v>341</v>
      </c>
      <c r="B25" s="186" t="s">
        <v>1262</v>
      </c>
      <c r="C25" s="261" t="s">
        <v>1263</v>
      </c>
    </row>
    <row r="26" spans="1:3" ht="25.5" x14ac:dyDescent="0.25">
      <c r="A26" s="268" t="s">
        <v>344</v>
      </c>
      <c r="B26" s="134" t="s">
        <v>1264</v>
      </c>
      <c r="C26" s="269" t="s">
        <v>1265</v>
      </c>
    </row>
    <row r="27" spans="1:3" x14ac:dyDescent="0.25">
      <c r="A27" s="158" t="s">
        <v>347</v>
      </c>
      <c r="B27" s="177" t="s">
        <v>235</v>
      </c>
      <c r="C27" s="238" t="s">
        <v>348</v>
      </c>
    </row>
    <row r="28" spans="1:3" x14ac:dyDescent="0.25">
      <c r="A28" s="268" t="s">
        <v>349</v>
      </c>
      <c r="B28" s="120"/>
      <c r="C28" s="971" t="s">
        <v>335</v>
      </c>
    </row>
  </sheetData>
  <pageMargins left="0.39370078740157483" right="0.39370078740157483" top="0.39370078740157483" bottom="0.39370078740157483" header="0.39370078740157483" footer="0.39370078740157483"/>
  <pageSetup paperSize="9" scale="99" fitToHeight="2" orientation="landscape" r:id="rId1"/>
  <rowBreaks count="1" manualBreakCount="1">
    <brk id="26"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4"/>
  <sheetViews>
    <sheetView view="pageBreakPreview" zoomScaleNormal="100" zoomScaleSheetLayoutView="100" workbookViewId="0">
      <selection activeCell="C10" sqref="C10"/>
    </sheetView>
  </sheetViews>
  <sheetFormatPr baseColWidth="10" defaultColWidth="11.42578125" defaultRowHeight="15" x14ac:dyDescent="0.25"/>
  <cols>
    <col min="1" max="1" width="9.7109375" customWidth="1"/>
    <col min="2" max="2" width="18.7109375" customWidth="1"/>
    <col min="3" max="3" width="110.7109375" customWidth="1"/>
  </cols>
  <sheetData>
    <row r="1" spans="1:4" x14ac:dyDescent="0.25">
      <c r="A1" s="88" t="s">
        <v>231</v>
      </c>
      <c r="B1" s="88" t="str">
        <f>[3]Inventari!A1</f>
        <v>1.</v>
      </c>
      <c r="C1" s="89" t="str">
        <f>[3]Inventari!B1</f>
        <v>Control permanent no planificable</v>
      </c>
    </row>
    <row r="2" spans="1:4" x14ac:dyDescent="0.25">
      <c r="A2" s="90" t="s">
        <v>232</v>
      </c>
      <c r="B2" s="90" t="str">
        <f>[3]Inventari!B39</f>
        <v>1.6</v>
      </c>
      <c r="C2" s="91" t="str">
        <f>[3]Inventari!C39</f>
        <v>Contractació i prestació de serveis</v>
      </c>
    </row>
    <row r="3" spans="1:4" x14ac:dyDescent="0.25">
      <c r="A3" s="183" t="s">
        <v>233</v>
      </c>
      <c r="B3" s="183" t="str">
        <f>[3]Inventari!C43</f>
        <v>1.6.4</v>
      </c>
      <c r="C3" s="183" t="str">
        <f>[3]Inventari!D43</f>
        <v>Licitació de contractes de concessió d'obres o serveis</v>
      </c>
    </row>
    <row r="4" spans="1:4" x14ac:dyDescent="0.25">
      <c r="A4" s="19"/>
      <c r="B4" s="20"/>
      <c r="C4" s="21"/>
    </row>
    <row r="5" spans="1:4" x14ac:dyDescent="0.25">
      <c r="A5" s="190" t="s">
        <v>234</v>
      </c>
      <c r="B5" s="177" t="s">
        <v>235</v>
      </c>
      <c r="C5" s="166" t="s">
        <v>236</v>
      </c>
    </row>
    <row r="6" spans="1:4" ht="38.25" x14ac:dyDescent="0.25">
      <c r="A6" s="165" t="s">
        <v>237</v>
      </c>
      <c r="B6" s="29" t="str">
        <f>Inventari!E43</f>
        <v>Art. 4.1.b).5 RD 128/2018
DA3.3 L 9/2017</v>
      </c>
      <c r="C6" s="29" t="str">
        <f>Inventari!F43</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4" x14ac:dyDescent="0.25">
      <c r="A7" s="188"/>
      <c r="B7" s="189"/>
      <c r="C7" s="116"/>
    </row>
    <row r="8" spans="1:4" x14ac:dyDescent="0.25">
      <c r="A8" s="190" t="s">
        <v>238</v>
      </c>
      <c r="B8" s="177" t="s">
        <v>235</v>
      </c>
      <c r="C8" s="191" t="s">
        <v>239</v>
      </c>
    </row>
    <row r="9" spans="1:4" ht="25.5" x14ac:dyDescent="0.25">
      <c r="A9" s="192" t="s">
        <v>240</v>
      </c>
      <c r="B9" s="99" t="s">
        <v>1232</v>
      </c>
      <c r="C9" s="118" t="s">
        <v>242</v>
      </c>
    </row>
    <row r="10" spans="1:4" s="156" customFormat="1" ht="25.5" x14ac:dyDescent="0.2">
      <c r="A10" s="192" t="s">
        <v>243</v>
      </c>
      <c r="B10" s="101" t="s">
        <v>249</v>
      </c>
      <c r="C10" s="101" t="s">
        <v>390</v>
      </c>
    </row>
    <row r="11" spans="1:4" ht="25.5" x14ac:dyDescent="0.25">
      <c r="A11" s="169" t="s">
        <v>245</v>
      </c>
      <c r="B11" s="186" t="s">
        <v>1245</v>
      </c>
      <c r="C11" s="186" t="str">
        <f>'1.6.1'!C11</f>
        <v>Que consta una memòria econòmica en la qual es reflecteix la repercussió econòmica de la proposta plantejada.</v>
      </c>
      <c r="D11" s="945"/>
    </row>
    <row r="12" spans="1:4" ht="25.5" x14ac:dyDescent="0.25">
      <c r="A12" s="169" t="s">
        <v>248</v>
      </c>
      <c r="B12" s="261" t="s">
        <v>1266</v>
      </c>
      <c r="C12" s="261" t="str">
        <f>'1.6.1'!C14</f>
        <v>Que de la valoració de les dades existents a l'expedient es desprèn que l'execució de l'actuació proposada no afectarà al compliment dels objectius d'estabilitat pressupostària i sostenibilitat financera.</v>
      </c>
      <c r="D12" s="945"/>
    </row>
    <row r="13" spans="1:4" ht="25.5" x14ac:dyDescent="0.25">
      <c r="A13" s="169" t="s">
        <v>251</v>
      </c>
      <c r="B13" s="261" t="s">
        <v>1267</v>
      </c>
      <c r="C13" s="119" t="s">
        <v>1268</v>
      </c>
    </row>
    <row r="14" spans="1:4" ht="25.5" x14ac:dyDescent="0.25">
      <c r="A14" s="169" t="s">
        <v>254</v>
      </c>
      <c r="B14" s="119" t="s">
        <v>1269</v>
      </c>
      <c r="C14" s="119" t="s">
        <v>1270</v>
      </c>
    </row>
    <row r="15" spans="1:4" x14ac:dyDescent="0.25">
      <c r="A15" s="169" t="s">
        <v>257</v>
      </c>
      <c r="B15" s="119" t="s">
        <v>1271</v>
      </c>
      <c r="C15" s="119" t="s">
        <v>1272</v>
      </c>
    </row>
    <row r="16" spans="1:4" ht="25.5" x14ac:dyDescent="0.25">
      <c r="A16" s="169" t="s">
        <v>260</v>
      </c>
      <c r="B16" s="119" t="s">
        <v>1273</v>
      </c>
      <c r="C16" s="119" t="s">
        <v>1274</v>
      </c>
    </row>
    <row r="17" spans="1:3" x14ac:dyDescent="0.25">
      <c r="A17" s="169" t="s">
        <v>263</v>
      </c>
      <c r="B17" s="119" t="s">
        <v>1275</v>
      </c>
      <c r="C17" s="119" t="s">
        <v>1276</v>
      </c>
    </row>
    <row r="18" spans="1:3" ht="27" customHeight="1" x14ac:dyDescent="0.25">
      <c r="A18" s="169" t="s">
        <v>266</v>
      </c>
      <c r="B18" s="37" t="s">
        <v>1277</v>
      </c>
      <c r="C18" s="37" t="s">
        <v>1278</v>
      </c>
    </row>
    <row r="19" spans="1:3" s="155" customFormat="1" ht="19.5" customHeight="1" x14ac:dyDescent="0.2">
      <c r="A19" s="158" t="s">
        <v>332</v>
      </c>
      <c r="B19" s="177" t="s">
        <v>235</v>
      </c>
      <c r="C19" s="191" t="s">
        <v>333</v>
      </c>
    </row>
    <row r="20" spans="1:3" s="156" customFormat="1" ht="12.75" x14ac:dyDescent="0.2">
      <c r="A20" s="260" t="s">
        <v>334</v>
      </c>
      <c r="B20" s="119"/>
      <c r="C20" s="261" t="s">
        <v>335</v>
      </c>
    </row>
    <row r="21" spans="1:3" x14ac:dyDescent="0.25">
      <c r="A21" s="158" t="s">
        <v>336</v>
      </c>
      <c r="B21" s="177" t="s">
        <v>235</v>
      </c>
      <c r="C21" s="191" t="s">
        <v>337</v>
      </c>
    </row>
    <row r="22" spans="1:3" x14ac:dyDescent="0.25">
      <c r="A22" s="260" t="s">
        <v>338</v>
      </c>
      <c r="B22" s="161"/>
      <c r="C22" s="261" t="s">
        <v>335</v>
      </c>
    </row>
    <row r="23" spans="1:3" x14ac:dyDescent="0.25">
      <c r="A23" s="158" t="s">
        <v>347</v>
      </c>
      <c r="B23" s="177" t="s">
        <v>235</v>
      </c>
      <c r="C23" s="238" t="s">
        <v>348</v>
      </c>
    </row>
    <row r="24" spans="1:3" x14ac:dyDescent="0.25">
      <c r="A24" s="268" t="s">
        <v>349</v>
      </c>
      <c r="B24" s="120"/>
      <c r="C24"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3"/>
  <sheetViews>
    <sheetView view="pageBreakPreview" topLeftCell="A12" zoomScaleNormal="100" zoomScaleSheetLayoutView="100" workbookViewId="0">
      <selection activeCell="C10" sqref="C10"/>
    </sheetView>
  </sheetViews>
  <sheetFormatPr baseColWidth="10" defaultColWidth="11.42578125" defaultRowHeight="15" x14ac:dyDescent="0.25"/>
  <cols>
    <col min="1" max="1" width="9.7109375" customWidth="1"/>
    <col min="2" max="2" width="18.7109375" customWidth="1"/>
    <col min="3" max="3" width="110.7109375" customWidth="1"/>
  </cols>
  <sheetData>
    <row r="1" spans="1:3" x14ac:dyDescent="0.25">
      <c r="A1" s="88" t="s">
        <v>231</v>
      </c>
      <c r="B1" s="88" t="str">
        <f>[3]Inventari!A1</f>
        <v>1.</v>
      </c>
      <c r="C1" s="89" t="str">
        <f>[3]Inventari!B1</f>
        <v>Control permanent no planificable</v>
      </c>
    </row>
    <row r="2" spans="1:3" x14ac:dyDescent="0.25">
      <c r="A2" s="90" t="s">
        <v>232</v>
      </c>
      <c r="B2" s="90" t="str">
        <f>[3]Inventari!B39</f>
        <v>1.6</v>
      </c>
      <c r="C2" s="91" t="str">
        <f>[3]Inventari!C39</f>
        <v>Contractació i prestació de serveis</v>
      </c>
    </row>
    <row r="3" spans="1:3" x14ac:dyDescent="0.25">
      <c r="A3" s="183" t="s">
        <v>233</v>
      </c>
      <c r="B3" s="183" t="str">
        <f>[3]Inventari!C44</f>
        <v>1.6.5</v>
      </c>
      <c r="C3" s="183" t="str">
        <f>[3]Inventari!D44</f>
        <v>Modificació de contractes de concessió d'obres o serveis</v>
      </c>
    </row>
    <row r="4" spans="1:3" x14ac:dyDescent="0.25">
      <c r="A4" s="19"/>
      <c r="B4" s="20"/>
      <c r="C4" s="21"/>
    </row>
    <row r="5" spans="1:3" x14ac:dyDescent="0.25">
      <c r="A5" s="190" t="s">
        <v>234</v>
      </c>
      <c r="B5" s="177" t="s">
        <v>235</v>
      </c>
      <c r="C5" s="166" t="s">
        <v>236</v>
      </c>
    </row>
    <row r="6" spans="1:3" ht="38.25" x14ac:dyDescent="0.25">
      <c r="A6" s="165" t="s">
        <v>237</v>
      </c>
      <c r="B6" s="29" t="str">
        <f>Inventari!E44</f>
        <v>Art. 4.1.b).5 RD 128/2018
DA3.3 L 9/2017</v>
      </c>
      <c r="C6" s="29" t="str">
        <f>Inventari!F44</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x14ac:dyDescent="0.25">
      <c r="A7" s="188"/>
      <c r="B7" s="189"/>
      <c r="C7" s="116"/>
    </row>
    <row r="8" spans="1:3" x14ac:dyDescent="0.25">
      <c r="A8" s="190" t="s">
        <v>238</v>
      </c>
      <c r="B8" s="177" t="s">
        <v>235</v>
      </c>
      <c r="C8" s="191" t="s">
        <v>239</v>
      </c>
    </row>
    <row r="9" spans="1:3" ht="25.5" x14ac:dyDescent="0.25">
      <c r="A9" s="192" t="s">
        <v>240</v>
      </c>
      <c r="B9" s="99" t="s">
        <v>1232</v>
      </c>
      <c r="C9" s="118" t="s">
        <v>242</v>
      </c>
    </row>
    <row r="10" spans="1:3" s="156" customFormat="1" ht="25.5" x14ac:dyDescent="0.2">
      <c r="A10" s="192" t="s">
        <v>243</v>
      </c>
      <c r="B10" s="101" t="s">
        <v>249</v>
      </c>
      <c r="C10" s="101" t="s">
        <v>390</v>
      </c>
    </row>
    <row r="11" spans="1:3" s="156" customFormat="1" ht="25.5" x14ac:dyDescent="0.2">
      <c r="A11" s="192" t="s">
        <v>245</v>
      </c>
      <c r="B11" s="186" t="s">
        <v>1245</v>
      </c>
      <c r="C11" s="205" t="str">
        <f>'1.6.4'!C11</f>
        <v>Que consta una memòria econòmica en la qual es reflecteix la repercussió econòmica de la proposta plantejada.</v>
      </c>
    </row>
    <row r="12" spans="1:3" ht="26.25" customHeight="1" x14ac:dyDescent="0.25">
      <c r="A12" s="192" t="s">
        <v>248</v>
      </c>
      <c r="B12" s="277" t="s">
        <v>1279</v>
      </c>
      <c r="C12" s="261" t="str">
        <f>'1.6.4'!C12</f>
        <v>Que de la valoració de les dades existents a l'expedient es desprèn que l'execució de l'actuació proposada no afectarà al compliment dels objectius d'estabilitat pressupostària i sostenibilitat financera.</v>
      </c>
    </row>
    <row r="13" spans="1:3" ht="25.5" x14ac:dyDescent="0.25">
      <c r="A13" s="192" t="s">
        <v>251</v>
      </c>
      <c r="B13" s="277" t="s">
        <v>1267</v>
      </c>
      <c r="C13" s="119" t="s">
        <v>1268</v>
      </c>
    </row>
    <row r="14" spans="1:3" ht="25.5" x14ac:dyDescent="0.25">
      <c r="A14" s="192" t="s">
        <v>254</v>
      </c>
      <c r="B14" s="277" t="s">
        <v>1280</v>
      </c>
      <c r="C14" s="119" t="s">
        <v>1281</v>
      </c>
    </row>
    <row r="15" spans="1:3" ht="25.5" x14ac:dyDescent="0.25">
      <c r="A15" s="192" t="s">
        <v>257</v>
      </c>
      <c r="B15" s="130" t="s">
        <v>1282</v>
      </c>
      <c r="C15" s="119" t="s">
        <v>1283</v>
      </c>
    </row>
    <row r="16" spans="1:3" x14ac:dyDescent="0.25">
      <c r="A16" s="192" t="s">
        <v>260</v>
      </c>
      <c r="B16" s="119" t="s">
        <v>1284</v>
      </c>
      <c r="C16" s="119" t="s">
        <v>1285</v>
      </c>
    </row>
    <row r="17" spans="1:3" ht="25.5" x14ac:dyDescent="0.25">
      <c r="A17" s="192" t="s">
        <v>263</v>
      </c>
      <c r="B17" s="120" t="s">
        <v>1286</v>
      </c>
      <c r="C17" s="120" t="s">
        <v>1287</v>
      </c>
    </row>
    <row r="18" spans="1:3" s="155" customFormat="1" ht="19.5" customHeight="1" x14ac:dyDescent="0.2">
      <c r="A18" s="158" t="s">
        <v>332</v>
      </c>
      <c r="B18" s="177" t="s">
        <v>235</v>
      </c>
      <c r="C18" s="191" t="s">
        <v>333</v>
      </c>
    </row>
    <row r="19" spans="1:3" s="156" customFormat="1" ht="12.75" x14ac:dyDescent="0.2">
      <c r="A19" s="260" t="s">
        <v>334</v>
      </c>
      <c r="B19" s="119"/>
      <c r="C19" s="261" t="s">
        <v>335</v>
      </c>
    </row>
    <row r="20" spans="1:3" x14ac:dyDescent="0.25">
      <c r="A20" s="158" t="s">
        <v>336</v>
      </c>
      <c r="B20" s="177" t="s">
        <v>235</v>
      </c>
      <c r="C20" s="191" t="s">
        <v>337</v>
      </c>
    </row>
    <row r="21" spans="1:3" x14ac:dyDescent="0.25">
      <c r="A21" s="260" t="s">
        <v>338</v>
      </c>
      <c r="B21" s="161"/>
      <c r="C21" s="261" t="s">
        <v>335</v>
      </c>
    </row>
    <row r="22" spans="1:3" x14ac:dyDescent="0.25">
      <c r="A22" s="158" t="s">
        <v>347</v>
      </c>
      <c r="B22" s="177" t="s">
        <v>235</v>
      </c>
      <c r="C22" s="238" t="s">
        <v>348</v>
      </c>
    </row>
    <row r="23" spans="1:3" x14ac:dyDescent="0.25">
      <c r="A23" s="268" t="s">
        <v>349</v>
      </c>
      <c r="B23" s="120"/>
      <c r="C23" s="971"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212" t="s">
        <v>231</v>
      </c>
      <c r="B1" s="213" t="str">
        <f>[3]Inventari!A1</f>
        <v>1.</v>
      </c>
      <c r="C1" s="214" t="str">
        <f>[3]Inventari!B1</f>
        <v>Control permanent no planificable</v>
      </c>
    </row>
    <row r="2" spans="1:3" x14ac:dyDescent="0.2">
      <c r="A2" s="215" t="s">
        <v>232</v>
      </c>
      <c r="B2" s="211" t="str">
        <f>[3]Inventari!B45</f>
        <v>1.7</v>
      </c>
      <c r="C2" s="216" t="str">
        <f>[3]Inventari!C45</f>
        <v>Control intern</v>
      </c>
    </row>
    <row r="3" spans="1:3" x14ac:dyDescent="0.2">
      <c r="A3" s="206" t="s">
        <v>233</v>
      </c>
      <c r="B3" s="193" t="str">
        <f>[3]Inventari!C46</f>
        <v>1.7.1</v>
      </c>
      <c r="C3" s="227" t="str">
        <f>[3]Inventari!D46</f>
        <v>Implantació de la fiscalització limitada prèvia de despeses</v>
      </c>
    </row>
    <row r="4" spans="1:3" s="156" customFormat="1" x14ac:dyDescent="0.2">
      <c r="A4" s="196"/>
      <c r="B4" s="159"/>
      <c r="C4" s="197"/>
    </row>
    <row r="5" spans="1:3" ht="18.95" customHeight="1" x14ac:dyDescent="0.2">
      <c r="A5" s="158" t="s">
        <v>234</v>
      </c>
      <c r="B5" s="24" t="s">
        <v>235</v>
      </c>
      <c r="C5" s="22" t="s">
        <v>236</v>
      </c>
    </row>
    <row r="6" spans="1:3" ht="38.25" x14ac:dyDescent="0.2">
      <c r="A6" s="31" t="s">
        <v>237</v>
      </c>
      <c r="B6" s="29" t="str">
        <f>Inventari!E46</f>
        <v>Art. 219.2 RDLeg 2/2004
Art. 13.1 RD 424/2017</v>
      </c>
      <c r="C6" s="29" t="str">
        <f>Inventari!F46</f>
        <v>Amb l'informe previ de l'òrgan interventor i a proposta del president, el ple de l'entitat local pot acordar el règim de fiscalització i intervenció limitada prèvia.</v>
      </c>
    </row>
    <row r="7" spans="1:3" x14ac:dyDescent="0.2">
      <c r="A7" s="143"/>
      <c r="B7" s="57"/>
      <c r="C7" s="144"/>
    </row>
    <row r="8" spans="1:3" s="156" customFormat="1" x14ac:dyDescent="0.2">
      <c r="A8" s="158" t="s">
        <v>238</v>
      </c>
      <c r="B8" s="24" t="s">
        <v>235</v>
      </c>
      <c r="C8" s="9" t="s">
        <v>239</v>
      </c>
    </row>
    <row r="9" spans="1:3" s="156" customFormat="1" ht="25.5" x14ac:dyDescent="0.2">
      <c r="A9" s="46" t="s">
        <v>240</v>
      </c>
      <c r="B9" s="102" t="s">
        <v>1288</v>
      </c>
      <c r="C9" s="103" t="s">
        <v>242</v>
      </c>
    </row>
    <row r="10" spans="1:3" s="156" customFormat="1" ht="25.5" x14ac:dyDescent="0.2">
      <c r="A10" s="154" t="s">
        <v>243</v>
      </c>
      <c r="B10" s="101" t="s">
        <v>249</v>
      </c>
      <c r="C10" s="101" t="s">
        <v>390</v>
      </c>
    </row>
    <row r="11" spans="1:3" ht="25.5" x14ac:dyDescent="0.2">
      <c r="A11" s="154" t="s">
        <v>245</v>
      </c>
      <c r="B11" s="186" t="s">
        <v>1289</v>
      </c>
      <c r="C11" s="182" t="s">
        <v>1290</v>
      </c>
    </row>
    <row r="12" spans="1:3" ht="38.25" x14ac:dyDescent="0.2">
      <c r="A12" s="154" t="s">
        <v>248</v>
      </c>
      <c r="B12" s="186" t="s">
        <v>1291</v>
      </c>
      <c r="C12" s="170" t="s">
        <v>1292</v>
      </c>
    </row>
    <row r="13" spans="1:3" ht="25.5" x14ac:dyDescent="0.2">
      <c r="A13" s="154" t="s">
        <v>251</v>
      </c>
      <c r="B13" s="134" t="s">
        <v>1293</v>
      </c>
      <c r="C13" s="283" t="s">
        <v>1294</v>
      </c>
    </row>
    <row r="14" spans="1:3" x14ac:dyDescent="0.2">
      <c r="A14" s="158" t="s">
        <v>332</v>
      </c>
      <c r="B14" s="177" t="s">
        <v>235</v>
      </c>
      <c r="C14" s="191" t="s">
        <v>333</v>
      </c>
    </row>
    <row r="15" spans="1:3" x14ac:dyDescent="0.2">
      <c r="A15" s="260" t="s">
        <v>334</v>
      </c>
      <c r="B15" s="119"/>
      <c r="C15" s="261" t="s">
        <v>335</v>
      </c>
    </row>
    <row r="16" spans="1:3" x14ac:dyDescent="0.2">
      <c r="A16" s="158" t="s">
        <v>336</v>
      </c>
      <c r="B16" s="177" t="s">
        <v>235</v>
      </c>
      <c r="C16" s="191" t="s">
        <v>337</v>
      </c>
    </row>
    <row r="17" spans="1:3" x14ac:dyDescent="0.2">
      <c r="A17" s="260" t="s">
        <v>338</v>
      </c>
      <c r="B17" s="161"/>
      <c r="C17" s="261" t="s">
        <v>335</v>
      </c>
    </row>
    <row r="18" spans="1:3" x14ac:dyDescent="0.2">
      <c r="A18" s="158" t="s">
        <v>347</v>
      </c>
      <c r="B18" s="177" t="s">
        <v>235</v>
      </c>
      <c r="C18" s="238" t="s">
        <v>348</v>
      </c>
    </row>
    <row r="19" spans="1:3" x14ac:dyDescent="0.2">
      <c r="A19" s="268" t="s">
        <v>349</v>
      </c>
      <c r="B19" s="120"/>
      <c r="C19" s="971"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[3]Inventari!B47</f>
        <v>1.8</v>
      </c>
      <c r="C2" s="90" t="str">
        <f>[3]Inventari!C47</f>
        <v>Altres matèries</v>
      </c>
    </row>
    <row r="3" spans="1:3" ht="25.5" x14ac:dyDescent="0.2">
      <c r="A3" s="183" t="s">
        <v>233</v>
      </c>
      <c r="B3" s="183" t="str">
        <f>[3]Inventari!C48</f>
        <v>1.8.1</v>
      </c>
      <c r="C3" s="176" t="str">
        <f>[3]Inventari!D48</f>
        <v>Creació, modificació o dissolució de mancomunitats o altres organitzacions associatives, així com l'adhesió a les mateixes i l'aprovació i modificació dels seus estatuts</v>
      </c>
    </row>
    <row r="4" spans="1:3" s="156" customFormat="1" x14ac:dyDescent="0.2">
      <c r="A4" s="159"/>
      <c r="B4" s="159"/>
      <c r="C4" s="159"/>
    </row>
    <row r="5" spans="1:3" x14ac:dyDescent="0.2">
      <c r="A5" s="190" t="s">
        <v>234</v>
      </c>
      <c r="B5" s="177" t="s">
        <v>235</v>
      </c>
      <c r="C5" s="166" t="s">
        <v>236</v>
      </c>
    </row>
    <row r="6" spans="1:3" ht="38.25" x14ac:dyDescent="0.2">
      <c r="A6" s="198" t="s">
        <v>237</v>
      </c>
      <c r="B6" s="29" t="str">
        <f>Inventari!E48</f>
        <v>Art. 47.2.g) L 7/1985
Art. 4.1.b).5 RD 128/2018</v>
      </c>
      <c r="C6" s="29" t="str">
        <f>Inventari!F48</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188"/>
      <c r="B7" s="189"/>
      <c r="C7" s="116"/>
    </row>
    <row r="8" spans="1:3" s="156" customFormat="1" x14ac:dyDescent="0.2">
      <c r="A8" s="190" t="s">
        <v>238</v>
      </c>
      <c r="B8" s="177" t="s">
        <v>235</v>
      </c>
      <c r="C8" s="191" t="s">
        <v>239</v>
      </c>
    </row>
    <row r="9" spans="1:3" s="156" customFormat="1" ht="25.5" x14ac:dyDescent="0.2">
      <c r="A9" s="168" t="s">
        <v>240</v>
      </c>
      <c r="B9" s="99" t="s">
        <v>1295</v>
      </c>
      <c r="C9" s="118" t="s">
        <v>242</v>
      </c>
    </row>
    <row r="10" spans="1:3" s="156" customFormat="1" ht="25.5" x14ac:dyDescent="0.2">
      <c r="A10" s="169" t="s">
        <v>243</v>
      </c>
      <c r="B10" s="186" t="s">
        <v>249</v>
      </c>
      <c r="C10" s="182" t="s">
        <v>390</v>
      </c>
    </row>
    <row r="11" spans="1:3" s="156" customFormat="1" ht="51" x14ac:dyDescent="0.2">
      <c r="A11" s="169" t="s">
        <v>245</v>
      </c>
      <c r="B11" s="186" t="s">
        <v>1296</v>
      </c>
      <c r="C11" s="170" t="s">
        <v>1135</v>
      </c>
    </row>
    <row r="12" spans="1:3" s="157" customFormat="1" ht="25.5" x14ac:dyDescent="0.2">
      <c r="A12" s="169" t="s">
        <v>248</v>
      </c>
      <c r="B12" s="261" t="s">
        <v>1233</v>
      </c>
      <c r="C12" s="261" t="str">
        <f>'1.6.1'!C14</f>
        <v>Que de la valoració de les dades existents a l'expedient es desprèn que l'execució de l'actuació proposada no afectarà al compliment dels objectius d'estabilitat pressupostària i sostenibilitat financera.</v>
      </c>
    </row>
    <row r="13" spans="1:3" x14ac:dyDescent="0.2">
      <c r="A13" s="236" t="s">
        <v>332</v>
      </c>
      <c r="B13" s="237" t="s">
        <v>235</v>
      </c>
      <c r="C13" s="238" t="s">
        <v>333</v>
      </c>
    </row>
    <row r="14" spans="1:3" x14ac:dyDescent="0.2">
      <c r="A14" s="260" t="s">
        <v>334</v>
      </c>
      <c r="B14" s="261"/>
      <c r="C14" s="261" t="s">
        <v>335</v>
      </c>
    </row>
    <row r="15" spans="1:3" x14ac:dyDescent="0.2">
      <c r="A15" s="236" t="s">
        <v>336</v>
      </c>
      <c r="B15" s="237" t="s">
        <v>235</v>
      </c>
      <c r="C15" s="238" t="s">
        <v>337</v>
      </c>
    </row>
    <row r="16" spans="1:3" ht="25.5" x14ac:dyDescent="0.2">
      <c r="A16" s="260" t="s">
        <v>338</v>
      </c>
      <c r="B16" s="134" t="s">
        <v>1297</v>
      </c>
      <c r="C16" s="51" t="s">
        <v>1114</v>
      </c>
    </row>
    <row r="17" spans="1:3" x14ac:dyDescent="0.2">
      <c r="A17" s="236" t="s">
        <v>347</v>
      </c>
      <c r="B17" s="237" t="s">
        <v>235</v>
      </c>
      <c r="C17" s="238" t="s">
        <v>348</v>
      </c>
    </row>
    <row r="18" spans="1:3" x14ac:dyDescent="0.2">
      <c r="A18" s="268" t="s">
        <v>349</v>
      </c>
      <c r="B18" s="120"/>
      <c r="C18" s="971"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pageSetUpPr fitToPage="1"/>
  </sheetPr>
  <dimension ref="A1:C23"/>
  <sheetViews>
    <sheetView view="pageBreakPreview" topLeftCell="A14" zoomScale="90" zoomScaleNormal="90" zoomScaleSheetLayoutView="130" workbookViewId="0">
      <selection activeCell="C10" sqref="C10"/>
    </sheetView>
  </sheetViews>
  <sheetFormatPr baseColWidth="10"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88" t="s">
        <v>231</v>
      </c>
      <c r="B1" s="88" t="str">
        <f>Inventari!A1</f>
        <v>1.</v>
      </c>
      <c r="C1" s="88" t="str">
        <f>Inventari!B1</f>
        <v>Control permanent no planificable</v>
      </c>
    </row>
    <row r="2" spans="1:3" x14ac:dyDescent="0.2">
      <c r="A2" s="90" t="s">
        <v>232</v>
      </c>
      <c r="B2" s="90" t="str">
        <f>Inventari!B2</f>
        <v>1.1</v>
      </c>
      <c r="C2" s="90" t="str">
        <f>Inventari!C2</f>
        <v>Pressupost</v>
      </c>
    </row>
    <row r="3" spans="1:3" ht="25.5" customHeight="1" x14ac:dyDescent="0.2">
      <c r="A3" s="183" t="s">
        <v>233</v>
      </c>
      <c r="B3" s="183" t="str">
        <f>Inventari!C6</f>
        <v>1.1.4</v>
      </c>
      <c r="C3" s="176" t="str">
        <f>Inventari!D6</f>
        <v>Establiment de normes que regulen les bestretes de caixa fixa en Bases d'execució del pressupost (modificades amb posterioritat a l'aprovació de l'expedient del pressupost general)</v>
      </c>
    </row>
    <row r="4" spans="1:3" s="6" customFormat="1" x14ac:dyDescent="0.2">
      <c r="A4" s="159"/>
      <c r="B4" s="159"/>
      <c r="C4" s="41"/>
    </row>
    <row r="5" spans="1:3" s="28" customFormat="1" x14ac:dyDescent="0.2">
      <c r="A5" s="158" t="s">
        <v>234</v>
      </c>
      <c r="B5" s="24" t="s">
        <v>235</v>
      </c>
      <c r="C5" s="22" t="s">
        <v>236</v>
      </c>
    </row>
    <row r="6" spans="1:3" s="155" customFormat="1" ht="25.5" x14ac:dyDescent="0.2">
      <c r="A6" s="165" t="s">
        <v>237</v>
      </c>
      <c r="B6" s="43" t="str">
        <f>Inventari!E6</f>
        <v>Art. 75.1 RD 500/1990</v>
      </c>
      <c r="C6" s="163" t="str">
        <f>Inventari!F6</f>
        <v>Les entitats locals podran establir en les bases d'execució del pressupost, previ informe de la intervenció, les normes que regulen les bestretes de caixa fixa.</v>
      </c>
    </row>
    <row r="7" spans="1:3" x14ac:dyDescent="0.2">
      <c r="A7" s="52"/>
      <c r="B7" s="4"/>
      <c r="C7" s="53"/>
    </row>
    <row r="8" spans="1:3" x14ac:dyDescent="0.2">
      <c r="A8" s="158" t="s">
        <v>238</v>
      </c>
      <c r="B8" s="24" t="s">
        <v>235</v>
      </c>
      <c r="C8" s="9" t="str">
        <f>'1.1.1'!C8</f>
        <v>Aspectes a revisar</v>
      </c>
    </row>
    <row r="9" spans="1:3" ht="63.75" x14ac:dyDescent="0.2">
      <c r="A9" s="42" t="s">
        <v>240</v>
      </c>
      <c r="B9" s="101" t="s">
        <v>398</v>
      </c>
      <c r="C9" s="170" t="str">
        <f>'1.1.1'!C9</f>
        <v>Que l'expedient es proposa al ple de la corporació.</v>
      </c>
    </row>
    <row r="10" spans="1:3" s="15" customFormat="1" ht="25.5" x14ac:dyDescent="0.2">
      <c r="A10" s="42" t="s">
        <v>243</v>
      </c>
      <c r="B10" s="48" t="s">
        <v>249</v>
      </c>
      <c r="C10" s="998" t="s">
        <v>390</v>
      </c>
    </row>
    <row r="11" spans="1:3" s="8" customFormat="1" ht="25.5" x14ac:dyDescent="0.2">
      <c r="A11" s="42" t="s">
        <v>245</v>
      </c>
      <c r="B11" s="45" t="s">
        <v>415</v>
      </c>
      <c r="C11" s="170" t="s">
        <v>416</v>
      </c>
    </row>
    <row r="12" spans="1:3" ht="25.5" x14ac:dyDescent="0.2">
      <c r="A12" s="42" t="s">
        <v>248</v>
      </c>
      <c r="B12" s="45" t="s">
        <v>417</v>
      </c>
      <c r="C12" s="170" t="s">
        <v>418</v>
      </c>
    </row>
    <row r="13" spans="1:3" ht="25.5" x14ac:dyDescent="0.2">
      <c r="A13" s="42" t="s">
        <v>251</v>
      </c>
      <c r="B13" s="45" t="s">
        <v>419</v>
      </c>
      <c r="C13" s="170" t="s">
        <v>420</v>
      </c>
    </row>
    <row r="14" spans="1:3" ht="25.5" x14ac:dyDescent="0.2">
      <c r="A14" s="42" t="s">
        <v>254</v>
      </c>
      <c r="B14" s="45" t="s">
        <v>421</v>
      </c>
      <c r="C14" s="170" t="s">
        <v>422</v>
      </c>
    </row>
    <row r="15" spans="1:3" ht="25.5" x14ac:dyDescent="0.2">
      <c r="A15" s="42" t="s">
        <v>257</v>
      </c>
      <c r="B15" s="45" t="s">
        <v>423</v>
      </c>
      <c r="C15" s="170" t="s">
        <v>424</v>
      </c>
    </row>
    <row r="16" spans="1:3" ht="51" x14ac:dyDescent="0.2">
      <c r="A16" s="42" t="s">
        <v>260</v>
      </c>
      <c r="B16" s="45" t="s">
        <v>425</v>
      </c>
      <c r="C16" s="170" t="s">
        <v>426</v>
      </c>
    </row>
    <row r="17" spans="1:3" ht="38.25" x14ac:dyDescent="0.2">
      <c r="A17" s="42" t="s">
        <v>263</v>
      </c>
      <c r="B17" s="282" t="s">
        <v>427</v>
      </c>
      <c r="C17" s="51" t="s">
        <v>428</v>
      </c>
    </row>
    <row r="18" spans="1:3" x14ac:dyDescent="0.2">
      <c r="A18" s="158" t="s">
        <v>332</v>
      </c>
      <c r="B18" s="177" t="s">
        <v>235</v>
      </c>
      <c r="C18" s="191" t="s">
        <v>333</v>
      </c>
    </row>
    <row r="19" spans="1:3" x14ac:dyDescent="0.2">
      <c r="A19" s="260" t="s">
        <v>334</v>
      </c>
      <c r="B19" s="119"/>
      <c r="C19" s="119" t="s">
        <v>335</v>
      </c>
    </row>
    <row r="20" spans="1:3" x14ac:dyDescent="0.2">
      <c r="A20" s="158" t="s">
        <v>336</v>
      </c>
      <c r="B20" s="177" t="s">
        <v>235</v>
      </c>
      <c r="C20" s="191" t="s">
        <v>337</v>
      </c>
    </row>
    <row r="21" spans="1:3" x14ac:dyDescent="0.2">
      <c r="A21" s="260" t="s">
        <v>338</v>
      </c>
      <c r="B21" s="161"/>
      <c r="C21" s="119" t="s">
        <v>335</v>
      </c>
    </row>
    <row r="22" spans="1:3" x14ac:dyDescent="0.2">
      <c r="A22" s="158" t="s">
        <v>347</v>
      </c>
      <c r="B22" s="177" t="s">
        <v>235</v>
      </c>
      <c r="C22" s="238" t="s">
        <v>348</v>
      </c>
    </row>
    <row r="23" spans="1:3" x14ac:dyDescent="0.2">
      <c r="A23" s="268" t="s">
        <v>349</v>
      </c>
      <c r="B23" s="120"/>
      <c r="C23" s="126" t="s">
        <v>335</v>
      </c>
    </row>
  </sheetData>
  <customSheetViews>
    <customSheetView guid="{C05EC54D-5F4D-4DAC-8B5A-CD3242A0C8CA}" scale="90" showPageBreaks="1" fitToPage="1" view="pageBreakPreview">
      <selection activeCell="C45" sqref="C45"/>
      <pageMargins left="0" right="0" top="0" bottom="0" header="0" footer="0"/>
      <pageSetup paperSize="9" fitToHeight="6" orientation="landscape" r:id="rId1"/>
    </customSheetView>
    <customSheetView guid="{D0C00841-1E30-435B-B1C3-8C1666084E21}" scale="90" showPageBreaks="1" fitToPage="1" view="pageBreakPreview">
      <selection activeCell="C45" sqref="C45"/>
      <pageMargins left="0" right="0" top="0" bottom="0" header="0" footer="0"/>
      <pageSetup paperSize="9" fitToHeight="6" orientation="landscape" r:id="rId2"/>
    </customSheetView>
    <customSheetView guid="{DE13449C-9946-4D9B-BAD6-D935553CF657}" scale="90" showPageBreaks="1" fitToPage="1" printArea="1" view="pageBreakPreview">
      <selection activeCell="C21" sqref="C21"/>
      <pageMargins left="0" right="0" top="0" bottom="0" header="0" footer="0"/>
      <pageSetup paperSize="9" fitToHeight="6" orientation="landscape" r:id="rId3"/>
    </customSheetView>
    <customSheetView guid="{CB07B519-62E8-4084-A00D-D1F8D5657738}" scale="90" showPageBreaks="1" fitToPage="1" view="pageBreakPreview">
      <selection activeCell="B18" sqref="B18"/>
      <pageMargins left="0" right="0" top="0" bottom="0" header="0" footer="0"/>
      <pageSetup paperSize="9" scale="59" fitToHeight="6" orientation="landscape" r:id="rId4"/>
    </customSheetView>
    <customSheetView guid="{8DB10316-28C9-4A14-AEA2-359711156BC5}" scale="90" showPageBreaks="1" fitToPage="1">
      <selection activeCell="C43" sqref="C43"/>
      <pageMargins left="0" right="0" top="0" bottom="0" header="0" footer="0"/>
      <pageSetup paperSize="9" scale="71" fitToHeight="2" orientation="portrait" r:id="rId5"/>
    </customSheetView>
    <customSheetView guid="{A2FA97B7-FA2E-4CF8-9E14-C904E49D925F}" scale="90" fitToPage="1">
      <selection activeCell="B15" sqref="B15"/>
      <pageMargins left="0" right="0" top="0" bottom="0" header="0" footer="0"/>
      <pageSetup paperSize="9" scale="71" fitToHeight="2" orientation="portrait" r:id="rId6"/>
    </customSheetView>
    <customSheetView guid="{F414D6E4-FF9A-4C61-8209-8A1F2A078362}" scale="90" fitToPage="1" topLeftCell="A7">
      <selection activeCell="C1" sqref="C1"/>
      <pageMargins left="0" right="0" top="0" bottom="0" header="0" footer="0"/>
      <pageSetup paperSize="9" scale="59" orientation="portrait" r:id="rId7"/>
    </customSheetView>
    <customSheetView guid="{ADC44F08-3865-4F34-B04A-36DC3A9880D3}" scale="90" fitToPage="1">
      <selection activeCell="C9" sqref="C9:D9"/>
      <pageMargins left="0" right="0" top="0" bottom="0" header="0" footer="0"/>
      <pageSetup paperSize="9" scale="71" fitToHeight="2" orientation="portrait" r:id="rId8"/>
    </customSheetView>
    <customSheetView guid="{938131D7-2FA4-4B6F-9B58-CE56B014F426}" scale="90" showPageBreaks="1" fitToPage="1" topLeftCell="A13">
      <selection activeCell="D17" sqref="D17"/>
      <pageMargins left="0" right="0" top="0" bottom="0" header="0" footer="0"/>
      <pageSetup paperSize="9" scale="58" fitToHeight="2" orientation="portrait" r:id="rId9"/>
    </customSheetView>
    <customSheetView guid="{15196E9F-7FF8-439E-8E5E-D7EC9B4FE2B9}" scale="130" showPageBreaks="1" fitToPage="1" printArea="1" view="pageBreakPreview">
      <selection activeCell="D1" sqref="D1"/>
      <pageMargins left="0" right="0" top="0" bottom="0" header="0" footer="0"/>
      <pageSetup paperSize="9" fitToHeight="6" orientation="landscape" r:id="rId10"/>
    </customSheetView>
  </customSheetViews>
  <pageMargins left="0.39370078740157483" right="0.39370078740157483" top="0.39370078740157483" bottom="0.39370078740157483" header="0.39370078740157483" footer="0.39370078740157483"/>
  <pageSetup paperSize="9" scale="99" fitToHeight="6" orientation="landscape" r:id="rId1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[3]Inventari!B47</f>
        <v>1.8</v>
      </c>
      <c r="C2" s="90" t="str">
        <f>[3]Inventari!C47</f>
        <v>Altres matèries</v>
      </c>
    </row>
    <row r="3" spans="1:3" ht="25.5" x14ac:dyDescent="0.2">
      <c r="A3" s="183" t="s">
        <v>233</v>
      </c>
      <c r="B3" s="183" t="str">
        <f>[3]Inventari!C49</f>
        <v>1.8.2</v>
      </c>
      <c r="C3" s="176" t="str">
        <f>[3]Inventari!D49</f>
        <v>Transferència de funcions o activitats a altres administracions públiques, així com l'acceptació de les delegacions o encàrrecs de gestió realitzades per altres administracions, excepte que per llei s'imposi obligatòriament</v>
      </c>
    </row>
    <row r="4" spans="1:3" s="156" customFormat="1" x14ac:dyDescent="0.2">
      <c r="A4" s="159"/>
      <c r="B4" s="159"/>
      <c r="C4" s="159"/>
    </row>
    <row r="5" spans="1:3" x14ac:dyDescent="0.2">
      <c r="A5" s="190" t="s">
        <v>234</v>
      </c>
      <c r="B5" s="177" t="s">
        <v>235</v>
      </c>
      <c r="C5" s="166" t="s">
        <v>236</v>
      </c>
    </row>
    <row r="6" spans="1:3" ht="38.25" x14ac:dyDescent="0.2">
      <c r="A6" s="198" t="s">
        <v>237</v>
      </c>
      <c r="B6" s="29" t="str">
        <f>Inventari!E49</f>
        <v>Art. 47.2.h) L 7/1985
Art. 4.1.b).5 RD 128/2018</v>
      </c>
      <c r="C6" s="29" t="str">
        <f>Inventari!F49</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188"/>
      <c r="B7" s="189"/>
      <c r="C7" s="116"/>
    </row>
    <row r="8" spans="1:3" s="156" customFormat="1" x14ac:dyDescent="0.2">
      <c r="A8" s="190" t="str">
        <f>'1.8.1'!A8</f>
        <v>A.</v>
      </c>
      <c r="B8" s="177" t="str">
        <f>'1.8.1'!B8</f>
        <v>Ref. Legislativa</v>
      </c>
      <c r="C8" s="191" t="s">
        <v>239</v>
      </c>
    </row>
    <row r="9" spans="1:3" s="156" customFormat="1" ht="25.5" x14ac:dyDescent="0.2">
      <c r="A9" s="168" t="str">
        <f>'1.8.1'!A9</f>
        <v>A.1</v>
      </c>
      <c r="B9" s="99" t="str">
        <f>'1.8.1'!B9</f>
        <v>Art. 50 RD 2568/1986
Art. 34.1 L 39/2015</v>
      </c>
      <c r="C9" s="118" t="str">
        <f>'1.8.1'!C9</f>
        <v>Que l'expedient es proposa al ple de la corporació.</v>
      </c>
    </row>
    <row r="10" spans="1:3" s="156" customFormat="1" ht="25.5" x14ac:dyDescent="0.2">
      <c r="A10" s="169" t="str">
        <f>'1.8.1'!A10</f>
        <v>A.2</v>
      </c>
      <c r="B10" s="186" t="str">
        <f>'1.8.1'!B10</f>
        <v>Art. 172 i 175 RD 2568/1986</v>
      </c>
      <c r="C10" s="182" t="s">
        <v>390</v>
      </c>
    </row>
    <row r="11" spans="1:3" s="156" customFormat="1" ht="51" x14ac:dyDescent="0.2">
      <c r="A11" s="169" t="str">
        <f>'1.8.1'!A11</f>
        <v>A.3</v>
      </c>
      <c r="B11" s="186" t="str">
        <f>'1.8.1'!B11</f>
        <v>Art. 3.3.c) RD 128/2018
Art. 54.1.b) RDLeg 781/1986</v>
      </c>
      <c r="C11" s="182" t="str">
        <f>'1.8.1'!C11</f>
        <v>Que consta l'informe favorable de la secretaria de la corporació.</v>
      </c>
    </row>
    <row r="12" spans="1:3" s="156" customFormat="1" ht="25.5" x14ac:dyDescent="0.2">
      <c r="A12" s="169" t="str">
        <f>'1.8.1'!A12</f>
        <v>A.4</v>
      </c>
      <c r="B12" s="186" t="str">
        <f>'1.8.1'!B12</f>
        <v>Art. 7.3 LO 2/2012</v>
      </c>
      <c r="C12" s="182" t="str">
        <f>'1.8.1'!C12</f>
        <v>Que de la valoració de les dades existents a l'expedient es desprèn que l'execució de l'actuació proposada no afectarà al compliment dels objectius d'estabilitat pressupostària i sostenibilitat financera.</v>
      </c>
    </row>
    <row r="13" spans="1:3" x14ac:dyDescent="0.2">
      <c r="A13" s="236" t="str">
        <f>'1.8.1'!A13</f>
        <v>B.</v>
      </c>
      <c r="B13" s="237" t="str">
        <f>'1.8.1'!B13</f>
        <v>Ref. Legislativa</v>
      </c>
      <c r="C13" s="238" t="str">
        <f>'1.8.1'!C13</f>
        <v>Altres aspectes a revisar</v>
      </c>
    </row>
    <row r="14" spans="1:3" x14ac:dyDescent="0.2">
      <c r="A14" s="260" t="str">
        <f>'1.8.1'!A14</f>
        <v>B.1</v>
      </c>
      <c r="B14" s="261"/>
      <c r="C14" s="261" t="str">
        <f>'1.8.1'!C14</f>
        <v>A criteri de la intervenció</v>
      </c>
    </row>
    <row r="15" spans="1:3" x14ac:dyDescent="0.2">
      <c r="A15" s="236" t="str">
        <f>'1.8.1'!A15</f>
        <v>C.</v>
      </c>
      <c r="B15" s="237" t="str">
        <f>'1.8.1'!B15</f>
        <v>Ref. Legislativa</v>
      </c>
      <c r="C15" s="238" t="str">
        <f>'1.8.1'!C15</f>
        <v>Es fa constar</v>
      </c>
    </row>
    <row r="16" spans="1:3" ht="25.5" x14ac:dyDescent="0.2">
      <c r="A16" s="260" t="str">
        <f>'1.8.1'!A16</f>
        <v>C.1</v>
      </c>
      <c r="B16" s="134" t="str">
        <f>'1.8.1'!B16</f>
        <v>Art. 47.2 L 7/1985</v>
      </c>
      <c r="C16" s="51" t="str">
        <f>'1.8.1'!C16</f>
        <v>Es fa constar que es requerirà el vot favorable de la majoria absoluta del nombre legal de membres de la corporació per a l'aprovació de l'expedient.</v>
      </c>
    </row>
    <row r="17" spans="1:3" x14ac:dyDescent="0.2">
      <c r="A17" s="236" t="str">
        <f>'1.8.1'!A17</f>
        <v>D.</v>
      </c>
      <c r="B17" s="237" t="str">
        <f>'1.8.1'!B17</f>
        <v>Ref. Legislativa</v>
      </c>
      <c r="C17" s="238" t="str">
        <f>'1.8.1'!C17</f>
        <v>Altres es fa constar</v>
      </c>
    </row>
    <row r="18" spans="1:3" x14ac:dyDescent="0.2">
      <c r="A18" s="268" t="str">
        <f>'1.8.1'!A18</f>
        <v>D.1</v>
      </c>
      <c r="B18" s="120"/>
      <c r="C18" s="971"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[3]Inventari!B47</f>
        <v>1.8</v>
      </c>
      <c r="C2" s="90" t="str">
        <f>[3]Inventari!C47</f>
        <v>Altres matèries</v>
      </c>
    </row>
    <row r="3" spans="1:3" x14ac:dyDescent="0.2">
      <c r="A3" s="183" t="s">
        <v>233</v>
      </c>
      <c r="B3" s="183" t="str">
        <f>[3]Inventari!C50</f>
        <v>1.8.3</v>
      </c>
      <c r="C3" s="176" t="str">
        <f>[3]Inventari!D50</f>
        <v>Municipalització o provincialització d'activitats en règim de monopoli i aprovació de la forma concreta de gestió del servei corresponent</v>
      </c>
    </row>
    <row r="4" spans="1:3" s="156" customFormat="1" x14ac:dyDescent="0.2">
      <c r="A4" s="159"/>
      <c r="B4" s="159"/>
      <c r="C4" s="159"/>
    </row>
    <row r="5" spans="1:3" x14ac:dyDescent="0.2">
      <c r="A5" s="190" t="s">
        <v>234</v>
      </c>
      <c r="B5" s="177" t="s">
        <v>235</v>
      </c>
      <c r="C5" s="166" t="s">
        <v>236</v>
      </c>
    </row>
    <row r="6" spans="1:3" ht="38.25" x14ac:dyDescent="0.2">
      <c r="A6" s="198" t="s">
        <v>237</v>
      </c>
      <c r="B6" s="29" t="str">
        <f>Inventari!E50</f>
        <v>Art. 47.2.k) L 7/1985
Art. 4.1.b).5 RD 128/2018</v>
      </c>
      <c r="C6" s="29" t="str">
        <f>Inventari!F50</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188"/>
      <c r="B7" s="189"/>
      <c r="C7" s="116"/>
    </row>
    <row r="8" spans="1:3" s="156" customFormat="1" x14ac:dyDescent="0.2">
      <c r="A8" s="190" t="str">
        <f>'1.8.1'!A8</f>
        <v>A.</v>
      </c>
      <c r="B8" s="177" t="str">
        <f>'1.8.1'!B8</f>
        <v>Ref. Legislativa</v>
      </c>
      <c r="C8" s="191" t="s">
        <v>239</v>
      </c>
    </row>
    <row r="9" spans="1:3" s="156" customFormat="1" ht="25.5" x14ac:dyDescent="0.2">
      <c r="A9" s="168" t="str">
        <f>'1.8.1'!A9</f>
        <v>A.1</v>
      </c>
      <c r="B9" s="99" t="str">
        <f>'1.8.1'!B9</f>
        <v>Art. 50 RD 2568/1986
Art. 34.1 L 39/2015</v>
      </c>
      <c r="C9" s="118" t="str">
        <f>'1.8.1'!C9</f>
        <v>Que l'expedient es proposa al ple de la corporació.</v>
      </c>
    </row>
    <row r="10" spans="1:3" s="156" customFormat="1" ht="25.5" x14ac:dyDescent="0.2">
      <c r="A10" s="169" t="str">
        <f>'1.8.1'!A10</f>
        <v>A.2</v>
      </c>
      <c r="B10" s="186" t="str">
        <f>'1.8.1'!B10</f>
        <v>Art. 172 i 175 RD 2568/1986</v>
      </c>
      <c r="C10" s="182" t="s">
        <v>390</v>
      </c>
    </row>
    <row r="11" spans="1:3" s="156" customFormat="1" ht="51" x14ac:dyDescent="0.2">
      <c r="A11" s="169" t="str">
        <f>'1.8.1'!A11</f>
        <v>A.3</v>
      </c>
      <c r="B11" s="186" t="str">
        <f>'1.8.1'!B11</f>
        <v>Art. 3.3.c) RD 128/2018
Art. 54.1.b) RDLeg 781/1986</v>
      </c>
      <c r="C11" s="170" t="str">
        <f>'1.8.1'!C11</f>
        <v>Que consta l'informe favorable de la secretaria de la corporació.</v>
      </c>
    </row>
    <row r="12" spans="1:3" ht="25.5" x14ac:dyDescent="0.2">
      <c r="A12" s="169" t="str">
        <f>'1.8.1'!A12</f>
        <v>A.4</v>
      </c>
      <c r="B12" s="186" t="str">
        <f>'1.8.1'!B12</f>
        <v>Art. 7.3 LO 2/2012</v>
      </c>
      <c r="C12" s="170" t="str">
        <f>'1.8.1'!C12</f>
        <v>Que de la valoració de les dades existents a l'expedient es desprèn que l'execució de l'actuació proposada no afectarà al compliment dels objectius d'estabilitat pressupostària i sostenibilitat financera.</v>
      </c>
    </row>
    <row r="13" spans="1:3" x14ac:dyDescent="0.2">
      <c r="A13" s="236" t="str">
        <f>'1.8.1'!A13</f>
        <v>B.</v>
      </c>
      <c r="B13" s="237" t="str">
        <f>'1.8.1'!B13</f>
        <v>Ref. Legislativa</v>
      </c>
      <c r="C13" s="238" t="str">
        <f>'1.8.1'!C13</f>
        <v>Altres aspectes a revisar</v>
      </c>
    </row>
    <row r="14" spans="1:3" x14ac:dyDescent="0.2">
      <c r="A14" s="260" t="str">
        <f>'1.8.1'!A14</f>
        <v>B.1</v>
      </c>
      <c r="B14" s="261"/>
      <c r="C14" s="261" t="str">
        <f>'1.8.1'!C14</f>
        <v>A criteri de la intervenció</v>
      </c>
    </row>
    <row r="15" spans="1:3" x14ac:dyDescent="0.2">
      <c r="A15" s="236" t="str">
        <f>'1.8.1'!A15</f>
        <v>C.</v>
      </c>
      <c r="B15" s="237" t="str">
        <f>'1.8.1'!B15</f>
        <v>Ref. Legislativa</v>
      </c>
      <c r="C15" s="238" t="str">
        <f>'1.8.1'!C15</f>
        <v>Es fa constar</v>
      </c>
    </row>
    <row r="16" spans="1:3" ht="25.5" x14ac:dyDescent="0.2">
      <c r="A16" s="260" t="str">
        <f>'1.8.1'!A16</f>
        <v>C.1</v>
      </c>
      <c r="B16" s="134" t="str">
        <f>'1.8.1'!B16</f>
        <v>Art. 47.2 L 7/1985</v>
      </c>
      <c r="C16" s="51" t="str">
        <f>'1.8.1'!C16</f>
        <v>Es fa constar que es requerirà el vot favorable de la majoria absoluta del nombre legal de membres de la corporació per a l'aprovació de l'expedient.</v>
      </c>
    </row>
    <row r="17" spans="1:3" x14ac:dyDescent="0.2">
      <c r="A17" s="236" t="str">
        <f>'1.8.1'!A17</f>
        <v>D.</v>
      </c>
      <c r="B17" s="237" t="str">
        <f>'1.8.1'!B17</f>
        <v>Ref. Legislativa</v>
      </c>
      <c r="C17" s="238" t="str">
        <f>'1.8.1'!C17</f>
        <v>Altres es fa constar</v>
      </c>
    </row>
    <row r="18" spans="1:3" x14ac:dyDescent="0.2">
      <c r="A18" s="268" t="str">
        <f>'1.8.1'!A18</f>
        <v>D.1</v>
      </c>
      <c r="B18" s="120"/>
      <c r="C18" s="971"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[3]Inventari!B47</f>
        <v>1.8</v>
      </c>
      <c r="C2" s="90" t="str">
        <f>[3]Inventari!C47</f>
        <v>Altres matèries</v>
      </c>
    </row>
    <row r="3" spans="1:3" x14ac:dyDescent="0.2">
      <c r="A3" s="183" t="s">
        <v>233</v>
      </c>
      <c r="B3" s="183" t="str">
        <f>[3]Inventari!C51</f>
        <v>1.8.4</v>
      </c>
      <c r="C3" s="176" t="str">
        <f>[3]Inventari!D51</f>
        <v xml:space="preserve">Altres assumptes que tractin matèries per a les quals s'exigeixi una majoria especial </v>
      </c>
    </row>
    <row r="4" spans="1:3" s="156" customFormat="1" x14ac:dyDescent="0.2">
      <c r="A4" s="159"/>
      <c r="B4" s="159"/>
      <c r="C4" s="159"/>
    </row>
    <row r="5" spans="1:3" x14ac:dyDescent="0.2">
      <c r="A5" s="190" t="s">
        <v>234</v>
      </c>
      <c r="B5" s="177" t="s">
        <v>235</v>
      </c>
      <c r="C5" s="166" t="s">
        <v>236</v>
      </c>
    </row>
    <row r="6" spans="1:3" ht="38.25" x14ac:dyDescent="0.2">
      <c r="A6" s="198" t="s">
        <v>237</v>
      </c>
      <c r="B6" s="29" t="str">
        <f>Inventari!E51</f>
        <v>Art. 47.2.o) L 7/1985
Art. 4.1.b).5 RD 128/2018</v>
      </c>
      <c r="C6" s="29" t="str">
        <f>Inventari!F51</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x14ac:dyDescent="0.2">
      <c r="A7" s="188"/>
      <c r="B7" s="189"/>
      <c r="C7" s="116"/>
    </row>
    <row r="8" spans="1:3" s="156" customFormat="1" x14ac:dyDescent="0.2">
      <c r="A8" s="190" t="str">
        <f>'1.8.1'!A8</f>
        <v>A.</v>
      </c>
      <c r="B8" s="177" t="str">
        <f>'1.8.1'!B8</f>
        <v>Ref. Legislativa</v>
      </c>
      <c r="C8" s="191" t="s">
        <v>239</v>
      </c>
    </row>
    <row r="9" spans="1:3" s="156" customFormat="1" ht="25.5" x14ac:dyDescent="0.2">
      <c r="A9" s="168" t="str">
        <f>'1.8.1'!A9</f>
        <v>A.1</v>
      </c>
      <c r="B9" s="99" t="str">
        <f>'1.8.1'!B9</f>
        <v>Art. 50 RD 2568/1986
Art. 34.1 L 39/2015</v>
      </c>
      <c r="C9" s="118" t="str">
        <f>'1.8.1'!C9</f>
        <v>Que l'expedient es proposa al ple de la corporació.</v>
      </c>
    </row>
    <row r="10" spans="1:3" s="156" customFormat="1" ht="25.5" x14ac:dyDescent="0.2">
      <c r="A10" s="169" t="str">
        <f>'1.8.1'!A10</f>
        <v>A.2</v>
      </c>
      <c r="B10" s="186" t="str">
        <f>'1.8.1'!B10</f>
        <v>Art. 172 i 175 RD 2568/1986</v>
      </c>
      <c r="C10" s="182" t="s">
        <v>390</v>
      </c>
    </row>
    <row r="11" spans="1:3" s="156" customFormat="1" ht="51" x14ac:dyDescent="0.2">
      <c r="A11" s="169" t="str">
        <f>'1.8.1'!A11</f>
        <v>A.3</v>
      </c>
      <c r="B11" s="186" t="str">
        <f>'1.8.1'!B11</f>
        <v>Art. 3.3.c) RD 128/2018
Art. 54.1.b) RDLeg 781/1986</v>
      </c>
      <c r="C11" s="170" t="str">
        <f>'1.8.1'!C11</f>
        <v>Que consta l'informe favorable de la secretaria de la corporació.</v>
      </c>
    </row>
    <row r="12" spans="1:3" ht="25.5" x14ac:dyDescent="0.2">
      <c r="A12" s="169" t="str">
        <f>'1.8.1'!A12</f>
        <v>A.4</v>
      </c>
      <c r="B12" s="186" t="str">
        <f>'1.8.1'!B12</f>
        <v>Art. 7.3 LO 2/2012</v>
      </c>
      <c r="C12" s="170" t="str">
        <f>'1.8.1'!C12</f>
        <v>Que de la valoració de les dades existents a l'expedient es desprèn que l'execució de l'actuació proposada no afectarà al compliment dels objectius d'estabilitat pressupostària i sostenibilitat financera.</v>
      </c>
    </row>
    <row r="13" spans="1:3" x14ac:dyDescent="0.2">
      <c r="A13" s="236" t="str">
        <f>'1.8.1'!A13</f>
        <v>B.</v>
      </c>
      <c r="B13" s="237" t="str">
        <f>'1.8.1'!B13</f>
        <v>Ref. Legislativa</v>
      </c>
      <c r="C13" s="238" t="str">
        <f>'1.8.1'!C13</f>
        <v>Altres aspectes a revisar</v>
      </c>
    </row>
    <row r="14" spans="1:3" x14ac:dyDescent="0.2">
      <c r="A14" s="260" t="str">
        <f>'1.8.1'!A14</f>
        <v>B.1</v>
      </c>
      <c r="B14" s="261"/>
      <c r="C14" s="261" t="str">
        <f>'1.8.1'!C14</f>
        <v>A criteri de la intervenció</v>
      </c>
    </row>
    <row r="15" spans="1:3" x14ac:dyDescent="0.2">
      <c r="A15" s="236" t="str">
        <f>'1.8.1'!A15</f>
        <v>C.</v>
      </c>
      <c r="B15" s="237" t="str">
        <f>'1.8.1'!B15</f>
        <v>Ref. Legislativa</v>
      </c>
      <c r="C15" s="238" t="str">
        <f>'1.8.1'!C15</f>
        <v>Es fa constar</v>
      </c>
    </row>
    <row r="16" spans="1:3" ht="25.5" x14ac:dyDescent="0.2">
      <c r="A16" s="260" t="str">
        <f>'1.8.1'!A16</f>
        <v>C.1</v>
      </c>
      <c r="B16" s="134" t="str">
        <f>'1.8.1'!B16</f>
        <v>Art. 47.2 L 7/1985</v>
      </c>
      <c r="C16" s="51" t="str">
        <f>'1.8.1'!C16</f>
        <v>Es fa constar que es requerirà el vot favorable de la majoria absoluta del nombre legal de membres de la corporació per a l'aprovació de l'expedient.</v>
      </c>
    </row>
    <row r="17" spans="1:3" x14ac:dyDescent="0.2">
      <c r="A17" s="236" t="str">
        <f>'1.8.1'!A17</f>
        <v>D.</v>
      </c>
      <c r="B17" s="237" t="str">
        <f>'1.8.1'!B17</f>
        <v>Ref. Legislativa</v>
      </c>
      <c r="C17" s="238" t="str">
        <f>'1.8.1'!C17</f>
        <v>Altres es fa constar</v>
      </c>
    </row>
    <row r="18" spans="1:3" x14ac:dyDescent="0.2">
      <c r="A18" s="268" t="str">
        <f>'1.8.1'!A18</f>
        <v>D.1</v>
      </c>
      <c r="B18" s="120"/>
      <c r="C18" s="971"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C10" sqref="C10"/>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16384" width="11.42578125" style="155"/>
  </cols>
  <sheetData>
    <row r="1" spans="1:3" x14ac:dyDescent="0.2">
      <c r="A1" s="88" t="s">
        <v>231</v>
      </c>
      <c r="B1" s="88" t="str">
        <f>[3]Inventari!A1</f>
        <v>1.</v>
      </c>
      <c r="C1" s="89" t="str">
        <f>[3]Inventari!B1</f>
        <v>Control permanent no planificable</v>
      </c>
    </row>
    <row r="2" spans="1:3" x14ac:dyDescent="0.2">
      <c r="A2" s="90" t="s">
        <v>232</v>
      </c>
      <c r="B2" s="90" t="str">
        <f>[3]Inventari!B47</f>
        <v>1.8</v>
      </c>
      <c r="C2" s="90" t="str">
        <f>[3]Inventari!C47</f>
        <v>Altres matèries</v>
      </c>
    </row>
    <row r="3" spans="1:3" x14ac:dyDescent="0.2">
      <c r="A3" s="183" t="s">
        <v>233</v>
      </c>
      <c r="B3" s="183" t="str">
        <f>[3]Inventari!C52</f>
        <v>1.8.5</v>
      </c>
      <c r="C3" s="176" t="str">
        <f>[3]Inventari!D52</f>
        <v>Iniciatives veïnals que afectin a drets i obligacions de contingut econòmic</v>
      </c>
    </row>
    <row r="4" spans="1:3" s="156" customFormat="1" x14ac:dyDescent="0.2">
      <c r="A4" s="159"/>
      <c r="B4" s="159"/>
      <c r="C4" s="159"/>
    </row>
    <row r="5" spans="1:3" x14ac:dyDescent="0.2">
      <c r="A5" s="190" t="s">
        <v>234</v>
      </c>
      <c r="B5" s="177" t="s">
        <v>235</v>
      </c>
      <c r="C5" s="166" t="s">
        <v>236</v>
      </c>
    </row>
    <row r="6" spans="1:3" ht="25.5" x14ac:dyDescent="0.2">
      <c r="A6" s="198" t="s">
        <v>237</v>
      </c>
      <c r="B6" s="29" t="str">
        <f>Inventari!E52</f>
        <v>Art. 70 bis.2 L 7/1985</v>
      </c>
      <c r="C6" s="29" t="str">
        <f>Inventari!F52</f>
        <v>En tot cas, es requerirà l'informe previ de legalitat de la secretaria de l'ajuntament, així com l'informe de la intervenció quan la iniciativa afecti a drets i obligacions de contingut econòmic de l'ajuntament.</v>
      </c>
    </row>
    <row r="7" spans="1:3" x14ac:dyDescent="0.2">
      <c r="A7" s="188"/>
      <c r="B7" s="189"/>
      <c r="C7" s="116"/>
    </row>
    <row r="8" spans="1:3" s="156" customFormat="1" x14ac:dyDescent="0.2">
      <c r="A8" s="190" t="str">
        <f>'1.8.1'!A8</f>
        <v>A.</v>
      </c>
      <c r="B8" s="177" t="str">
        <f>'1.8.1'!B8</f>
        <v>Ref. Legislativa</v>
      </c>
      <c r="C8" s="191" t="s">
        <v>239</v>
      </c>
    </row>
    <row r="9" spans="1:3" s="156" customFormat="1" ht="25.5" x14ac:dyDescent="0.2">
      <c r="A9" s="168" t="str">
        <f>'1.8.1'!A9</f>
        <v>A.1</v>
      </c>
      <c r="B9" s="99" t="str">
        <f>'1.8.1'!B9</f>
        <v>Art. 50 RD 2568/1986
Art. 34.1 L 39/2015</v>
      </c>
      <c r="C9" s="118" t="str">
        <f>'1.8.1'!C9</f>
        <v>Que l'expedient es proposa al ple de la corporació.</v>
      </c>
    </row>
    <row r="10" spans="1:3" s="156" customFormat="1" ht="25.5" x14ac:dyDescent="0.2">
      <c r="A10" s="169" t="str">
        <f>'1.8.1'!A10</f>
        <v>A.2</v>
      </c>
      <c r="B10" s="186" t="str">
        <f>'1.8.1'!B10</f>
        <v>Art. 172 i 175 RD 2568/1986</v>
      </c>
      <c r="C10" s="182" t="s">
        <v>390</v>
      </c>
    </row>
    <row r="11" spans="1:3" s="156" customFormat="1" ht="51" x14ac:dyDescent="0.2">
      <c r="A11" s="169" t="str">
        <f>'1.8.1'!A11</f>
        <v>A.3</v>
      </c>
      <c r="B11" s="186" t="str">
        <f>'1.8.1'!B11</f>
        <v>Art. 3.3.c) RD 128/2018
Art. 54.1.b) RDLeg 781/1986</v>
      </c>
      <c r="C11" s="170" t="str">
        <f>'1.8.1'!C11</f>
        <v>Que consta l'informe favorable de la secretaria de la corporació.</v>
      </c>
    </row>
    <row r="12" spans="1:3" ht="25.5" x14ac:dyDescent="0.2">
      <c r="A12" s="169" t="str">
        <f>'1.8.1'!A12</f>
        <v>A.4</v>
      </c>
      <c r="B12" s="186" t="str">
        <f>'1.8.1'!B12</f>
        <v>Art. 7.3 LO 2/2012</v>
      </c>
      <c r="C12" s="170" t="str">
        <f>'1.8.1'!C12</f>
        <v>Que de la valoració de les dades existents a l'expedient es desprèn que l'execució de l'actuació proposada no afectarà al compliment dels objectius d'estabilitat pressupostària i sostenibilitat financera.</v>
      </c>
    </row>
    <row r="13" spans="1:3" x14ac:dyDescent="0.2">
      <c r="A13" s="236" t="str">
        <f>'1.8.1'!A13</f>
        <v>B.</v>
      </c>
      <c r="B13" s="237" t="str">
        <f>'1.8.1'!B13</f>
        <v>Ref. Legislativa</v>
      </c>
      <c r="C13" s="238" t="str">
        <f>'1.8.1'!C13</f>
        <v>Altres aspectes a revisar</v>
      </c>
    </row>
    <row r="14" spans="1:3" x14ac:dyDescent="0.2">
      <c r="A14" s="260" t="str">
        <f>'1.8.1'!A14</f>
        <v>B.1</v>
      </c>
      <c r="B14" s="261"/>
      <c r="C14" s="261" t="str">
        <f>'1.8.1'!C14</f>
        <v>A criteri de la intervenció</v>
      </c>
    </row>
    <row r="15" spans="1:3" x14ac:dyDescent="0.2">
      <c r="A15" s="236" t="str">
        <f>'1.8.1'!A15</f>
        <v>C.</v>
      </c>
      <c r="B15" s="237" t="str">
        <f>'1.8.1'!B15</f>
        <v>Ref. Legislativa</v>
      </c>
      <c r="C15" s="238" t="str">
        <f>'1.8.1'!C15</f>
        <v>Es fa constar</v>
      </c>
    </row>
    <row r="16" spans="1:3" ht="25.5" x14ac:dyDescent="0.2">
      <c r="A16" s="260" t="str">
        <f>'1.8.1'!A16</f>
        <v>C.1</v>
      </c>
      <c r="B16" s="134" t="str">
        <f>'1.8.1'!B16</f>
        <v>Art. 47.2 L 7/1985</v>
      </c>
      <c r="C16" s="51" t="str">
        <f>'1.8.1'!C16</f>
        <v>Es fa constar que es requerirà el vot favorable de la majoria absoluta del nombre legal de membres de la corporació per a l'aprovació de l'expedient.</v>
      </c>
    </row>
    <row r="17" spans="1:3" x14ac:dyDescent="0.2">
      <c r="A17" s="236" t="str">
        <f>'1.8.1'!A17</f>
        <v>D.</v>
      </c>
      <c r="B17" s="237" t="str">
        <f>'1.8.1'!B17</f>
        <v>Ref. Legislativa</v>
      </c>
      <c r="C17" s="238" t="str">
        <f>'1.8.1'!C17</f>
        <v>Altres es fa constar</v>
      </c>
    </row>
    <row r="18" spans="1:3" x14ac:dyDescent="0.2">
      <c r="A18" s="268" t="str">
        <f>'1.8.1'!A18</f>
        <v>D.1</v>
      </c>
      <c r="B18" s="120"/>
      <c r="C18" s="971"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pageSetUpPr fitToPage="1"/>
  </sheetPr>
  <dimension ref="A1:D16"/>
  <sheetViews>
    <sheetView view="pageBreakPreview" zoomScaleNormal="90" zoomScaleSheetLayoutView="100" workbookViewId="0">
      <selection activeCell="C13" sqref="C13"/>
    </sheetView>
  </sheetViews>
  <sheetFormatPr baseColWidth="10" defaultColWidth="11.42578125" defaultRowHeight="12.75" x14ac:dyDescent="0.2"/>
  <cols>
    <col min="1" max="1" width="9.7109375" style="155" customWidth="1"/>
    <col min="2" max="2" width="18.7109375" style="155" customWidth="1"/>
    <col min="3" max="3" width="110.7109375" style="155" customWidth="1"/>
    <col min="4" max="4" width="22.42578125" style="160" customWidth="1"/>
    <col min="5" max="16384" width="11.42578125" style="155"/>
  </cols>
  <sheetData>
    <row r="1" spans="1:4" x14ac:dyDescent="0.2">
      <c r="A1" s="88" t="s">
        <v>231</v>
      </c>
      <c r="B1" s="88" t="str">
        <f>Inventari!A1</f>
        <v>1.</v>
      </c>
      <c r="C1" s="88" t="str">
        <f>Inventari!B1</f>
        <v>Control permanent no planificable</v>
      </c>
    </row>
    <row r="2" spans="1:4" x14ac:dyDescent="0.2">
      <c r="A2" s="90" t="s">
        <v>232</v>
      </c>
      <c r="B2" s="90" t="str">
        <f>Inventari!B2</f>
        <v>1.1</v>
      </c>
      <c r="C2" s="90" t="str">
        <f>Inventari!C2</f>
        <v>Pressupost</v>
      </c>
    </row>
    <row r="3" spans="1:4" x14ac:dyDescent="0.2">
      <c r="A3" s="183" t="s">
        <v>233</v>
      </c>
      <c r="B3" s="183" t="str">
        <f>Inventari!C7</f>
        <v>1.1.5</v>
      </c>
      <c r="C3" s="194" t="str">
        <f>Inventari!D7</f>
        <v>Avaluació de l'objectiu d'estabilitat pressupostària en l'aprovació del pressupost</v>
      </c>
    </row>
    <row r="4" spans="1:4" s="156" customFormat="1" x14ac:dyDescent="0.2">
      <c r="A4" s="159"/>
      <c r="B4" s="159"/>
      <c r="C4" s="41"/>
      <c r="D4" s="131"/>
    </row>
    <row r="5" spans="1:4" x14ac:dyDescent="0.2">
      <c r="A5" s="158" t="s">
        <v>234</v>
      </c>
      <c r="B5" s="24" t="s">
        <v>235</v>
      </c>
      <c r="C5" s="22" t="s">
        <v>236</v>
      </c>
    </row>
    <row r="6" spans="1:4" ht="51" x14ac:dyDescent="0.2">
      <c r="A6" s="165" t="s">
        <v>237</v>
      </c>
      <c r="B6" s="162" t="str">
        <f>Inventari!E7</f>
        <v>Art. 16.2 RD 1463/2007</v>
      </c>
      <c r="C6" s="163"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row>
    <row r="7" spans="1:4" x14ac:dyDescent="0.2">
      <c r="A7" s="52"/>
      <c r="B7" s="4"/>
      <c r="C7" s="53"/>
    </row>
    <row r="8" spans="1:4" s="156" customFormat="1" x14ac:dyDescent="0.2">
      <c r="A8" s="158" t="s">
        <v>238</v>
      </c>
      <c r="B8" s="24" t="s">
        <v>235</v>
      </c>
      <c r="C8" s="9" t="str">
        <f>'1.1.1'!C8</f>
        <v>Aspectes a revisar</v>
      </c>
      <c r="D8" s="131"/>
    </row>
    <row r="9" spans="1:4" ht="25.5" x14ac:dyDescent="0.2">
      <c r="A9" s="36" t="s">
        <v>240</v>
      </c>
      <c r="B9" s="313" t="s">
        <v>90</v>
      </c>
      <c r="C9" s="314" t="s">
        <v>429</v>
      </c>
      <c r="D9" s="934" t="s">
        <v>430</v>
      </c>
    </row>
    <row r="10" spans="1:4" x14ac:dyDescent="0.2">
      <c r="A10" s="158" t="s">
        <v>332</v>
      </c>
      <c r="B10" s="177" t="s">
        <v>235</v>
      </c>
      <c r="C10" s="191" t="s">
        <v>333</v>
      </c>
    </row>
    <row r="11" spans="1:4" x14ac:dyDescent="0.2">
      <c r="A11" s="260" t="s">
        <v>334</v>
      </c>
      <c r="B11" s="119"/>
      <c r="C11" s="119" t="s">
        <v>335</v>
      </c>
    </row>
    <row r="12" spans="1:4" x14ac:dyDescent="0.2">
      <c r="A12" s="158" t="s">
        <v>336</v>
      </c>
      <c r="B12" s="177" t="s">
        <v>235</v>
      </c>
      <c r="C12" s="191" t="s">
        <v>337</v>
      </c>
    </row>
    <row r="13" spans="1:4" ht="38.25" x14ac:dyDescent="0.2">
      <c r="A13" s="265" t="s">
        <v>338</v>
      </c>
      <c r="B13" s="112" t="s">
        <v>431</v>
      </c>
      <c r="C13" s="112" t="s">
        <v>432</v>
      </c>
    </row>
    <row r="14" spans="1:4" ht="38.25" x14ac:dyDescent="0.2">
      <c r="A14" s="268" t="s">
        <v>341</v>
      </c>
      <c r="B14" s="269" t="s">
        <v>433</v>
      </c>
      <c r="C14" s="269" t="s">
        <v>434</v>
      </c>
      <c r="D14" s="938"/>
    </row>
    <row r="15" spans="1:4" x14ac:dyDescent="0.2">
      <c r="A15" s="158" t="s">
        <v>347</v>
      </c>
      <c r="B15" s="177" t="s">
        <v>235</v>
      </c>
      <c r="C15" s="191" t="s">
        <v>348</v>
      </c>
    </row>
    <row r="16" spans="1:4" x14ac:dyDescent="0.2">
      <c r="A16" s="268" t="s">
        <v>349</v>
      </c>
      <c r="B16" s="126"/>
      <c r="C16" s="126" t="s">
        <v>335</v>
      </c>
    </row>
  </sheetData>
  <customSheetViews>
    <customSheetView guid="{C05EC54D-5F4D-4DAC-8B5A-CD3242A0C8CA}" scale="90" showPageBreaks="1" fitToPage="1" view="pageBreakPreview">
      <selection activeCell="C45" sqref="C45"/>
      <pageMargins left="0" right="0" top="0" bottom="0" header="0" footer="0"/>
      <pageSetup paperSize="9" scale="81" fitToHeight="6" orientation="landscape" r:id="rId1"/>
    </customSheetView>
    <customSheetView guid="{D0C00841-1E30-435B-B1C3-8C1666084E21}" scale="90" showPageBreaks="1" fitToPage="1" view="pageBreakPreview">
      <selection activeCell="C45" sqref="C45"/>
      <pageMargins left="0" right="0" top="0" bottom="0" header="0" footer="0"/>
      <pageSetup paperSize="9" scale="81" fitToHeight="6" orientation="landscape" r:id="rId2"/>
    </customSheetView>
  </customSheetViews>
  <pageMargins left="0.39370078740157483" right="0.39370078740157483" top="0.39370078740157483" bottom="0.39370078740157483" header="0.39370078740157483" footer="0.39370078740157483"/>
  <pageSetup paperSize="9" scale="86" fitToHeight="6"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view="pageBreakPreview" topLeftCell="A14" zoomScaleNormal="100" zoomScaleSheetLayoutView="100" workbookViewId="0">
      <selection activeCell="A2" sqref="A2:F2"/>
    </sheetView>
  </sheetViews>
  <sheetFormatPr baseColWidth="10" defaultColWidth="11.42578125" defaultRowHeight="12.75" x14ac:dyDescent="0.25"/>
  <cols>
    <col min="1" max="1" width="43.42578125" style="410" customWidth="1"/>
    <col min="2" max="6" width="20.7109375" style="408" customWidth="1"/>
    <col min="7" max="16384" width="11.42578125" style="409"/>
  </cols>
  <sheetData>
    <row r="2" spans="1:6" s="405" customFormat="1" ht="20.25" x14ac:dyDescent="0.25">
      <c r="A2" s="1026" t="s">
        <v>435</v>
      </c>
      <c r="B2" s="1026"/>
      <c r="C2" s="1026"/>
      <c r="D2" s="1026"/>
      <c r="E2" s="1026"/>
      <c r="F2" s="1026"/>
    </row>
    <row r="3" spans="1:6" s="406" customFormat="1" ht="22.5" x14ac:dyDescent="0.25">
      <c r="A3" s="1027" t="s">
        <v>436</v>
      </c>
      <c r="B3" s="1027"/>
      <c r="C3" s="1027"/>
      <c r="D3" s="1027"/>
      <c r="E3" s="1027"/>
      <c r="F3" s="1027"/>
    </row>
    <row r="4" spans="1:6" x14ac:dyDescent="0.25">
      <c r="A4" s="407"/>
    </row>
    <row r="5" spans="1:6" ht="13.5" thickBot="1" x14ac:dyDescent="0.3"/>
    <row r="6" spans="1:6" s="413" customFormat="1" ht="45" x14ac:dyDescent="0.25">
      <c r="A6" s="1028" t="s">
        <v>437</v>
      </c>
      <c r="B6" s="411" t="s">
        <v>438</v>
      </c>
      <c r="C6" s="411" t="s">
        <v>439</v>
      </c>
      <c r="D6" s="411" t="s">
        <v>440</v>
      </c>
      <c r="E6" s="411" t="s">
        <v>441</v>
      </c>
      <c r="F6" s="412" t="s">
        <v>442</v>
      </c>
    </row>
    <row r="7" spans="1:6" s="416" customFormat="1" ht="29.25" thickBot="1" x14ac:dyDescent="0.3">
      <c r="A7" s="1029"/>
      <c r="B7" s="414" t="s">
        <v>443</v>
      </c>
      <c r="C7" s="414" t="s">
        <v>444</v>
      </c>
      <c r="D7" s="414" t="s">
        <v>445</v>
      </c>
      <c r="E7" s="414" t="s">
        <v>446</v>
      </c>
      <c r="F7" s="415" t="s">
        <v>447</v>
      </c>
    </row>
    <row r="8" spans="1:6" s="420" customFormat="1" ht="22.5" customHeight="1" x14ac:dyDescent="0.25">
      <c r="A8" s="417" t="s">
        <v>358</v>
      </c>
      <c r="B8" s="418">
        <f>+'ENTITAT LOCAL - Estabilitat'!C14</f>
        <v>0</v>
      </c>
      <c r="C8" s="418">
        <f>+'ENTITAT LOCAL - Estabilitat'!C24</f>
        <v>0</v>
      </c>
      <c r="D8" s="418">
        <f>+'ENTITAT LOCAL - Estabilitat'!C49</f>
        <v>0</v>
      </c>
      <c r="E8" s="418">
        <f>+'ENTITAT LOCAL - Estabilitat'!C53</f>
        <v>0</v>
      </c>
      <c r="F8" s="419">
        <f t="shared" ref="F8:F13" si="0">+B8-C8+D8+E8</f>
        <v>0</v>
      </c>
    </row>
    <row r="9" spans="1:6" s="420" customFormat="1" ht="22.5" customHeight="1" x14ac:dyDescent="0.25">
      <c r="A9" s="421" t="s">
        <v>359</v>
      </c>
      <c r="B9" s="422">
        <f>+'ORG.AUT. - Estabilitat'!C14</f>
        <v>0</v>
      </c>
      <c r="C9" s="422">
        <f>+'ORG.AUT. - Estabilitat'!C24</f>
        <v>0</v>
      </c>
      <c r="D9" s="422">
        <f>+'ORG.AUT. - Estabilitat'!C49</f>
        <v>0</v>
      </c>
      <c r="E9" s="422">
        <f>+'ORG.AUT. - Estabilitat'!C53</f>
        <v>0</v>
      </c>
      <c r="F9" s="423">
        <f t="shared" si="0"/>
        <v>0</v>
      </c>
    </row>
    <row r="10" spans="1:6" s="420" customFormat="1" ht="22.5" customHeight="1" x14ac:dyDescent="0.25">
      <c r="A10" s="421" t="s">
        <v>360</v>
      </c>
      <c r="B10" s="422">
        <f>+'CONSORCI - Estabilitat'!C14</f>
        <v>0</v>
      </c>
      <c r="C10" s="422">
        <f>+'CONSORCI - Estabilitat'!C24</f>
        <v>0</v>
      </c>
      <c r="D10" s="422">
        <f>+'CONSORCI - Estabilitat'!C49</f>
        <v>0</v>
      </c>
      <c r="E10" s="422">
        <f>+'CONSORCI - Estabilitat'!C53</f>
        <v>0</v>
      </c>
      <c r="F10" s="423">
        <f t="shared" si="0"/>
        <v>0</v>
      </c>
    </row>
    <row r="11" spans="1:6" s="420" customFormat="1" ht="22.5" customHeight="1" x14ac:dyDescent="0.25">
      <c r="A11" s="421" t="s">
        <v>361</v>
      </c>
      <c r="B11" s="422">
        <f>+'EPE - Estabilitat'!F16</f>
        <v>0</v>
      </c>
      <c r="C11" s="422">
        <f>+'EPE - Estabilitat'!F31</f>
        <v>0</v>
      </c>
      <c r="D11" s="422">
        <v>0</v>
      </c>
      <c r="E11" s="422">
        <f>+'EPE - Estabilitat'!F35</f>
        <v>0</v>
      </c>
      <c r="F11" s="423">
        <f t="shared" si="0"/>
        <v>0</v>
      </c>
    </row>
    <row r="12" spans="1:6" s="420" customFormat="1" ht="22.5" customHeight="1" x14ac:dyDescent="0.25">
      <c r="A12" s="421" t="s">
        <v>362</v>
      </c>
      <c r="B12" s="422">
        <f>+'SOCIETAT - Estabilitat'!F16</f>
        <v>0</v>
      </c>
      <c r="C12" s="422">
        <f>+'SOCIETAT - Estabilitat'!F31</f>
        <v>0</v>
      </c>
      <c r="D12" s="422">
        <v>0</v>
      </c>
      <c r="E12" s="422">
        <f>+'SOCIETAT - Estabilitat'!F35</f>
        <v>0</v>
      </c>
      <c r="F12" s="423">
        <f t="shared" si="0"/>
        <v>0</v>
      </c>
    </row>
    <row r="13" spans="1:6" s="420" customFormat="1" ht="22.5" customHeight="1" thickBot="1" x14ac:dyDescent="0.3">
      <c r="A13" s="421" t="s">
        <v>363</v>
      </c>
      <c r="B13" s="422">
        <f>+'FUNDACIO - Estabilitat'!F16</f>
        <v>0</v>
      </c>
      <c r="C13" s="422">
        <f>+'FUNDACIO - Estabilitat'!F31</f>
        <v>0</v>
      </c>
      <c r="D13" s="422">
        <v>0</v>
      </c>
      <c r="E13" s="422">
        <f>+'FUNDACIO - Estabilitat'!F35</f>
        <v>0</v>
      </c>
      <c r="F13" s="423">
        <f t="shared" si="0"/>
        <v>0</v>
      </c>
    </row>
    <row r="14" spans="1:6" s="420" customFormat="1" ht="22.5" customHeight="1" thickBot="1" x14ac:dyDescent="0.3">
      <c r="A14" s="424" t="s">
        <v>364</v>
      </c>
      <c r="B14" s="425">
        <f>SUM(B8:B13)</f>
        <v>0</v>
      </c>
      <c r="C14" s="425">
        <f>SUM(C8:C13)</f>
        <v>0</v>
      </c>
      <c r="D14" s="425">
        <f>SUM(D8:D13)</f>
        <v>0</v>
      </c>
      <c r="E14" s="425">
        <f>SUM(E8:E13)</f>
        <v>0</v>
      </c>
      <c r="F14" s="426">
        <f>SUM(F8:F13)</f>
        <v>0</v>
      </c>
    </row>
    <row r="15" spans="1:6" s="429" customFormat="1" ht="22.5" customHeight="1" thickBot="1" x14ac:dyDescent="0.3">
      <c r="A15" s="427"/>
      <c r="B15" s="428"/>
      <c r="C15" s="428"/>
      <c r="D15" s="428"/>
      <c r="E15" s="428"/>
      <c r="F15" s="428"/>
    </row>
    <row r="16" spans="1:6" s="429" customFormat="1" ht="22.5" customHeight="1" thickBot="1" x14ac:dyDescent="0.3">
      <c r="A16" s="427"/>
      <c r="B16" s="428"/>
      <c r="C16" s="428"/>
      <c r="D16" s="428"/>
      <c r="E16" s="430" t="s">
        <v>448</v>
      </c>
      <c r="F16" s="431">
        <f>+F14</f>
        <v>0</v>
      </c>
    </row>
    <row r="17" spans="5:6" ht="18.75" customHeight="1" x14ac:dyDescent="0.25">
      <c r="E17" s="432"/>
      <c r="F17" s="433"/>
    </row>
  </sheetData>
  <mergeCells count="3">
    <mergeCell ref="A2:F2"/>
    <mergeCell ref="A3:F3"/>
    <mergeCell ref="A6:A7"/>
  </mergeCells>
  <pageMargins left="0.39370078740157483" right="0.39370078740157483" top="0.39370078740157483" bottom="0.39370078740157483" header="0.51181102362204722" footer="0.51181102362204722"/>
  <pageSetup paperSize="8" firstPageNumber="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697415673DF40BD1C66C2FC53BD2B" ma:contentTypeVersion="6" ma:contentTypeDescription="Crea un document nou" ma:contentTypeScope="" ma:versionID="20bf2d60ec2bdaf12e293bc34fa0e0a5">
  <xsd:schema xmlns:xsd="http://www.w3.org/2001/XMLSchema" xmlns:xs="http://www.w3.org/2001/XMLSchema" xmlns:p="http://schemas.microsoft.com/office/2006/metadata/properties" xmlns:ns2="36ec5450-e324-4188-a493-5dfaee3adf8a" targetNamespace="http://schemas.microsoft.com/office/2006/metadata/properties" ma:root="true" ma:fieldsID="e1e1d9ed870d6fa2ca50728ec53b9825" ns2:_="">
    <xsd:import namespace="36ec5450-e324-4188-a493-5dfaee3adf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c5450-e324-4188-a493-5dfaee3ad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4E1AF-7F21-4CCF-895D-54A8D5E3C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c5450-e324-4188-a493-5dfaee3ad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8856A0-A859-49D5-97E1-FBEF942F7E99}">
  <ds:schemaRefs>
    <ds:schemaRef ds:uri="http://purl.org/dc/elements/1.1/"/>
    <ds:schemaRef ds:uri="http://schemas.microsoft.com/office/2006/metadata/properties"/>
    <ds:schemaRef ds:uri="http://purl.org/dc/terms/"/>
    <ds:schemaRef ds:uri="36ec5450-e324-4188-a493-5dfaee3adf8a"/>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96B294-FC14-4E1B-89E2-66415C43E7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73</vt:i4>
      </vt:variant>
      <vt:variant>
        <vt:lpstr>Rangos con nombre</vt:lpstr>
      </vt:variant>
      <vt:variant>
        <vt:i4>91</vt:i4>
      </vt:variant>
    </vt:vector>
  </HeadingPairs>
  <TitlesOfParts>
    <vt:vector size="164" baseType="lpstr">
      <vt:lpstr>REF.LEGALS</vt:lpstr>
      <vt:lpstr>Inventari</vt:lpstr>
      <vt:lpstr>1.1.1</vt:lpstr>
      <vt:lpstr>1.1.1_RA17_PPI sostenibilitat</vt:lpstr>
      <vt:lpstr>1.1.2</vt:lpstr>
      <vt:lpstr>1.1.3</vt:lpstr>
      <vt:lpstr>1.1.4</vt:lpstr>
      <vt:lpstr>1.1.5</vt:lpstr>
      <vt:lpstr>1.1.5_RA1_ESTABILITAT</vt:lpstr>
      <vt:lpstr>ENTITAT LOCAL - Estabilitat</vt:lpstr>
      <vt:lpstr>ORG.AUT. - Estabilitat</vt:lpstr>
      <vt:lpstr>CONSORCI - Estabilitat</vt:lpstr>
      <vt:lpstr>EPE - Estabilitat</vt:lpstr>
      <vt:lpstr>SOCIETAT - Estabilitat</vt:lpstr>
      <vt:lpstr>FUNDACIO - Estabilitat</vt:lpstr>
      <vt:lpstr>1.1.6</vt:lpstr>
      <vt:lpstr>1.2.1</vt:lpstr>
      <vt:lpstr>1.2.2</vt:lpstr>
      <vt:lpstr>1.2.3</vt:lpstr>
      <vt:lpstr>1.2.4</vt:lpstr>
      <vt:lpstr>1.2.5</vt:lpstr>
      <vt:lpstr>1.2.6</vt:lpstr>
      <vt:lpstr>1.2.7</vt:lpstr>
      <vt:lpstr>1.2.8</vt:lpstr>
      <vt:lpstr>1.3.1</vt:lpstr>
      <vt:lpstr>1.3.2</vt:lpstr>
      <vt:lpstr>1.3.3</vt:lpstr>
      <vt:lpstr>1.3.3_RA1_ESTABILITATLIQUIDACIÓ</vt:lpstr>
      <vt:lpstr>EL - Estabilitat liquidació</vt:lpstr>
      <vt:lpstr>OA - Estabilitat liquidació</vt:lpstr>
      <vt:lpstr>CONSORCI - Estabilitat liquid</vt:lpstr>
      <vt:lpstr>EPE - Estabilitat liquidació</vt:lpstr>
      <vt:lpstr>SM - Estabilitat liquidació</vt:lpstr>
      <vt:lpstr>FUNDACIÓ - Estabilitat liquid</vt:lpstr>
      <vt:lpstr>OPERACIONS INTERNES</vt:lpstr>
      <vt:lpstr>1.3.3_RA2_REGLA DESPESA</vt:lpstr>
      <vt:lpstr>ENTITAT LOCAL - Regla</vt:lpstr>
      <vt:lpstr>ORG.AUT. - Regla</vt:lpstr>
      <vt:lpstr>CONSORCI - Regla</vt:lpstr>
      <vt:lpstr>EPE - Regla</vt:lpstr>
      <vt:lpstr>SOCIETAT MERC - Regla</vt:lpstr>
      <vt:lpstr>FUNDACIÓ - Regla</vt:lpstr>
      <vt:lpstr>1.3.3_RA3_SOSTENITIBLITAT</vt:lpstr>
      <vt:lpstr>1.3.4</vt:lpstr>
      <vt:lpstr>1.3.5</vt:lpstr>
      <vt:lpstr>1.4.1</vt:lpstr>
      <vt:lpstr>1.4.2</vt:lpstr>
      <vt:lpstr>1.4.2_RA5_Nivell deute</vt:lpstr>
      <vt:lpstr>1.4.2_RA5_Estalvi net</vt:lpstr>
      <vt:lpstr>1.4.3</vt:lpstr>
      <vt:lpstr>1.4.3_RA6_Nivell deute</vt:lpstr>
      <vt:lpstr>1.4.3_RA6_Estalvi net</vt:lpstr>
      <vt:lpstr>1.4.4</vt:lpstr>
      <vt:lpstr>1.4.5</vt:lpstr>
      <vt:lpstr>1.4.6</vt:lpstr>
      <vt:lpstr>1.4.7</vt:lpstr>
      <vt:lpstr>1.5.1</vt:lpstr>
      <vt:lpstr>1.5.2</vt:lpstr>
      <vt:lpstr>1.5.3</vt:lpstr>
      <vt:lpstr>1.5.4</vt:lpstr>
      <vt:lpstr>1.5.5</vt:lpstr>
      <vt:lpstr>1.5.6</vt:lpstr>
      <vt:lpstr>1.6.1</vt:lpstr>
      <vt:lpstr>1.6.2</vt:lpstr>
      <vt:lpstr>1.6.3</vt:lpstr>
      <vt:lpstr>1.6.4</vt:lpstr>
      <vt:lpstr>1.6.5</vt:lpstr>
      <vt:lpstr>1.7.1</vt:lpstr>
      <vt:lpstr>1.8.1</vt:lpstr>
      <vt:lpstr>1.8.2</vt:lpstr>
      <vt:lpstr>1.8.3</vt:lpstr>
      <vt:lpstr>1.8.4</vt:lpstr>
      <vt:lpstr>1.8.5</vt:lpstr>
      <vt:lpstr>'1.2.8'!_1_______Àrea_d_impressió</vt:lpstr>
      <vt:lpstr>'1.1.1_RA17_PPI sostenibilitat'!_10Àrea_d_impressió</vt:lpstr>
      <vt:lpstr>'1.2.1'!_10Àrea_d_impressió</vt:lpstr>
      <vt:lpstr>'1.3.3_RA3_SOSTENITIBLITAT'!_10Àrea_d_impressió</vt:lpstr>
      <vt:lpstr>'1.4.2_RA5_Nivell deute'!_10Àrea_d_impressió</vt:lpstr>
      <vt:lpstr>'1.4.3_RA6_Nivell deute'!_10Àrea_d_impressió</vt:lpstr>
      <vt:lpstr>'1.2.3'!_11Àrea_d_impressió</vt:lpstr>
      <vt:lpstr>'OPERACIONS INTERNES'!_11Àrea_d_impressió</vt:lpstr>
      <vt:lpstr>'1.2.5'!_12Àrea_d_impressió</vt:lpstr>
      <vt:lpstr>'OA - Estabilitat liquidació'!_12Àrea_d_impressió</vt:lpstr>
      <vt:lpstr>'1.4.3'!_13Àrea_d_impressió</vt:lpstr>
      <vt:lpstr>'ORG.AUT. - Estabilitat'!_13Àrea_d_impressió</vt:lpstr>
      <vt:lpstr>'ORG.AUT. - Regla'!_13Àrea_d_impressió</vt:lpstr>
      <vt:lpstr>'1.3.3_RA2_REGLA DESPESA'!_14Àrea_d_impressió</vt:lpstr>
      <vt:lpstr>'SOCIETAT - Estabilitat'!_15Àrea_d_impressió</vt:lpstr>
      <vt:lpstr>'SOCIETAT MERC - Regla'!_15Àrea_d_impressió</vt:lpstr>
      <vt:lpstr>'SM - Estabilitat liquidació'!_16Àrea_d_impressió</vt:lpstr>
      <vt:lpstr>'1.1.1'!_1Àrea_d_impressió</vt:lpstr>
      <vt:lpstr>'CONSORCI - Estabilitat'!_1Àrea_d_impressió</vt:lpstr>
      <vt:lpstr>'CONSORCI - Estabilitat liquid'!_1Àrea_d_impressió</vt:lpstr>
      <vt:lpstr>'1.2.7'!_2______Àrea_d_impressió</vt:lpstr>
      <vt:lpstr>'CONSORCI - Regla'!_2Àrea_d_impressió</vt:lpstr>
      <vt:lpstr>'1.2.6'!_3_____Àrea_d_impressió</vt:lpstr>
      <vt:lpstr>'EL - Estabilitat liquidació'!_3Àrea_d_impressió</vt:lpstr>
      <vt:lpstr>'ENTITAT LOCAL - Estabilitat'!_3Àrea_d_impressió</vt:lpstr>
      <vt:lpstr>'1.2.5'!_4____Àrea_d_impressió</vt:lpstr>
      <vt:lpstr>'ENTITAT LOCAL - Regla'!_4Àrea_d_impressió</vt:lpstr>
      <vt:lpstr>'1.2.4'!_5___Àrea_d_impressió</vt:lpstr>
      <vt:lpstr>'1.1.2'!_5Àrea_d_impressió</vt:lpstr>
      <vt:lpstr>'EPE - Estabilitat'!_5Àrea_d_impressió</vt:lpstr>
      <vt:lpstr>'EPE - Estabilitat liquidació'!_5Àrea_d_impressió</vt:lpstr>
      <vt:lpstr>'1.2.3'!_6__Àrea_d_impressió</vt:lpstr>
      <vt:lpstr>'1.1.3'!_6Àrea_d_impressió</vt:lpstr>
      <vt:lpstr>'EPE - Regla'!_6Àrea_d_impressió</vt:lpstr>
      <vt:lpstr>'1.2.2'!_7_Àrea_d_impressió</vt:lpstr>
      <vt:lpstr>'1.1.5'!_7Àrea_d_impressió</vt:lpstr>
      <vt:lpstr>'1.1.5_RA1_ESTABILITAT'!_7Àrea_d_impressió</vt:lpstr>
      <vt:lpstr>'1.3.3_RA1_ESTABILITATLIQUIDACIÓ'!_7Àrea_d_impressió</vt:lpstr>
      <vt:lpstr>'FUNDACIO - Estabilitat'!_8Àrea_d_impressió</vt:lpstr>
      <vt:lpstr>'FUNDACIÓ - Estabilitat liquid'!_8Àrea_d_impressió</vt:lpstr>
      <vt:lpstr>'FUNDACIÓ - Regla'!_9Àrea_d_impressió</vt:lpstr>
      <vt:lpstr>'1.1.1_RA17_PPI sostenibilitat'!Área_de_impresión</vt:lpstr>
      <vt:lpstr>'1.1.2'!Área_de_impresión</vt:lpstr>
      <vt:lpstr>'1.1.3'!Área_de_impresión</vt:lpstr>
      <vt:lpstr>'1.1.4'!Área_de_impresión</vt:lpstr>
      <vt:lpstr>'1.1.5'!Área_de_impresión</vt:lpstr>
      <vt:lpstr>'1.1.5_RA1_ESTABILITAT'!Área_de_impresión</vt:lpstr>
      <vt:lpstr>'1.2.2'!Área_de_impresión</vt:lpstr>
      <vt:lpstr>'1.2.5'!Área_de_impresión</vt:lpstr>
      <vt:lpstr>'1.3.1'!Área_de_impresión</vt:lpstr>
      <vt:lpstr>'1.3.2'!Área_de_impresión</vt:lpstr>
      <vt:lpstr>'1.3.3'!Área_de_impresión</vt:lpstr>
      <vt:lpstr>'1.3.3_RA1_ESTABILITATLIQUIDACIÓ'!Área_de_impresión</vt:lpstr>
      <vt:lpstr>'1.3.3_RA3_SOSTENITIBLITAT'!Área_de_impresión</vt:lpstr>
      <vt:lpstr>'1.3.4'!Área_de_impresión</vt:lpstr>
      <vt:lpstr>'1.3.5'!Área_de_impresión</vt:lpstr>
      <vt:lpstr>'1.4.1'!Área_de_impresión</vt:lpstr>
      <vt:lpstr>'1.4.2'!Área_de_impresión</vt:lpstr>
      <vt:lpstr>'1.4.2_RA5_Nivell deute'!Área_de_impresión</vt:lpstr>
      <vt:lpstr>'1.4.3'!Área_de_impresión</vt:lpstr>
      <vt:lpstr>'1.4.3_RA6_Nivell deute'!Área_de_impresión</vt:lpstr>
      <vt:lpstr>'1.4.4'!Área_de_impresión</vt:lpstr>
      <vt:lpstr>'1.4.5'!Área_de_impresión</vt:lpstr>
      <vt:lpstr>'1.4.6'!Área_de_impresión</vt:lpstr>
      <vt:lpstr>'1.4.7'!Área_de_impresión</vt:lpstr>
      <vt:lpstr>'1.5.1'!Área_de_impresión</vt:lpstr>
      <vt:lpstr>'1.5.2'!Área_de_impresión</vt:lpstr>
      <vt:lpstr>'1.5.3'!Área_de_impresión</vt:lpstr>
      <vt:lpstr>'1.5.4'!Área_de_impresión</vt:lpstr>
      <vt:lpstr>'1.5.5'!Área_de_impresión</vt:lpstr>
      <vt:lpstr>'1.5.6'!Área_de_impresión</vt:lpstr>
      <vt:lpstr>'1.6.1'!Área_de_impresión</vt:lpstr>
      <vt:lpstr>'1.6.2'!Área_de_impresión</vt:lpstr>
      <vt:lpstr>'1.6.3'!Área_de_impresión</vt:lpstr>
      <vt:lpstr>'1.6.4'!Área_de_impresión</vt:lpstr>
      <vt:lpstr>'1.6.5'!Área_de_impresión</vt:lpstr>
      <vt:lpstr>'1.7.1'!Área_de_impresión</vt:lpstr>
      <vt:lpstr>'1.8.1'!Área_de_impresión</vt:lpstr>
      <vt:lpstr>'1.8.2'!Área_de_impresión</vt:lpstr>
      <vt:lpstr>'1.8.3'!Área_de_impresión</vt:lpstr>
      <vt:lpstr>'1.8.4'!Área_de_impresión</vt:lpstr>
      <vt:lpstr>'1.8.5'!Área_de_impresión</vt:lpstr>
      <vt:lpstr>'CONSORCI - Estabilitat liquid'!Área_de_impresión</vt:lpstr>
      <vt:lpstr>'EL - Estabilitat liquidació'!Área_de_impresión</vt:lpstr>
      <vt:lpstr>'EPE - Regla'!Área_de_impresión</vt:lpstr>
      <vt:lpstr>'FUNDACIÓ - Regla'!Área_de_impresión</vt:lpstr>
      <vt:lpstr>Inventari!Área_de_impresión</vt:lpstr>
      <vt:lpstr>'OPERACIONS INTERNES'!Área_de_impresión</vt:lpstr>
      <vt:lpstr>'ORG.AUT. - Regla'!Área_de_impresión</vt:lpstr>
      <vt:lpstr>REF.LEGALS!Área_de_impresión</vt:lpstr>
      <vt:lpstr>'SOCIETAT MERC - Regla'!Área_de_impresión</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ernestruiz</dc:creator>
  <cp:keywords/>
  <dc:description/>
  <cp:lastModifiedBy>Eva Garcia</cp:lastModifiedBy>
  <cp:revision/>
  <dcterms:created xsi:type="dcterms:W3CDTF">2017-10-10T11:07:33Z</dcterms:created>
  <dcterms:modified xsi:type="dcterms:W3CDTF">2020-12-23T09:25:58Z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0x010100238697415673DF40BD1C66C2FC53BD2B</vt:lpwstr>
  </property>
</Properties>
</file>