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C:\Users\acastillejo\Downloads\"/>
    </mc:Choice>
  </mc:AlternateContent>
  <bookViews>
    <workbookView xWindow="0" yWindow="0" windowWidth="28800" windowHeight="12870" tabRatio="856" firstSheet="26" activeTab="32"/>
  </bookViews>
  <sheets>
    <sheet name="REF.LEGALS" sheetId="150" r:id="rId1"/>
    <sheet name="Inventario" sheetId="156" r:id="rId2"/>
    <sheet name="1.1.1" sheetId="157" r:id="rId3"/>
    <sheet name="1.1.1_RA19_PPI sostenibilidad" sheetId="148" r:id="rId4"/>
    <sheet name="1.1.2" sheetId="158" r:id="rId5"/>
    <sheet name="1.1.3" sheetId="159" r:id="rId6"/>
    <sheet name="1.1.4" sheetId="160" r:id="rId7"/>
    <sheet name="1.1.5" sheetId="161" r:id="rId8"/>
    <sheet name="1.1.5_RA3_ESTABILIDAD_PRESUP" sheetId="80" r:id="rId9"/>
    <sheet name="LA_Estabilidad_pressupost" sheetId="141" r:id="rId10"/>
    <sheet name="OA-CON_Estabilitat_pressupost" sheetId="142" r:id="rId11"/>
    <sheet name="SM-FUND_Estabilitat_pressupost" sheetId="145" r:id="rId12"/>
    <sheet name="1.1.6" sheetId="162" r:id="rId13"/>
    <sheet name="1.2.1" sheetId="163" r:id="rId14"/>
    <sheet name="1.2.2" sheetId="164" r:id="rId15"/>
    <sheet name="1.2.3" sheetId="165" r:id="rId16"/>
    <sheet name="1.2.4" sheetId="166" r:id="rId17"/>
    <sheet name="1.2.5" sheetId="167" r:id="rId18"/>
    <sheet name="1.2.6" sheetId="168" r:id="rId19"/>
    <sheet name="1.2.7" sheetId="169" r:id="rId20"/>
    <sheet name="1.2.8" sheetId="170" r:id="rId21"/>
    <sheet name="1.3.1" sheetId="171" r:id="rId22"/>
    <sheet name="1.3.2" sheetId="172" r:id="rId23"/>
    <sheet name="1.3.3" sheetId="173" r:id="rId24"/>
    <sheet name="1.3.3_RA3_ESTABILITAT_LIQUID" sheetId="87" r:id="rId25"/>
    <sheet name="EL_Estabilitat_liquidació" sheetId="88" r:id="rId26"/>
    <sheet name="OA-CON_Estabilitat_liquidació" sheetId="133" r:id="rId27"/>
    <sheet name="SM-FUND_Estabilitat_liquidació" sheetId="91" r:id="rId28"/>
    <sheet name="1.3.3_RA4_REGLA_DESPESA_LIQUID" sheetId="94" r:id="rId29"/>
    <sheet name="EL_Regla_liquidació" sheetId="95" r:id="rId30"/>
    <sheet name="OA-CON_Regla_liquidació" sheetId="135" r:id="rId31"/>
    <sheet name="SM-FUND_Regla_liquidació" sheetId="98" r:id="rId32"/>
    <sheet name="1.3.3_RA5_LIMIT_DEUTE_LIQUID" sheetId="101" r:id="rId33"/>
    <sheet name="1.3.4" sheetId="174" r:id="rId34"/>
    <sheet name="1.3.5" sheetId="175" r:id="rId35"/>
    <sheet name="1.4.1" sheetId="176" r:id="rId36"/>
    <sheet name="1.4.1_RA10_Prudencia" sheetId="213" r:id="rId37"/>
    <sheet name="1.4.2" sheetId="177" r:id="rId38"/>
    <sheet name="1.4.2_RA9_Nivel deuda" sheetId="108" r:id="rId39"/>
    <sheet name="1.4.2_RA9_Ahorro neto" sheetId="149" r:id="rId40"/>
    <sheet name="1.4.2_RA13_Prudencia" sheetId="214" r:id="rId41"/>
    <sheet name="1.4.3" sheetId="179" r:id="rId42"/>
    <sheet name="1.4.3_RA11_Prudencia" sheetId="215" r:id="rId43"/>
    <sheet name="1.4.4" sheetId="180" r:id="rId44"/>
    <sheet name="1.4.4_RA10_Prudencia" sheetId="216" r:id="rId45"/>
    <sheet name="1.4.5" sheetId="181" r:id="rId46"/>
    <sheet name="1.4.5_RA10_Prudencia" sheetId="217" r:id="rId47"/>
    <sheet name="1.4.6" sheetId="182" r:id="rId48"/>
    <sheet name="1.4.6_RA9_Prudencia" sheetId="218" r:id="rId49"/>
    <sheet name="1.4.7" sheetId="211" r:id="rId50"/>
    <sheet name="1.4.8" sheetId="212" r:id="rId51"/>
    <sheet name="1.5.1" sheetId="183" r:id="rId52"/>
    <sheet name="1.5.2" sheetId="184" r:id="rId53"/>
    <sheet name="1.5.3" sheetId="185" r:id="rId54"/>
    <sheet name="1.5.4" sheetId="186" r:id="rId55"/>
    <sheet name="1.5.5" sheetId="187" r:id="rId56"/>
    <sheet name="1.5.6" sheetId="188" r:id="rId57"/>
    <sheet name="1.6.1" sheetId="189" r:id="rId58"/>
    <sheet name="1.6.2" sheetId="203" r:id="rId59"/>
    <sheet name="1.6.3" sheetId="191" r:id="rId60"/>
    <sheet name="1.7.1" sheetId="194" r:id="rId61"/>
    <sheet name="1.8.1" sheetId="195" r:id="rId62"/>
    <sheet name="1.8.2" sheetId="196" r:id="rId63"/>
    <sheet name="1.8.3" sheetId="197" r:id="rId64"/>
    <sheet name="1.8.4" sheetId="198" r:id="rId65"/>
    <sheet name="1.8.5" sheetId="199" r:id="rId66"/>
  </sheets>
  <externalReferences>
    <externalReference r:id="rId67"/>
    <externalReference r:id="rId68"/>
    <externalReference r:id="rId69"/>
    <externalReference r:id="rId70"/>
  </externalReferences>
  <definedNames>
    <definedName name="_1_______Àrea_d_impressió" localSheetId="20">'1.2.8'!$A$1:$C$14</definedName>
    <definedName name="_10Àrea_d_impressió" localSheetId="3">'1.1.1_RA19_PPI sostenibilidad'!$A$1:$J$57</definedName>
    <definedName name="_10Àrea_d_impressió" localSheetId="13">'1.2.1'!$A$1:$C$20</definedName>
    <definedName name="_10Àrea_d_impressió" localSheetId="32">'1.3.3_RA5_LIMIT_DEUTE_LIQUID'!$B$4:$K$35</definedName>
    <definedName name="_10Àrea_d_impressió" localSheetId="38">'1.4.2_RA9_Nivel deuda'!$A$1:$J$53</definedName>
    <definedName name="_11Àrea_d_impressió" localSheetId="15">'1.2.3'!$A$1:$C$19</definedName>
    <definedName name="_12Àrea_d_impressió" localSheetId="17">'1.2.5'!$A$1:$C$26</definedName>
    <definedName name="_14Àrea_d_impressió" localSheetId="28">'1.3.3_RA4_REGLA_DESPESA_LIQUID'!$A$4:$H$14</definedName>
    <definedName name="_1Àrea_d_impressió" localSheetId="2">'1.1.1'!$A$1:$C$42</definedName>
    <definedName name="_2______Àrea_d_impressió" localSheetId="19">'1.2.7'!$A$1:$C$23</definedName>
    <definedName name="_3_____Àrea_d_impressió" localSheetId="18">'1.2.6'!$A$1:$C$24</definedName>
    <definedName name="_3Àrea_d_impressió" localSheetId="25">EL_Estabilitat_liquidació!$A$1:$I$231</definedName>
    <definedName name="_3Àrea_d_impressió" localSheetId="9">LA_Estabilidad_pressupost!$A$1:$J$253</definedName>
    <definedName name="_3Àrea_d_impressió" localSheetId="26">'OA-CON_Estabilitat_liquidació'!$A$1:$I$227</definedName>
    <definedName name="_3Àrea_d_impressió" localSheetId="10">'OA-CON_Estabilitat_pressupost'!$A$1:$J$249</definedName>
    <definedName name="_4____Àrea_d_impressió" localSheetId="17">'1.2.5'!$A$1:$C$24</definedName>
    <definedName name="_4Àrea_d_impressió" localSheetId="29">EL_Regla_liquidació!$B$3:$J$106</definedName>
    <definedName name="_4Àrea_d_impressió" localSheetId="30">'OA-CON_Regla_liquidació'!$B$4:$J$106</definedName>
    <definedName name="_5___Àrea_d_impressió" localSheetId="16">'1.2.4'!$A$1:$C$16</definedName>
    <definedName name="_5Àrea_d_impressió" localSheetId="4">'1.1.2'!$A$1:$C$28</definedName>
    <definedName name="_5Àrea_d_impressió" localSheetId="27">'SM-FUND_Estabilitat_liquidació'!$A$1:$F$49</definedName>
    <definedName name="_5Àrea_d_impressió" localSheetId="11">'SM-FUND_Estabilitat_pressupost'!$A$1:$F$49</definedName>
    <definedName name="_6__Àrea_d_impressió" localSheetId="15">'1.2.3'!$A$1:$C$19</definedName>
    <definedName name="_6Àrea_d_impressió" localSheetId="5">'1.1.3'!$A$1:$C$19</definedName>
    <definedName name="_6Àrea_d_impressió" localSheetId="31">'SM-FUND_Regla_liquidació'!$B$4:$J$45</definedName>
    <definedName name="_7_Àrea_d_impressió" localSheetId="14">'1.2.2'!$A$1:$C$19</definedName>
    <definedName name="_7Àrea_d_impressió" localSheetId="7">'1.1.5'!$A$1:$C$11</definedName>
    <definedName name="_7Àrea_d_impressió" localSheetId="8">'1.1.5_RA3_ESTABILIDAD_PRESUP'!$B$1:$G$13</definedName>
    <definedName name="_7Àrea_d_impressió" localSheetId="24">'1.3.3_RA3_ESTABILITAT_LIQUID'!$A$2:$G$12</definedName>
    <definedName name="_ftn1" localSheetId="36">#REF!</definedName>
    <definedName name="_ftn1" localSheetId="40">#REF!</definedName>
    <definedName name="_ftn1" localSheetId="42">#REF!</definedName>
    <definedName name="_ftn1" localSheetId="44">#REF!</definedName>
    <definedName name="_ftn1" localSheetId="46">#REF!</definedName>
    <definedName name="_ftn1" localSheetId="48">#REF!</definedName>
    <definedName name="_ftn1" localSheetId="49">#REF!</definedName>
    <definedName name="_ftn1" localSheetId="50">#REF!</definedName>
    <definedName name="_ftn1">#REF!</definedName>
    <definedName name="_ftnref1" localSheetId="36">#REF!</definedName>
    <definedName name="_ftnref1" localSheetId="40">#REF!</definedName>
    <definedName name="_ftnref1" localSheetId="42">#REF!</definedName>
    <definedName name="_ftnref1" localSheetId="44">#REF!</definedName>
    <definedName name="_ftnref1" localSheetId="46">#REF!</definedName>
    <definedName name="_ftnref1" localSheetId="48">#REF!</definedName>
    <definedName name="_ftnref1" localSheetId="49">#REF!</definedName>
    <definedName name="_ftnref1" localSheetId="50">#REF!</definedName>
    <definedName name="_ftnref1">#REF!</definedName>
    <definedName name="amortització">[1]Dades!$B$15:$B$16</definedName>
    <definedName name="_xlnm.Print_Area" localSheetId="3">'1.1.1_RA19_PPI sostenibilidad'!$A$1:$K$57</definedName>
    <definedName name="_xlnm.Print_Area" localSheetId="4">'1.1.2'!$A$1:$D$35</definedName>
    <definedName name="_xlnm.Print_Area" localSheetId="5">'1.1.3'!$A$1:$D$25</definedName>
    <definedName name="_xlnm.Print_Area" localSheetId="7">'1.1.5'!$A$1:$E$18</definedName>
    <definedName name="_xlnm.Print_Area" localSheetId="8">'1.1.5_RA3_ESTABILIDAD_PRESUP'!$A$1:$H$13</definedName>
    <definedName name="_xlnm.Print_Area" localSheetId="15">'1.2.3'!$A$1:$D$28</definedName>
    <definedName name="_xlnm.Print_Area" localSheetId="17">'1.2.5'!$A$1:$D$37</definedName>
    <definedName name="_xlnm.Print_Area" localSheetId="18">'1.2.6'!$A$1:$D$38</definedName>
    <definedName name="_xlnm.Print_Area" localSheetId="21">'1.3.1'!$A$1:$D$35</definedName>
    <definedName name="_xlnm.Print_Area" localSheetId="22">'1.3.2'!$A$1:$D$29</definedName>
    <definedName name="_xlnm.Print_Area" localSheetId="23">'1.3.3'!$A$1:$E$21</definedName>
    <definedName name="_xlnm.Print_Area" localSheetId="24">'1.3.3_RA3_ESTABILITAT_LIQUID'!$A$1:$H$12</definedName>
    <definedName name="_xlnm.Print_Area" localSheetId="28">'1.3.3_RA4_REGLA_DESPESA_LIQUID'!$A$1:$I$14</definedName>
    <definedName name="_xlnm.Print_Area" localSheetId="32">'1.3.3_RA5_LIMIT_DEUTE_LIQUID'!$A$1:$K$49</definedName>
    <definedName name="_xlnm.Print_Area" localSheetId="33">'1.3.4'!$A$1:$D$19</definedName>
    <definedName name="_xlnm.Print_Area" localSheetId="34">'1.3.5'!$A$1:$D$19</definedName>
    <definedName name="_xlnm.Print_Area" localSheetId="35">'1.4.1'!$A$1:$E$28</definedName>
    <definedName name="_xlnm.Print_Area" localSheetId="37">'1.4.2'!$A$1:$E$31</definedName>
    <definedName name="_xlnm.Print_Area" localSheetId="39">'1.4.2_RA9_Ahorro neto'!$A$1:$D$33</definedName>
    <definedName name="_xlnm.Print_Area" localSheetId="38">'1.4.2_RA9_Nivel deuda'!$A$1:$J$56</definedName>
    <definedName name="_xlnm.Print_Area" localSheetId="41">'1.4.3'!$A$1:$E$26</definedName>
    <definedName name="_xlnm.Print_Area" localSheetId="43">'1.4.4'!$A$1:$E$24</definedName>
    <definedName name="_xlnm.Print_Area" localSheetId="45">'1.4.5'!$A$1:$E$25</definedName>
    <definedName name="_xlnm.Print_Area" localSheetId="47">'1.4.6'!$A$1:$E$24</definedName>
    <definedName name="_xlnm.Print_Area" localSheetId="49">'1.4.7'!$A$1:$D$22</definedName>
    <definedName name="_xlnm.Print_Area" localSheetId="50">'1.4.8'!$A$1:$D$19</definedName>
    <definedName name="_xlnm.Print_Area" localSheetId="51">'1.5.1'!$A$1:$D$27</definedName>
    <definedName name="_xlnm.Print_Area" localSheetId="52">'1.5.2'!$A$1:$D$19</definedName>
    <definedName name="_xlnm.Print_Area" localSheetId="53">'1.5.3'!$A$1:$D$26</definedName>
    <definedName name="_xlnm.Print_Area" localSheetId="54">'1.5.4'!$A$1:$D$27</definedName>
    <definedName name="_xlnm.Print_Area" localSheetId="55">'1.5.5'!$A$1:$D$26</definedName>
    <definedName name="_xlnm.Print_Area" localSheetId="56">'1.5.6'!$A$1:$D$28</definedName>
    <definedName name="_xlnm.Print_Area" localSheetId="57">'1.6.1'!$A$1:$D$21</definedName>
    <definedName name="_xlnm.Print_Area" localSheetId="58">'1.6.2'!$A$1:$D$16</definedName>
    <definedName name="_xlnm.Print_Area" localSheetId="59">'1.6.3'!$A$1:$D$25</definedName>
    <definedName name="_xlnm.Print_Area" localSheetId="61">'1.8.1'!$A$1:$D$20</definedName>
    <definedName name="_xlnm.Print_Area" localSheetId="62">'1.8.2'!$A$1:$D$20</definedName>
    <definedName name="_xlnm.Print_Area" localSheetId="63">'1.8.3'!$A$1:$D$20</definedName>
    <definedName name="_xlnm.Print_Area" localSheetId="64">'1.8.4'!$A$1:$D$20</definedName>
    <definedName name="_xlnm.Print_Area" localSheetId="65">'1.8.5'!$A$1:$D$20</definedName>
    <definedName name="_xlnm.Print_Area" localSheetId="25">EL_Estabilitat_liquidació!$A$1:$H$232</definedName>
    <definedName name="_xlnm.Print_Area" localSheetId="29">EL_Regla_liquidació!$A$1:$H$130</definedName>
    <definedName name="_xlnm.Print_Area" localSheetId="1">Inventario!$A$1:$F$51</definedName>
    <definedName name="_xlnm.Print_Area" localSheetId="9">LA_Estabilidad_pressupost!$A$1:$I$254</definedName>
    <definedName name="_xlnm.Print_Area" localSheetId="26">'OA-CON_Estabilitat_liquidació'!$A$1:$H$228</definedName>
    <definedName name="_xlnm.Print_Area" localSheetId="10">'OA-CON_Estabilitat_pressupost'!$A$1:$I$250</definedName>
    <definedName name="_xlnm.Print_Area" localSheetId="30">'OA-CON_Regla_liquidació'!$A$1:$H$130</definedName>
    <definedName name="_xlnm.Print_Area" localSheetId="0">'REF.LEGALS'!$A$1:$B$40</definedName>
    <definedName name="_xlnm.Print_Area" localSheetId="27">'SM-FUND_Estabilitat_liquidació'!$A$1:$G$50</definedName>
    <definedName name="_xlnm.Print_Area" localSheetId="11">'SM-FUND_Estabilitat_pressupost'!$A$1:$G$50</definedName>
    <definedName name="_xlnm.Print_Area" localSheetId="31">'SM-FUND_Regla_liquidació'!$A$1:$H$104</definedName>
    <definedName name="carencia">[1]Dades!$B$11:$B$12</definedName>
    <definedName name="CULTURA">"#REF!"</definedName>
    <definedName name="CULTURA_1">"#REF!"</definedName>
    <definedName name="CULTURA_2">"#REF!"</definedName>
    <definedName name="CULTURA_3">"#REF!"</definedName>
    <definedName name="CULTURA_4">"#REF!"</definedName>
    <definedName name="CULTURA_5">"#REF!"</definedName>
    <definedName name="Diferencial_CFE" localSheetId="36">'1.4.1_RA10_Prudencia'!$E$50</definedName>
    <definedName name="Diferencial_CFE" localSheetId="40">'1.4.2_RA13_Prudencia'!$E$50</definedName>
    <definedName name="Diferencial_CFE" localSheetId="42">'1.4.3_RA11_Prudencia'!$E$50</definedName>
    <definedName name="Diferencial_CFE" localSheetId="44">'1.4.4_RA10_Prudencia'!$E$50</definedName>
    <definedName name="Diferencial_CFE" localSheetId="46">'1.4.5_RA10_Prudencia'!$E$50</definedName>
    <definedName name="Diferencial_CFE" localSheetId="48">'1.4.6_RA9_Prudencia'!$E$50</definedName>
    <definedName name="Diferencial_CFE" localSheetId="49">#REF!</definedName>
    <definedName name="Diferencial_CFE" localSheetId="50">#REF!</definedName>
    <definedName name="Diferencial_CFE">'[2]1.4.6_RA9_Prudència'!$E$50</definedName>
    <definedName name="Diferencial_tipus_operació" localSheetId="36">'1.4.1_RA10_Prudencia'!$C$34</definedName>
    <definedName name="Diferencial_tipus_operació" localSheetId="40">'1.4.2_RA13_Prudencia'!$C$34</definedName>
    <definedName name="Diferencial_tipus_operació" localSheetId="42">'1.4.3_RA11_Prudencia'!$C$34</definedName>
    <definedName name="Diferencial_tipus_operació" localSheetId="44">'1.4.4_RA10_Prudencia'!$C$34</definedName>
    <definedName name="Diferencial_tipus_operació" localSheetId="46">'1.4.5_RA10_Prudencia'!$C$34</definedName>
    <definedName name="Diferencial_tipus_operació" localSheetId="48">'1.4.6_RA9_Prudencia'!$C$34</definedName>
    <definedName name="Diferencial_tipus_operació" localSheetId="49">#REF!</definedName>
    <definedName name="Diferencial_tipus_operació" localSheetId="50">#REF!</definedName>
    <definedName name="Diferencial_tipus_operació">'[2]1.4.6_RA9_Prudència'!$C$34</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Euríbor" localSheetId="36">'1.4.1_RA10_Prudencia'!$C$14</definedName>
    <definedName name="Euríbor" localSheetId="40">'1.4.2_RA13_Prudencia'!$C$14</definedName>
    <definedName name="Euríbor" localSheetId="42">'1.4.3_RA11_Prudencia'!$C$14</definedName>
    <definedName name="Euríbor" localSheetId="44">'1.4.4_RA10_Prudencia'!$C$14</definedName>
    <definedName name="Euríbor" localSheetId="46">'1.4.5_RA10_Prudencia'!$C$14</definedName>
    <definedName name="Euríbor" localSheetId="48">'1.4.6_RA9_Prudencia'!$C$14</definedName>
    <definedName name="Euríbor" localSheetId="49">#REF!</definedName>
    <definedName name="Euríbor" localSheetId="50">#REF!</definedName>
    <definedName name="Euríbor">'[2]1.4.6_RA9_Prudència'!$C$14</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interes">[1]Dades!$D$3:$D$4</definedName>
    <definedName name="operació">[1]Dades!$B$23:$B$24</definedName>
    <definedName name="operacions">[1]Dades!$D$7:$D$9</definedName>
    <definedName name="periodicitat">[1]Dades!$B$3:$B$8</definedName>
    <definedName name="TAE" localSheetId="36">'1.4.1_RA10_Prudencia'!$C$16</definedName>
    <definedName name="TAE" localSheetId="40">'1.4.2_RA13_Prudencia'!$C$16</definedName>
    <definedName name="TAE" localSheetId="42">'1.4.3_RA11_Prudencia'!$C$16</definedName>
    <definedName name="TAE" localSheetId="44">'1.4.4_RA10_Prudencia'!$C$16</definedName>
    <definedName name="TAE" localSheetId="46">'1.4.5_RA10_Prudencia'!$C$16</definedName>
    <definedName name="TAE" localSheetId="48">'1.4.6_RA9_Prudencia'!$C$16</definedName>
    <definedName name="TAE">#REF!</definedName>
    <definedName name="Z_15196E9F_7FF8_439E_8E5E_D7EC9B4FE2B9_.wvu.PrintArea" localSheetId="5" hidden="1">'1.1.3'!$A$1:$C$19</definedName>
    <definedName name="Z_15196E9F_7FF8_439E_8E5E_D7EC9B4FE2B9_.wvu.PrintArea" localSheetId="6" hidden="1">'1.1.4'!$A$1:$C$17</definedName>
    <definedName name="Z_15196E9F_7FF8_439E_8E5E_D7EC9B4FE2B9_.wvu.PrintArea" localSheetId="13" hidden="1">'1.2.1'!$A$1:$C$20</definedName>
    <definedName name="Z_15196E9F_7FF8_439E_8E5E_D7EC9B4FE2B9_.wvu.PrintArea" localSheetId="14" hidden="1">'1.2.2'!$A$1:$C$19</definedName>
    <definedName name="Z_15196E9F_7FF8_439E_8E5E_D7EC9B4FE2B9_.wvu.PrintArea" localSheetId="17" hidden="1">'1.2.5'!$A$1:$C$24</definedName>
    <definedName name="Z_80201711_7A74_463A_9336_BA46C742A959_.wvu.PrintArea" localSheetId="1" hidden="1">Inventario!$A$1:$F$46</definedName>
    <definedName name="Z_938131D7_2FA4_4B6F_9B58_CE56B014F426_.wvu.PrintArea" localSheetId="13" hidden="1">'1.2.1'!$A$1:$C$19</definedName>
    <definedName name="Z_938131D7_2FA4_4B6F_9B58_CE56B014F426_.wvu.PrintArea" localSheetId="15" hidden="1">'1.2.3'!$A$1:$E$19</definedName>
    <definedName name="Z_938131D7_2FA4_4B6F_9B58_CE56B014F426_.wvu.PrintArea" localSheetId="17" hidden="1">'1.2.5'!$A$1:$C$24</definedName>
    <definedName name="Z_938131D7_2FA4_4B6F_9B58_CE56B014F426_.wvu.PrintArea" localSheetId="18" hidden="1">'1.2.6'!$A$1:$C$24</definedName>
    <definedName name="Z_938131D7_2FA4_4B6F_9B58_CE56B014F426_.wvu.PrintArea" localSheetId="19" hidden="1">'1.2.7'!$A$1:$C$23</definedName>
    <definedName name="Z_95B41FBF_B47A_467B_850E_DEBC4B5E373F_.wvu.PrintArea" localSheetId="1" hidden="1">Inventario!$A$1:$F$46</definedName>
    <definedName name="Z_ADC44F08_3865_4F34_B04A_36DC3A9880D3_.wvu.PrintArea" localSheetId="1" hidden="1">Inventario!$A$1:$F$46</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4" hidden="1">'1.2.2'!#REF!</definedName>
    <definedName name="Z_ADC44F08_3865_4F34_B04A_36DC3A9880D3_.wvu.PrintTitles" localSheetId="15" hidden="1">'1.2.3'!#REF!</definedName>
    <definedName name="Z_ADC44F08_3865_4F34_B04A_36DC3A9880D3_.wvu.PrintTitles" localSheetId="16" hidden="1">'1.2.4'!#REF!</definedName>
    <definedName name="Z_ADC44F08_3865_4F34_B04A_36DC3A9880D3_.wvu.PrintTitles" localSheetId="17" hidden="1">'1.2.5'!#REF!</definedName>
    <definedName name="Z_ADC44F08_3865_4F34_B04A_36DC3A9880D3_.wvu.PrintTitles" localSheetId="18" hidden="1">'1.2.6'!#REF!</definedName>
    <definedName name="Z_ADC44F08_3865_4F34_B04A_36DC3A9880D3_.wvu.PrintTitles" localSheetId="19" hidden="1">'1.2.7'!#REF!</definedName>
    <definedName name="Z_ADC44F08_3865_4F34_B04A_36DC3A9880D3_.wvu.PrintTitles" localSheetId="20" hidden="1">'1.2.8'!#REF!</definedName>
    <definedName name="Z_ADC44F08_3865_4F34_B04A_36DC3A9880D3_.wvu.PrintTitles" localSheetId="21" hidden="1">'1.3.1'!#REF!</definedName>
    <definedName name="Z_ADC44F08_3865_4F34_B04A_36DC3A9880D3_.wvu.PrintTitles" localSheetId="22" hidden="1">'1.3.2'!$7:$7</definedName>
    <definedName name="Z_ADC44F08_3865_4F34_B04A_36DC3A9880D3_.wvu.PrintTitles" localSheetId="23" hidden="1">'1.3.3'!$7:$7</definedName>
    <definedName name="Z_C05EC54D_5F4D_4DAC_8B5A_CD3242A0C8CA_.wvu.PrintArea" localSheetId="45" hidden="1">'1.4.5'!$A$1:$C$17</definedName>
    <definedName name="Z_C05EC54D_5F4D_4DAC_8B5A_CD3242A0C8CA_.wvu.PrintArea" localSheetId="47" hidden="1">'1.4.6'!$A$1:$C$16</definedName>
    <definedName name="Z_CB07B519_62E8_4084_A00D_D1F8D5657738_.wvu.PrintArea" localSheetId="58" hidden="1">'1.6.2'!$A$1:$C$10</definedName>
    <definedName name="Z_CB07B519_62E8_4084_A00D_D1F8D5657738_.wvu.PrintArea" localSheetId="59" hidden="1">'1.6.3'!$A$1:$C$15</definedName>
    <definedName name="Z_D0C00841_1E30_435B_B1C3_8C1666084E21_.wvu.PrintArea" localSheetId="45" hidden="1">'1.4.5'!$A$1:$C$17</definedName>
    <definedName name="Z_D0C00841_1E30_435B_B1C3_8C1666084E21_.wvu.PrintArea" localSheetId="47" hidden="1">'1.4.6'!$A$1:$C$16</definedName>
    <definedName name="Z_DE13449C_9946_4D9B_BAD6_D935553CF657_.wvu.PrintArea" localSheetId="2" hidden="1">'1.1.1'!$A$1:$C$39</definedName>
    <definedName name="Z_DE13449C_9946_4D9B_BAD6_D935553CF657_.wvu.PrintArea" localSheetId="4" hidden="1">'1.1.2'!$A$1:$C$28</definedName>
    <definedName name="Z_DE13449C_9946_4D9B_BAD6_D935553CF657_.wvu.PrintArea" localSheetId="5" hidden="1">'1.1.3'!$A$1:$C$18</definedName>
    <definedName name="Z_DE13449C_9946_4D9B_BAD6_D935553CF657_.wvu.PrintArea" localSheetId="6" hidden="1">'1.1.4'!$A$1:$C$17</definedName>
    <definedName name="Z_DE13449C_9946_4D9B_BAD6_D935553CF657_.wvu.PrintArea" localSheetId="7" hidden="1">'1.1.5'!$A$1:$E$11</definedName>
    <definedName name="Z_DE13449C_9946_4D9B_BAD6_D935553CF657_.wvu.PrintArea" localSheetId="12" hidden="1">'1.1.6'!$A$1:$D$20</definedName>
    <definedName name="Z_DE13449C_9946_4D9B_BAD6_D935553CF657_.wvu.PrintArea" localSheetId="16" hidden="1">'1.2.4'!$A$1:$C$16</definedName>
    <definedName name="Z_DE13449C_9946_4D9B_BAD6_D935553CF657_.wvu.PrintArea" localSheetId="21" hidden="1">'1.3.1'!$A$1:$C$20</definedName>
    <definedName name="Z_DE13449C_9946_4D9B_BAD6_D935553CF657_.wvu.PrintArea" localSheetId="22" hidden="1">'1.3.2'!$A$1:$C$21</definedName>
    <definedName name="Z_DE13449C_9946_4D9B_BAD6_D935553CF657_.wvu.PrintArea" localSheetId="23" hidden="1">'1.3.3'!$A$1:$C$8</definedName>
    <definedName name="Z_DE13449C_9946_4D9B_BAD6_D935553CF657_.wvu.PrintArea" localSheetId="33" hidden="1">'1.3.4'!$A$1:$C$19</definedName>
    <definedName name="Z_DE13449C_9946_4D9B_BAD6_D935553CF657_.wvu.PrintArea" localSheetId="34" hidden="1">'1.3.5'!$A$1:$C$13</definedName>
    <definedName name="Z_DE13449C_9946_4D9B_BAD6_D935553CF657_.wvu.PrintArea" localSheetId="35" hidden="1">'1.4.1'!$A$1:$E$18</definedName>
    <definedName name="Z_DE13449C_9946_4D9B_BAD6_D935553CF657_.wvu.PrintArea" localSheetId="37" hidden="1">'1.4.2'!$A$1:$E$20</definedName>
    <definedName name="Z_DE13449C_9946_4D9B_BAD6_D935553CF657_.wvu.PrintArea" localSheetId="49" hidden="1">'1.4.7'!$A$1:$C$16</definedName>
    <definedName name="Z_DE13449C_9946_4D9B_BAD6_D935553CF657_.wvu.PrintArea" localSheetId="50" hidden="1">'1.4.8'!$A$1:$C$12</definedName>
    <definedName name="Z_DE13449C_9946_4D9B_BAD6_D935553CF657_.wvu.PrintArea" localSheetId="51" hidden="1">'1.5.1'!$A$1:$C$21</definedName>
    <definedName name="Z_DE13449C_9946_4D9B_BAD6_D935553CF657_.wvu.PrintArea" localSheetId="52" hidden="1">'1.5.2'!$A$1:$C$13</definedName>
    <definedName name="Z_DE13449C_9946_4D9B_BAD6_D935553CF657_.wvu.PrintArea" localSheetId="53" hidden="1">'1.5.3'!$A$1:$C$14</definedName>
    <definedName name="Z_DE13449C_9946_4D9B_BAD6_D935553CF657_.wvu.PrintArea" localSheetId="54" hidden="1">'1.5.4'!$A$1:$C$21</definedName>
    <definedName name="Z_DE13449C_9946_4D9B_BAD6_D935553CF657_.wvu.PrintArea" localSheetId="55" hidden="1">'1.5.5'!$A$1:$C$20</definedName>
    <definedName name="Z_DE13449C_9946_4D9B_BAD6_D935553CF657_.wvu.PrintArea" localSheetId="56" hidden="1">'1.5.6'!$A$1:$C$21</definedName>
    <definedName name="Z_DE13449C_9946_4D9B_BAD6_D935553CF657_.wvu.PrintArea" localSheetId="57" hidden="1">'1.6.1'!$A$1:$C$15</definedName>
    <definedName name="Z_DE13449C_9946_4D9B_BAD6_D935553CF657_.wvu.PrintArea" localSheetId="58" hidden="1">'1.6.2'!$A$1:$C$10</definedName>
    <definedName name="Z_DE13449C_9946_4D9B_BAD6_D935553CF657_.wvu.PrintArea" localSheetId="59" hidden="1">'1.6.3'!$A$1:$C$15</definedName>
    <definedName name="Z_DE13449C_9946_4D9B_BAD6_D935553CF657_.wvu.PrintArea" localSheetId="60" hidden="1">'1.7.1'!$A$1:$C$13</definedName>
    <definedName name="Z_DE13449C_9946_4D9B_BAD6_D935553CF657_.wvu.PrintArea" localSheetId="61" hidden="1">'1.8.1'!$A$1:$C$14</definedName>
    <definedName name="Z_DE13449C_9946_4D9B_BAD6_D935553CF657_.wvu.PrintArea" localSheetId="62" hidden="1">'1.8.2'!$A$1:$C$14</definedName>
    <definedName name="Z_DE13449C_9946_4D9B_BAD6_D935553CF657_.wvu.PrintArea" localSheetId="63" hidden="1">'1.8.3'!$A$1:$C$12</definedName>
    <definedName name="Z_DE13449C_9946_4D9B_BAD6_D935553CF657_.wvu.PrintArea" localSheetId="64" hidden="1">'1.8.4'!$A$1:$C$12</definedName>
    <definedName name="Z_DE13449C_9946_4D9B_BAD6_D935553CF657_.wvu.PrintArea" localSheetId="65" hidden="1">'1.8.5'!$A$1:$C$12</definedName>
    <definedName name="Z_DE13449C_9946_4D9B_BAD6_D935553CF657_.wvu.PrintTitles" localSheetId="14" hidden="1">'1.2.2'!$1:$4</definedName>
    <definedName name="Z_DE13449C_9946_4D9B_BAD6_D935553CF657_.wvu.PrintTitles" localSheetId="15" hidden="1">'1.2.3'!$1:$4</definedName>
    <definedName name="Z_DE13449C_9946_4D9B_BAD6_D935553CF657_.wvu.PrintTitles" localSheetId="16" hidden="1">'1.2.4'!$1:$4</definedName>
    <definedName name="Z_DE13449C_9946_4D9B_BAD6_D935553CF657_.wvu.PrintTitles" localSheetId="17" hidden="1">'1.2.5'!$1:$4</definedName>
    <definedName name="Z_F414D6E4_FF9A_4C61_8209_8A1F2A078362_.wvu.PrintArea" localSheetId="1" hidden="1">Inventario!$A$1:$F$46</definedName>
  </definedNames>
  <calcPr calcId="162913"/>
  <customWorkbookViews>
    <customWorkbookView name="ngirones - Vista personalizada" guid="{15196E9F-7FF8-439E-8E5E-D7EC9B4FE2B9}" mergeInterval="0" personalView="1" maximized="1" xWindow="-8" yWindow="-8" windowWidth="1936" windowHeight="1056" tabRatio="918" activeSheetId="24"/>
    <customWorkbookView name="imolas - Vista personalizada" guid="{938131D7-2FA4-4B6F-9B58-CE56B014F426}" mergeInterval="0" personalView="1" maximized="1" xWindow="1" yWindow="1" windowWidth="1360" windowHeight="534" tabRatio="757" activeSheetId="18"/>
    <customWorkbookView name="ernestruiz - Vista personalizada" guid="{ADC44F08-3865-4F34-B04A-36DC3A9880D3}" mergeInterval="0" personalView="1" maximized="1" xWindow="1" yWindow="1" windowWidth="1920" windowHeight="804" tabRatio="911" activeSheetId="4"/>
    <customWorkbookView name="bnoguer - Vista personalizada" guid="{F414D6E4-FF9A-4C61-8209-8A1F2A078362}" mergeInterval="0" personalView="1" maximized="1" xWindow="1" yWindow="1" windowWidth="1920" windowHeight="850" activeSheetId="3"/>
    <customWorkbookView name="madalid - Vista personalizada" guid="{80201711-7A74-463A-9336-BA46C742A959}" mergeInterval="0" personalView="1" maximized="1" xWindow="1" yWindow="1" windowWidth="1920" windowHeight="850" activeSheetId="3"/>
    <customWorkbookView name="Imma Molas - Vista personalizada" guid="{95B41FBF-B47A-467B-850E-DEBC4B5E373F}" mergeInterval="0" personalView="1" maximized="1" windowWidth="1276" windowHeight="719" activeSheetId="3"/>
    <customWorkbookView name="controlintern2 - Vista personalizada" guid="{A2FA97B7-FA2E-4CF8-9E14-C904E49D925F}" mergeInterval="0" personalView="1" maximized="1" xWindow="1" yWindow="1" windowWidth="1916" windowHeight="849" tabRatio="924" activeSheetId="68"/>
    <customWorkbookView name="controlintern1 - Vista personalizada" guid="{8DB10316-28C9-4A14-AEA2-359711156BC5}" mergeInterval="0" personalView="1" maximized="1" xWindow="1" yWindow="1" windowWidth="1916" windowHeight="810" tabRatio="924" activeSheetId="84"/>
    <customWorkbookView name="madalid - Visualització personal" guid="{CB07B519-62E8-4084-A00D-D1F8D5657738}" mergeInterval="0" personalView="1" xWindow="-16" windowWidth="1936" windowHeight="1040" tabRatio="918" activeSheetId="39"/>
    <customWorkbookView name="Mihaela Olteanu - Visualització personal" guid="{DE13449C-9946-4D9B-BAD6-D935553CF657}" mergeInterval="0" personalView="1" maximized="1" xWindow="-8" yWindow="-8" windowWidth="1936" windowHeight="1056" tabRatio="918" activeSheetId="39"/>
    <customWorkbookView name="imolas - Visualització personal" guid="{D0C00841-1E30-435B-B1C3-8C1666084E21}" mergeInterval="0" personalView="1" maximized="1" xWindow="-8" yWindow="-8" windowWidth="1936" windowHeight="1056" tabRatio="918" activeSheetId="49"/>
    <customWorkbookView name="Cristina Rodríguez González - Vista personalizada" guid="{C05EC54D-5F4D-4DAC-8B5A-CD3242A0C8CA}" mergeInterval="0" personalView="1" maximized="1" xWindow="-8" yWindow="-8" windowWidth="1936" windowHeight="1056"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9" i="98" l="1"/>
  <c r="G105" i="135"/>
  <c r="G105" i="95"/>
  <c r="B2" i="133" l="1"/>
  <c r="B50" i="218" l="1"/>
  <c r="E46" i="218"/>
  <c r="C39" i="218"/>
  <c r="C41" i="218" s="1"/>
  <c r="C25" i="218"/>
  <c r="C23" i="218" s="1"/>
  <c r="B19" i="218"/>
  <c r="I16" i="218"/>
  <c r="C16" i="218"/>
  <c r="C56" i="218" s="1"/>
  <c r="B50" i="217"/>
  <c r="E46" i="217"/>
  <c r="C39" i="217"/>
  <c r="C41" i="217" s="1"/>
  <c r="C25" i="217"/>
  <c r="C23" i="217" s="1"/>
  <c r="B19" i="217"/>
  <c r="I16" i="217"/>
  <c r="C16" i="217"/>
  <c r="C56" i="217" s="1"/>
  <c r="B50" i="216"/>
  <c r="E46" i="216"/>
  <c r="C39" i="216"/>
  <c r="C25" i="216"/>
  <c r="C23" i="216"/>
  <c r="B19" i="216"/>
  <c r="I16" i="216"/>
  <c r="C16" i="216"/>
  <c r="C56" i="216" s="1"/>
  <c r="B50" i="215"/>
  <c r="E46" i="215"/>
  <c r="C39" i="215"/>
  <c r="C25" i="215"/>
  <c r="C23" i="215"/>
  <c r="B19" i="215"/>
  <c r="I16" i="215"/>
  <c r="C16" i="215"/>
  <c r="C56" i="215" s="1"/>
  <c r="B50" i="214"/>
  <c r="E46" i="214"/>
  <c r="C39" i="214"/>
  <c r="C25" i="214"/>
  <c r="C23" i="214"/>
  <c r="B19" i="214"/>
  <c r="I16" i="214"/>
  <c r="C16" i="214"/>
  <c r="C56" i="214" s="1"/>
  <c r="B50" i="213"/>
  <c r="E46" i="213"/>
  <c r="C39" i="213"/>
  <c r="C41" i="213" s="1"/>
  <c r="C25" i="213"/>
  <c r="C23" i="213" s="1"/>
  <c r="B19" i="213"/>
  <c r="I16" i="213"/>
  <c r="C16" i="213"/>
  <c r="C56" i="213" s="1"/>
  <c r="C41" i="214" l="1"/>
  <c r="C40" i="214"/>
  <c r="C47" i="214" s="1"/>
  <c r="E50" i="214" s="1"/>
  <c r="C55" i="214" s="1"/>
  <c r="C41" i="215"/>
  <c r="C40" i="215"/>
  <c r="C47" i="215" s="1"/>
  <c r="E50" i="215" s="1"/>
  <c r="C55" i="215" s="1"/>
  <c r="C41" i="216"/>
  <c r="C40" i="216"/>
  <c r="C47" i="216" s="1"/>
  <c r="E50" i="216" s="1"/>
  <c r="C55" i="216" s="1"/>
  <c r="C40" i="218"/>
  <c r="C47" i="218" s="1"/>
  <c r="E50" i="218" s="1"/>
  <c r="C55" i="218" s="1"/>
  <c r="C40" i="217"/>
  <c r="C47" i="217" s="1"/>
  <c r="E50" i="217" s="1"/>
  <c r="C55" i="217" s="1"/>
  <c r="C40" i="213"/>
  <c r="C47" i="213" s="1"/>
  <c r="E50" i="213" s="1"/>
  <c r="C55" i="213" s="1"/>
  <c r="C6" i="191"/>
  <c r="B6" i="191"/>
  <c r="C6" i="185"/>
  <c r="B6" i="212"/>
  <c r="C6" i="212"/>
  <c r="C8" i="212"/>
  <c r="C8" i="211"/>
  <c r="C3" i="212"/>
  <c r="C1" i="212"/>
  <c r="C2" i="212"/>
  <c r="C1" i="211"/>
  <c r="C2" i="211"/>
  <c r="C3" i="211"/>
  <c r="B6" i="211"/>
  <c r="C6" i="211"/>
  <c r="B3" i="212"/>
  <c r="B2" i="212"/>
  <c r="B1" i="212"/>
  <c r="B3" i="211"/>
  <c r="B2" i="211"/>
  <c r="B1" i="211"/>
  <c r="C6" i="176" l="1"/>
  <c r="C6" i="173" l="1"/>
  <c r="C6" i="168" l="1"/>
  <c r="C6" i="167"/>
  <c r="C6" i="163"/>
  <c r="C6" i="162"/>
  <c r="C6" i="161"/>
  <c r="C6" i="160"/>
  <c r="C6" i="159"/>
  <c r="C6" i="158"/>
  <c r="C6" i="157"/>
  <c r="A13" i="164" l="1"/>
  <c r="G129" i="135"/>
  <c r="G52" i="135" s="1"/>
  <c r="G117" i="135"/>
  <c r="F117" i="135"/>
  <c r="G103" i="135"/>
  <c r="G102" i="135"/>
  <c r="G101" i="135"/>
  <c r="G100" i="135"/>
  <c r="G99" i="135"/>
  <c r="G97" i="135"/>
  <c r="G96" i="135"/>
  <c r="G95" i="135"/>
  <c r="G94" i="135"/>
  <c r="G93" i="135"/>
  <c r="G91" i="135"/>
  <c r="G90" i="135"/>
  <c r="G89" i="135"/>
  <c r="G88" i="135"/>
  <c r="G87" i="135"/>
  <c r="G85" i="135"/>
  <c r="G84" i="135"/>
  <c r="G83" i="135"/>
  <c r="G82" i="135"/>
  <c r="G81" i="135"/>
  <c r="G79" i="135"/>
  <c r="G78" i="135"/>
  <c r="G77" i="135"/>
  <c r="G76" i="135"/>
  <c r="G75" i="135"/>
  <c r="G68" i="135"/>
  <c r="G26" i="135" s="1"/>
  <c r="F51" i="135"/>
  <c r="F46" i="135"/>
  <c r="F42" i="135"/>
  <c r="G34" i="135"/>
  <c r="F34" i="135"/>
  <c r="F27" i="135"/>
  <c r="G14" i="135"/>
  <c r="F11" i="135"/>
  <c r="G10" i="135"/>
  <c r="G9" i="135"/>
  <c r="G8" i="135"/>
  <c r="G6" i="135"/>
  <c r="G5" i="135"/>
  <c r="G147" i="133"/>
  <c r="G146" i="133"/>
  <c r="G141" i="133"/>
  <c r="G139" i="133"/>
  <c r="G137" i="133"/>
  <c r="G136" i="133"/>
  <c r="G135" i="133"/>
  <c r="F131" i="133"/>
  <c r="E131" i="133"/>
  <c r="G130" i="133"/>
  <c r="G131" i="133" s="1"/>
  <c r="F126" i="133"/>
  <c r="C126" i="133"/>
  <c r="E125" i="133"/>
  <c r="G125" i="133" s="1"/>
  <c r="E124" i="133"/>
  <c r="G124" i="133" s="1"/>
  <c r="E123" i="133"/>
  <c r="G118" i="133"/>
  <c r="G119" i="133" s="1"/>
  <c r="G113" i="133"/>
  <c r="G114" i="133" s="1"/>
  <c r="F109" i="133"/>
  <c r="E109" i="133"/>
  <c r="G108" i="133"/>
  <c r="G107" i="133"/>
  <c r="G106" i="133"/>
  <c r="F99" i="133"/>
  <c r="E99" i="133"/>
  <c r="G98" i="133"/>
  <c r="G97" i="133"/>
  <c r="G96" i="133"/>
  <c r="G95" i="133"/>
  <c r="G94" i="133"/>
  <c r="G93" i="133"/>
  <c r="G92" i="133"/>
  <c r="G91" i="133"/>
  <c r="E83" i="133"/>
  <c r="D83" i="133"/>
  <c r="C83" i="133"/>
  <c r="F82" i="133"/>
  <c r="F81" i="133"/>
  <c r="F80" i="133"/>
  <c r="F79" i="133"/>
  <c r="F78" i="133"/>
  <c r="F77" i="133"/>
  <c r="F76" i="133"/>
  <c r="F75" i="133"/>
  <c r="F74" i="133"/>
  <c r="E73" i="133"/>
  <c r="D73" i="133"/>
  <c r="C73" i="133"/>
  <c r="F72" i="133"/>
  <c r="F71" i="133"/>
  <c r="F70" i="133"/>
  <c r="F69" i="133"/>
  <c r="F68" i="133"/>
  <c r="F67" i="133"/>
  <c r="F73" i="133" s="1"/>
  <c r="E66" i="133"/>
  <c r="D66" i="133"/>
  <c r="D84" i="133" s="1"/>
  <c r="C66" i="133"/>
  <c r="C84" i="133" s="1"/>
  <c r="F65" i="133"/>
  <c r="F64" i="133"/>
  <c r="F63" i="133"/>
  <c r="F62" i="133"/>
  <c r="F61" i="133"/>
  <c r="F60" i="133"/>
  <c r="F59" i="133"/>
  <c r="G21" i="133"/>
  <c r="G12" i="133"/>
  <c r="C6" i="182"/>
  <c r="B6" i="189"/>
  <c r="C3" i="203"/>
  <c r="C6" i="189"/>
  <c r="C3" i="191"/>
  <c r="G86" i="135" l="1"/>
  <c r="G38" i="135" s="1"/>
  <c r="G99" i="133"/>
  <c r="F66" i="133"/>
  <c r="G142" i="133"/>
  <c r="F83" i="133"/>
  <c r="E84" i="133"/>
  <c r="G109" i="133"/>
  <c r="G148" i="133"/>
  <c r="G45" i="135"/>
  <c r="G46" i="135" s="1"/>
  <c r="G104" i="135"/>
  <c r="G41" i="135" s="1"/>
  <c r="G98" i="135"/>
  <c r="G40" i="135" s="1"/>
  <c r="G11" i="135"/>
  <c r="F29" i="135"/>
  <c r="F48" i="135" s="1"/>
  <c r="G51" i="135" s="1"/>
  <c r="G53" i="135" s="1"/>
  <c r="G92" i="135"/>
  <c r="G39" i="135" s="1"/>
  <c r="G80" i="135"/>
  <c r="E126" i="133"/>
  <c r="G123" i="133"/>
  <c r="G126" i="133" s="1"/>
  <c r="B3" i="191"/>
  <c r="F84" i="133" l="1"/>
  <c r="G37" i="135"/>
  <c r="G42" i="135" s="1"/>
  <c r="C6" i="203"/>
  <c r="B6" i="203"/>
  <c r="B3" i="203"/>
  <c r="C2" i="203"/>
  <c r="B2" i="203"/>
  <c r="C1" i="203"/>
  <c r="B1" i="203"/>
  <c r="A14" i="196" l="1"/>
  <c r="B14" i="165" l="1"/>
  <c r="B12" i="166" s="1"/>
  <c r="C6" i="183" l="1"/>
  <c r="C6" i="174" l="1"/>
  <c r="C3" i="199" l="1"/>
  <c r="B3" i="199"/>
  <c r="C3" i="198"/>
  <c r="B3" i="198"/>
  <c r="C3" i="197"/>
  <c r="B3" i="197"/>
  <c r="C3" i="196"/>
  <c r="B3" i="196"/>
  <c r="C3" i="195"/>
  <c r="B3" i="195"/>
  <c r="C2" i="196"/>
  <c r="C2" i="197"/>
  <c r="C2" i="198"/>
  <c r="C2" i="199"/>
  <c r="C2" i="195"/>
  <c r="B2" i="196"/>
  <c r="B2" i="197"/>
  <c r="B2" i="198"/>
  <c r="B2" i="199"/>
  <c r="B2" i="195"/>
  <c r="C3" i="194"/>
  <c r="B3" i="194"/>
  <c r="C2" i="194"/>
  <c r="B2" i="194"/>
  <c r="C1" i="195"/>
  <c r="C1" i="196"/>
  <c r="C1" i="197"/>
  <c r="C1" i="198"/>
  <c r="C1" i="199"/>
  <c r="C1" i="194"/>
  <c r="B1" i="195"/>
  <c r="B1" i="196"/>
  <c r="B1" i="197"/>
  <c r="B1" i="198"/>
  <c r="B1" i="199"/>
  <c r="B1" i="194"/>
  <c r="C3" i="189"/>
  <c r="B3" i="189"/>
  <c r="C2" i="191"/>
  <c r="C2" i="189"/>
  <c r="B2" i="191"/>
  <c r="B2" i="189"/>
  <c r="C1" i="191"/>
  <c r="C1" i="189"/>
  <c r="B1" i="191"/>
  <c r="B1" i="189"/>
  <c r="C3" i="188"/>
  <c r="B3" i="188"/>
  <c r="C3" i="187"/>
  <c r="B3" i="187"/>
  <c r="C3" i="186"/>
  <c r="B3" i="186"/>
  <c r="C3" i="185"/>
  <c r="B3" i="185"/>
  <c r="C3" i="184"/>
  <c r="B3" i="184"/>
  <c r="C3" i="183"/>
  <c r="B3" i="183"/>
  <c r="C2" i="184"/>
  <c r="C2" i="185"/>
  <c r="C2" i="186"/>
  <c r="C2" i="187"/>
  <c r="C2" i="188"/>
  <c r="C2" i="183"/>
  <c r="B2" i="184"/>
  <c r="B2" i="185"/>
  <c r="B2" i="186"/>
  <c r="B2" i="187"/>
  <c r="B2" i="188"/>
  <c r="B2" i="183"/>
  <c r="C1" i="184"/>
  <c r="C1" i="185"/>
  <c r="C1" i="186"/>
  <c r="C1" i="187"/>
  <c r="C1" i="188"/>
  <c r="C1" i="183"/>
  <c r="B1" i="184"/>
  <c r="B1" i="185"/>
  <c r="B1" i="186"/>
  <c r="B1" i="187"/>
  <c r="B1" i="188"/>
  <c r="B1" i="183"/>
  <c r="B6" i="183"/>
  <c r="C8" i="183"/>
  <c r="G71" i="98" l="1"/>
  <c r="G70" i="98"/>
  <c r="G69" i="98"/>
  <c r="G68" i="98"/>
  <c r="G67" i="98"/>
  <c r="G97" i="95"/>
  <c r="G96" i="95"/>
  <c r="G95" i="95"/>
  <c r="G94" i="95"/>
  <c r="G93" i="95"/>
  <c r="G14" i="95"/>
  <c r="G98" i="95" l="1"/>
  <c r="G40" i="95" s="1"/>
  <c r="G72" i="98"/>
  <c r="G27" i="98" s="1"/>
  <c r="E32" i="101"/>
  <c r="E31" i="101"/>
  <c r="E30" i="101"/>
  <c r="E29" i="101"/>
  <c r="D23" i="101"/>
  <c r="C23" i="101"/>
  <c r="C21" i="149" l="1"/>
  <c r="C26" i="149"/>
  <c r="F31" i="108"/>
  <c r="E28" i="101"/>
  <c r="D24" i="101"/>
  <c r="C24" i="101"/>
  <c r="F23" i="101"/>
  <c r="F27" i="95"/>
  <c r="C27" i="149" l="1"/>
  <c r="F28" i="101"/>
  <c r="F24" i="101"/>
  <c r="G128" i="141" l="1"/>
  <c r="C20" i="199"/>
  <c r="A20" i="199"/>
  <c r="C19" i="199"/>
  <c r="B19" i="199"/>
  <c r="A19" i="199"/>
  <c r="C18" i="199"/>
  <c r="B18" i="199"/>
  <c r="A18" i="199"/>
  <c r="C17" i="199"/>
  <c r="B17" i="199"/>
  <c r="A17" i="199"/>
  <c r="C16" i="199"/>
  <c r="A16" i="199"/>
  <c r="C15" i="199"/>
  <c r="B15" i="199"/>
  <c r="A15" i="199"/>
  <c r="B14" i="199"/>
  <c r="C12" i="199"/>
  <c r="B12" i="199"/>
  <c r="B8" i="199"/>
  <c r="A8" i="199"/>
  <c r="C6" i="199"/>
  <c r="B6" i="199"/>
  <c r="C20" i="198"/>
  <c r="A20" i="198"/>
  <c r="C19" i="198"/>
  <c r="B19" i="198"/>
  <c r="A19" i="198"/>
  <c r="C18" i="198"/>
  <c r="B18" i="198"/>
  <c r="A18" i="198"/>
  <c r="C17" i="198"/>
  <c r="B17" i="198"/>
  <c r="A17" i="198"/>
  <c r="C16" i="198"/>
  <c r="A16" i="198"/>
  <c r="C15" i="198"/>
  <c r="B15" i="198"/>
  <c r="A15" i="198"/>
  <c r="B14" i="198"/>
  <c r="B12" i="198"/>
  <c r="B8" i="198"/>
  <c r="A8" i="198"/>
  <c r="C6" i="198"/>
  <c r="B6" i="198"/>
  <c r="C20" i="197"/>
  <c r="A20" i="197"/>
  <c r="C19" i="197"/>
  <c r="B19" i="197"/>
  <c r="A19" i="197"/>
  <c r="C18" i="197"/>
  <c r="B18" i="197"/>
  <c r="A18" i="197"/>
  <c r="C17" i="197"/>
  <c r="B17" i="197"/>
  <c r="A17" i="197"/>
  <c r="C16" i="197"/>
  <c r="A16" i="197"/>
  <c r="C15" i="197"/>
  <c r="B15" i="197"/>
  <c r="A15" i="197"/>
  <c r="B14" i="197"/>
  <c r="A14" i="197"/>
  <c r="B12" i="197"/>
  <c r="B8" i="197"/>
  <c r="A8" i="197"/>
  <c r="C6" i="197"/>
  <c r="B6" i="197"/>
  <c r="C20" i="196"/>
  <c r="A20" i="196"/>
  <c r="C19" i="196"/>
  <c r="B19" i="196"/>
  <c r="A19" i="196"/>
  <c r="C18" i="196"/>
  <c r="B18" i="196"/>
  <c r="A18" i="196"/>
  <c r="C17" i="196"/>
  <c r="B17" i="196"/>
  <c r="A17" i="196"/>
  <c r="C16" i="196"/>
  <c r="A16" i="196"/>
  <c r="C15" i="196"/>
  <c r="B15" i="196"/>
  <c r="A15" i="196"/>
  <c r="B14" i="196"/>
  <c r="B12" i="196"/>
  <c r="A12" i="196"/>
  <c r="B8" i="196"/>
  <c r="A8" i="196"/>
  <c r="C6" i="196"/>
  <c r="B6" i="196"/>
  <c r="C14" i="199"/>
  <c r="C6" i="195"/>
  <c r="B6" i="195"/>
  <c r="B6" i="194"/>
  <c r="C6" i="188"/>
  <c r="B6" i="188"/>
  <c r="C12" i="187"/>
  <c r="C8" i="187"/>
  <c r="C6" i="187"/>
  <c r="B6" i="187"/>
  <c r="C6" i="186"/>
  <c r="B6" i="186"/>
  <c r="B6" i="185"/>
  <c r="C6" i="184"/>
  <c r="B6" i="184"/>
  <c r="C8" i="182"/>
  <c r="B6" i="182"/>
  <c r="B3" i="182"/>
  <c r="C8" i="181"/>
  <c r="C6" i="181"/>
  <c r="B6" i="181"/>
  <c r="B3" i="181"/>
  <c r="B1" i="181"/>
  <c r="B1" i="182" s="1"/>
  <c r="C8" i="180"/>
  <c r="C6" i="180"/>
  <c r="B6" i="180"/>
  <c r="B3" i="180"/>
  <c r="C2" i="180"/>
  <c r="C2" i="181" s="1"/>
  <c r="C2" i="182" s="1"/>
  <c r="B2" i="180"/>
  <c r="B2" i="181" s="1"/>
  <c r="B2" i="182" s="1"/>
  <c r="C1" i="180"/>
  <c r="C1" i="181" s="1"/>
  <c r="C1" i="182" s="1"/>
  <c r="B1" i="180"/>
  <c r="C8" i="179"/>
  <c r="C6" i="179"/>
  <c r="B6" i="179"/>
  <c r="B3" i="179"/>
  <c r="C2" i="179"/>
  <c r="B2" i="179"/>
  <c r="C1" i="179"/>
  <c r="B1" i="179"/>
  <c r="C8" i="177"/>
  <c r="C6" i="177"/>
  <c r="B6" i="177"/>
  <c r="C3" i="177"/>
  <c r="B3" i="177"/>
  <c r="C2" i="177"/>
  <c r="B2" i="177"/>
  <c r="C1" i="177"/>
  <c r="B1" i="177"/>
  <c r="C8" i="176"/>
  <c r="B6" i="176"/>
  <c r="B3" i="176"/>
  <c r="C2" i="176"/>
  <c r="B2" i="176"/>
  <c r="C1" i="176"/>
  <c r="B1" i="176"/>
  <c r="C8" i="175"/>
  <c r="C6" i="175"/>
  <c r="B6" i="175"/>
  <c r="C3" i="175"/>
  <c r="B3" i="175"/>
  <c r="C2" i="175"/>
  <c r="B2" i="175"/>
  <c r="C1" i="175"/>
  <c r="B1" i="175"/>
  <c r="C8" i="174"/>
  <c r="B6" i="174"/>
  <c r="C3" i="174"/>
  <c r="B3" i="174"/>
  <c r="C2" i="174"/>
  <c r="B2" i="174"/>
  <c r="C1" i="174"/>
  <c r="B1" i="174"/>
  <c r="B6" i="173"/>
  <c r="B3" i="173"/>
  <c r="C2" i="173"/>
  <c r="B2" i="173"/>
  <c r="C1" i="173"/>
  <c r="B1" i="173"/>
  <c r="C22" i="172"/>
  <c r="C8" i="172"/>
  <c r="C6" i="172"/>
  <c r="B6" i="172"/>
  <c r="C3" i="172"/>
  <c r="B3" i="172"/>
  <c r="C2" i="172"/>
  <c r="B2" i="172"/>
  <c r="C1" i="172"/>
  <c r="B1" i="172"/>
  <c r="C8" i="171"/>
  <c r="C6" i="171"/>
  <c r="B6" i="171"/>
  <c r="B5" i="171"/>
  <c r="C3" i="171"/>
  <c r="B3" i="171"/>
  <c r="C2" i="171"/>
  <c r="B2" i="171"/>
  <c r="C1" i="171"/>
  <c r="B1" i="171"/>
  <c r="C8" i="170"/>
  <c r="B8" i="170"/>
  <c r="B6" i="170"/>
  <c r="C3" i="170"/>
  <c r="B3" i="170"/>
  <c r="C2" i="170"/>
  <c r="B2" i="170"/>
  <c r="C1" i="170"/>
  <c r="B1" i="170"/>
  <c r="C11" i="169"/>
  <c r="C8" i="169"/>
  <c r="B8" i="169"/>
  <c r="B6" i="169"/>
  <c r="C3" i="169"/>
  <c r="B3" i="169"/>
  <c r="C2" i="169"/>
  <c r="B2" i="169"/>
  <c r="C1" i="169"/>
  <c r="B1" i="169"/>
  <c r="C27" i="168"/>
  <c r="B27" i="168"/>
  <c r="B16" i="168"/>
  <c r="B15" i="168"/>
  <c r="B14" i="168"/>
  <c r="B12" i="168"/>
  <c r="C8" i="168"/>
  <c r="B8" i="168"/>
  <c r="A8" i="168"/>
  <c r="B6" i="168"/>
  <c r="C3" i="168"/>
  <c r="B3" i="168"/>
  <c r="C2" i="168"/>
  <c r="B2" i="168"/>
  <c r="C1" i="168"/>
  <c r="B1" i="168"/>
  <c r="C8" i="167"/>
  <c r="B8" i="167"/>
  <c r="A8" i="167"/>
  <c r="B6" i="167"/>
  <c r="C3" i="167"/>
  <c r="B3" i="167"/>
  <c r="C2" i="167"/>
  <c r="B2" i="167"/>
  <c r="C1" i="167"/>
  <c r="B1" i="167"/>
  <c r="C8" i="166"/>
  <c r="B8" i="166"/>
  <c r="B6" i="166"/>
  <c r="C3" i="166"/>
  <c r="B3" i="166"/>
  <c r="C2" i="166"/>
  <c r="B2" i="166"/>
  <c r="C1" i="166"/>
  <c r="B1" i="166"/>
  <c r="A11" i="165"/>
  <c r="C8" i="165"/>
  <c r="B8" i="165"/>
  <c r="B6" i="165"/>
  <c r="C3" i="165"/>
  <c r="B3" i="165"/>
  <c r="C2" i="165"/>
  <c r="B2" i="165"/>
  <c r="C1" i="165"/>
  <c r="B1" i="165"/>
  <c r="A11" i="164"/>
  <c r="C8" i="164"/>
  <c r="B8" i="164"/>
  <c r="B6" i="164"/>
  <c r="C5" i="164"/>
  <c r="C5" i="170" s="1"/>
  <c r="B5" i="164"/>
  <c r="B5" i="169" s="1"/>
  <c r="B3" i="164"/>
  <c r="B2" i="164"/>
  <c r="B1" i="164"/>
  <c r="B6" i="163"/>
  <c r="C3" i="163"/>
  <c r="B3" i="163"/>
  <c r="C2" i="163"/>
  <c r="B2" i="163"/>
  <c r="B1" i="163"/>
  <c r="B13" i="162"/>
  <c r="B6" i="162"/>
  <c r="B3" i="162"/>
  <c r="B2" i="162"/>
  <c r="B1" i="162"/>
  <c r="B6" i="161"/>
  <c r="B3" i="161"/>
  <c r="B2" i="161"/>
  <c r="B1" i="161"/>
  <c r="B6" i="160"/>
  <c r="B3" i="160"/>
  <c r="B2" i="160"/>
  <c r="B1" i="160"/>
  <c r="C8" i="159"/>
  <c r="B6" i="159"/>
  <c r="B3" i="159"/>
  <c r="B2" i="159"/>
  <c r="B1" i="159"/>
  <c r="C8" i="158"/>
  <c r="B6" i="158"/>
  <c r="B3" i="158"/>
  <c r="B2" i="158"/>
  <c r="B1" i="158"/>
  <c r="B6" i="157"/>
  <c r="B3" i="157"/>
  <c r="B2" i="157"/>
  <c r="B1" i="157"/>
  <c r="F13" i="156"/>
  <c r="C6" i="166" s="1"/>
  <c r="F12" i="156"/>
  <c r="C6" i="165" s="1"/>
  <c r="F11" i="156"/>
  <c r="C6" i="164" s="1"/>
  <c r="F22" i="148"/>
  <c r="F21" i="148"/>
  <c r="F20" i="148"/>
  <c r="F19" i="148"/>
  <c r="F39" i="148"/>
  <c r="F38" i="148"/>
  <c r="F32" i="148"/>
  <c r="F36" i="148"/>
  <c r="F35" i="148"/>
  <c r="F34" i="148"/>
  <c r="F16" i="156" l="1"/>
  <c r="C6" i="169" s="1"/>
  <c r="B5" i="165"/>
  <c r="C5" i="165"/>
  <c r="C5" i="166"/>
  <c r="C5" i="167"/>
  <c r="B5" i="166"/>
  <c r="C5" i="169"/>
  <c r="B5" i="168"/>
  <c r="B5" i="170"/>
  <c r="B5" i="167"/>
  <c r="C5" i="168"/>
  <c r="C14" i="149"/>
  <c r="C8" i="149"/>
  <c r="F40" i="108"/>
  <c r="F39" i="108"/>
  <c r="F38" i="108"/>
  <c r="F37" i="108"/>
  <c r="E36" i="108"/>
  <c r="F35" i="108"/>
  <c r="F34" i="108"/>
  <c r="F33" i="108"/>
  <c r="D32" i="108"/>
  <c r="C32" i="108"/>
  <c r="F54" i="108"/>
  <c r="E41" i="108" s="1"/>
  <c r="C53" i="108"/>
  <c r="C52" i="108"/>
  <c r="B52" i="108"/>
  <c r="F51" i="108"/>
  <c r="D41" i="108" s="1"/>
  <c r="C50" i="108"/>
  <c r="C49" i="108"/>
  <c r="B49" i="108"/>
  <c r="F48" i="108"/>
  <c r="C47" i="108"/>
  <c r="C46" i="108"/>
  <c r="B46" i="108"/>
  <c r="F24" i="108"/>
  <c r="F23" i="108"/>
  <c r="E22" i="108"/>
  <c r="D22" i="108"/>
  <c r="C22" i="108"/>
  <c r="F21" i="108"/>
  <c r="F20" i="108"/>
  <c r="F19" i="108"/>
  <c r="F18" i="108"/>
  <c r="E17" i="108"/>
  <c r="D17" i="108"/>
  <c r="C17" i="108"/>
  <c r="E16" i="108"/>
  <c r="E30" i="108" s="1"/>
  <c r="D16" i="108"/>
  <c r="D30" i="108" s="1"/>
  <c r="C16" i="108"/>
  <c r="C30" i="108" s="1"/>
  <c r="C54" i="148"/>
  <c r="C53" i="148"/>
  <c r="B53" i="148"/>
  <c r="C51" i="148"/>
  <c r="C50" i="148"/>
  <c r="B50" i="148"/>
  <c r="C48" i="148"/>
  <c r="C15" i="149" l="1"/>
  <c r="C41" i="108"/>
  <c r="F41" i="108" s="1"/>
  <c r="F55" i="108"/>
  <c r="C25" i="108"/>
  <c r="E25" i="108"/>
  <c r="F17" i="156"/>
  <c r="C6" i="170" s="1"/>
  <c r="D25" i="108"/>
  <c r="F36" i="108"/>
  <c r="F17" i="108"/>
  <c r="F22" i="108"/>
  <c r="D42" i="108"/>
  <c r="E42" i="108"/>
  <c r="C29" i="149"/>
  <c r="C31" i="149" s="1"/>
  <c r="C32" i="149"/>
  <c r="F32" i="108"/>
  <c r="C42" i="108" l="1"/>
  <c r="F25" i="108"/>
  <c r="F42" i="108"/>
  <c r="G113" i="142"/>
  <c r="H112" i="142"/>
  <c r="H111" i="142"/>
  <c r="H110" i="142"/>
  <c r="H109" i="142"/>
  <c r="H108" i="142"/>
  <c r="H107" i="142"/>
  <c r="H113" i="141"/>
  <c r="H114" i="141"/>
  <c r="H115" i="141"/>
  <c r="H116" i="141"/>
  <c r="H112" i="141"/>
  <c r="H111" i="141"/>
  <c r="G117" i="141"/>
  <c r="F104" i="141"/>
  <c r="H113" i="142" l="1"/>
  <c r="F55" i="148"/>
  <c r="E42" i="148" s="1"/>
  <c r="F52" i="148"/>
  <c r="D42" i="148" s="1"/>
  <c r="F49" i="148"/>
  <c r="F56" i="148" s="1"/>
  <c r="F41" i="148"/>
  <c r="F40" i="148"/>
  <c r="E37" i="148"/>
  <c r="D33" i="148"/>
  <c r="C33" i="148"/>
  <c r="F25" i="148"/>
  <c r="F24" i="148"/>
  <c r="E23" i="148"/>
  <c r="D23" i="148"/>
  <c r="C23" i="148"/>
  <c r="E18" i="148"/>
  <c r="D18" i="148"/>
  <c r="C18" i="148"/>
  <c r="E49" i="145"/>
  <c r="D49" i="145"/>
  <c r="F48" i="145"/>
  <c r="F47" i="145"/>
  <c r="F46" i="145"/>
  <c r="F45" i="145"/>
  <c r="F44" i="145"/>
  <c r="F43" i="145"/>
  <c r="F42" i="145"/>
  <c r="F41" i="145"/>
  <c r="F29" i="145"/>
  <c r="D9" i="80" s="1"/>
  <c r="F14" i="145"/>
  <c r="C9" i="80" s="1"/>
  <c r="G249" i="142"/>
  <c r="F249" i="142"/>
  <c r="H248" i="142"/>
  <c r="H247" i="142"/>
  <c r="H246" i="142"/>
  <c r="H245" i="142"/>
  <c r="H244" i="142"/>
  <c r="H237" i="142"/>
  <c r="H47" i="142" s="1"/>
  <c r="G228" i="142"/>
  <c r="F228" i="142"/>
  <c r="H227" i="142"/>
  <c r="H226" i="142"/>
  <c r="H225" i="142"/>
  <c r="H224" i="142"/>
  <c r="H223" i="142"/>
  <c r="H218" i="142"/>
  <c r="H217" i="142"/>
  <c r="G213" i="142"/>
  <c r="F213" i="142"/>
  <c r="H212" i="142"/>
  <c r="H213" i="142" s="1"/>
  <c r="H44" i="142" s="1"/>
  <c r="G208" i="142"/>
  <c r="F208" i="142"/>
  <c r="H207" i="142"/>
  <c r="H206" i="142"/>
  <c r="H205" i="142"/>
  <c r="G201" i="142"/>
  <c r="F201" i="142"/>
  <c r="H200" i="142"/>
  <c r="H199" i="142"/>
  <c r="H198" i="142"/>
  <c r="H193" i="142"/>
  <c r="H192" i="142"/>
  <c r="H187" i="142"/>
  <c r="H186" i="142"/>
  <c r="H181" i="142"/>
  <c r="H180" i="142"/>
  <c r="H175" i="142"/>
  <c r="H174" i="142"/>
  <c r="H169" i="142"/>
  <c r="H168" i="142"/>
  <c r="H163" i="142"/>
  <c r="H161" i="142"/>
  <c r="H159" i="142"/>
  <c r="H158" i="142"/>
  <c r="H157" i="142"/>
  <c r="G153" i="142"/>
  <c r="F153" i="142"/>
  <c r="H152" i="142"/>
  <c r="H153" i="142" s="1"/>
  <c r="H35" i="142" s="1"/>
  <c r="G148" i="142"/>
  <c r="D148" i="142"/>
  <c r="F147" i="142"/>
  <c r="H147" i="142" s="1"/>
  <c r="F146" i="142"/>
  <c r="H146" i="142" s="1"/>
  <c r="F145" i="142"/>
  <c r="H145" i="142" s="1"/>
  <c r="H140" i="142"/>
  <c r="H141" i="142" s="1"/>
  <c r="H33" i="142" s="1"/>
  <c r="H135" i="142"/>
  <c r="H136" i="142" s="1"/>
  <c r="H32" i="142" s="1"/>
  <c r="G131" i="142"/>
  <c r="F131" i="142"/>
  <c r="H130" i="142"/>
  <c r="H129" i="142"/>
  <c r="H128" i="142"/>
  <c r="F123" i="142"/>
  <c r="H123" i="142" s="1"/>
  <c r="F122" i="142"/>
  <c r="H122" i="142" s="1"/>
  <c r="F121" i="142"/>
  <c r="H121" i="142" s="1"/>
  <c r="F120" i="142"/>
  <c r="H120" i="142" s="1"/>
  <c r="F119" i="142"/>
  <c r="H119" i="142" s="1"/>
  <c r="G124" i="142"/>
  <c r="F118" i="142"/>
  <c r="G100" i="142"/>
  <c r="F100" i="142"/>
  <c r="H99" i="142"/>
  <c r="H98" i="142"/>
  <c r="H97" i="142"/>
  <c r="H96" i="142"/>
  <c r="H95" i="142"/>
  <c r="H94" i="142"/>
  <c r="H93" i="142"/>
  <c r="H92" i="142"/>
  <c r="G84" i="142"/>
  <c r="D84" i="142"/>
  <c r="C84" i="142"/>
  <c r="E83" i="142"/>
  <c r="F83" i="142" s="1"/>
  <c r="H83" i="142" s="1"/>
  <c r="E82" i="142"/>
  <c r="F82" i="142" s="1"/>
  <c r="H82" i="142" s="1"/>
  <c r="E81" i="142"/>
  <c r="F81" i="142" s="1"/>
  <c r="H81" i="142" s="1"/>
  <c r="E80" i="142"/>
  <c r="F80" i="142" s="1"/>
  <c r="H80" i="142" s="1"/>
  <c r="E79" i="142"/>
  <c r="F79" i="142" s="1"/>
  <c r="H79" i="142" s="1"/>
  <c r="E78" i="142"/>
  <c r="F78" i="142" s="1"/>
  <c r="H78" i="142" s="1"/>
  <c r="E77" i="142"/>
  <c r="F77" i="142" s="1"/>
  <c r="H77" i="142" s="1"/>
  <c r="E76" i="142"/>
  <c r="F76" i="142" s="1"/>
  <c r="H76" i="142" s="1"/>
  <c r="E75" i="142"/>
  <c r="F75" i="142" s="1"/>
  <c r="H75" i="142" s="1"/>
  <c r="G74" i="142"/>
  <c r="D74" i="142"/>
  <c r="C74" i="142"/>
  <c r="E73" i="142"/>
  <c r="F73" i="142" s="1"/>
  <c r="H73" i="142" s="1"/>
  <c r="E72" i="142"/>
  <c r="F72" i="142" s="1"/>
  <c r="H72" i="142" s="1"/>
  <c r="E71" i="142"/>
  <c r="F71" i="142" s="1"/>
  <c r="H71" i="142" s="1"/>
  <c r="E70" i="142"/>
  <c r="F70" i="142" s="1"/>
  <c r="H70" i="142" s="1"/>
  <c r="E69" i="142"/>
  <c r="F69" i="142" s="1"/>
  <c r="H69" i="142" s="1"/>
  <c r="E68" i="142"/>
  <c r="F68" i="142" s="1"/>
  <c r="H68" i="142" s="1"/>
  <c r="G67" i="142"/>
  <c r="D67" i="142"/>
  <c r="C67" i="142"/>
  <c r="E66" i="142"/>
  <c r="F66" i="142" s="1"/>
  <c r="H66" i="142" s="1"/>
  <c r="E65" i="142"/>
  <c r="F65" i="142" s="1"/>
  <c r="H65" i="142" s="1"/>
  <c r="E64" i="142"/>
  <c r="F64" i="142" s="1"/>
  <c r="H64" i="142" s="1"/>
  <c r="E63" i="142"/>
  <c r="F63" i="142" s="1"/>
  <c r="H63" i="142" s="1"/>
  <c r="E62" i="142"/>
  <c r="F62" i="142" s="1"/>
  <c r="H62" i="142" s="1"/>
  <c r="E61" i="142"/>
  <c r="F61" i="142" s="1"/>
  <c r="H61" i="142" s="1"/>
  <c r="E60" i="142"/>
  <c r="F60" i="142" s="1"/>
  <c r="H60" i="142" s="1"/>
  <c r="H22" i="142"/>
  <c r="D8" i="80" s="1"/>
  <c r="H12" i="142"/>
  <c r="H248" i="141"/>
  <c r="F127" i="141"/>
  <c r="H127" i="141" s="1"/>
  <c r="F126" i="141"/>
  <c r="F125" i="141"/>
  <c r="F124" i="141"/>
  <c r="F123" i="141"/>
  <c r="H123" i="141" s="1"/>
  <c r="F122" i="141"/>
  <c r="H122" i="141" s="1"/>
  <c r="H117" i="141"/>
  <c r="E83" i="141"/>
  <c r="F83" i="141" s="1"/>
  <c r="H83" i="141" s="1"/>
  <c r="E82" i="141"/>
  <c r="F82" i="141" s="1"/>
  <c r="H82" i="141" s="1"/>
  <c r="E81" i="141"/>
  <c r="F81" i="141" s="1"/>
  <c r="H81" i="141" s="1"/>
  <c r="E80" i="141"/>
  <c r="E79" i="141"/>
  <c r="F79" i="141" s="1"/>
  <c r="H79" i="141" s="1"/>
  <c r="E78" i="141"/>
  <c r="F78" i="141" s="1"/>
  <c r="H78" i="141" s="1"/>
  <c r="E77" i="141"/>
  <c r="F77" i="141" s="1"/>
  <c r="H77" i="141" s="1"/>
  <c r="E76" i="141"/>
  <c r="E75" i="141"/>
  <c r="F75" i="141" s="1"/>
  <c r="H75" i="141" s="1"/>
  <c r="E73" i="141"/>
  <c r="F73" i="141" s="1"/>
  <c r="H73" i="141" s="1"/>
  <c r="E72" i="141"/>
  <c r="E71" i="141"/>
  <c r="F71" i="141" s="1"/>
  <c r="H71" i="141" s="1"/>
  <c r="E70" i="141"/>
  <c r="F70" i="141" s="1"/>
  <c r="H70" i="141" s="1"/>
  <c r="E69" i="141"/>
  <c r="F69" i="141" s="1"/>
  <c r="H69" i="141" s="1"/>
  <c r="E68" i="141"/>
  <c r="E61" i="141"/>
  <c r="F61" i="141" s="1"/>
  <c r="H61" i="141" s="1"/>
  <c r="E62" i="141"/>
  <c r="F62" i="141" s="1"/>
  <c r="H62" i="141" s="1"/>
  <c r="E63" i="141"/>
  <c r="F63" i="141" s="1"/>
  <c r="H63" i="141" s="1"/>
  <c r="E64" i="141"/>
  <c r="F64" i="141" s="1"/>
  <c r="H64" i="141" s="1"/>
  <c r="E65" i="141"/>
  <c r="F65" i="141" s="1"/>
  <c r="H65" i="141" s="1"/>
  <c r="E66" i="141"/>
  <c r="F66" i="141" s="1"/>
  <c r="H66" i="141" s="1"/>
  <c r="E60" i="141"/>
  <c r="F60" i="141" s="1"/>
  <c r="H60" i="141" s="1"/>
  <c r="C84" i="141"/>
  <c r="C74" i="141"/>
  <c r="C67" i="141"/>
  <c r="B2" i="141"/>
  <c r="G253" i="141"/>
  <c r="F253" i="141"/>
  <c r="H252" i="141"/>
  <c r="H251" i="141"/>
  <c r="H250" i="141"/>
  <c r="H249" i="141"/>
  <c r="H241" i="141"/>
  <c r="H47" i="141" s="1"/>
  <c r="G232" i="141"/>
  <c r="F232" i="141"/>
  <c r="H231" i="141"/>
  <c r="H230" i="141"/>
  <c r="H229" i="141"/>
  <c r="H228" i="141"/>
  <c r="H227" i="141"/>
  <c r="H222" i="141"/>
  <c r="H221" i="141"/>
  <c r="G217" i="141"/>
  <c r="F217" i="141"/>
  <c r="H216" i="141"/>
  <c r="H217" i="141" s="1"/>
  <c r="H44" i="141" s="1"/>
  <c r="G212" i="141"/>
  <c r="F212" i="141"/>
  <c r="H211" i="141"/>
  <c r="H210" i="141"/>
  <c r="H209" i="141"/>
  <c r="G205" i="141"/>
  <c r="F205" i="141"/>
  <c r="H204" i="141"/>
  <c r="H203" i="141"/>
  <c r="H202" i="141"/>
  <c r="H197" i="141"/>
  <c r="H196" i="141"/>
  <c r="H191" i="141"/>
  <c r="H190" i="141"/>
  <c r="H185" i="141"/>
  <c r="H184" i="141"/>
  <c r="H179" i="141"/>
  <c r="H178" i="141"/>
  <c r="H173" i="141"/>
  <c r="H172" i="141"/>
  <c r="H167" i="141"/>
  <c r="H165" i="141"/>
  <c r="H163" i="141"/>
  <c r="H162" i="141"/>
  <c r="H161" i="141"/>
  <c r="G157" i="141"/>
  <c r="F157" i="141"/>
  <c r="H156" i="141"/>
  <c r="H157" i="141" s="1"/>
  <c r="H35" i="141" s="1"/>
  <c r="G152" i="141"/>
  <c r="D152" i="141"/>
  <c r="F151" i="141"/>
  <c r="H151" i="141" s="1"/>
  <c r="F150" i="141"/>
  <c r="F149" i="141"/>
  <c r="H149" i="141" s="1"/>
  <c r="H144" i="141"/>
  <c r="H145" i="141" s="1"/>
  <c r="H33" i="141" s="1"/>
  <c r="H139" i="141"/>
  <c r="H140" i="141" s="1"/>
  <c r="H32" i="141" s="1"/>
  <c r="G135" i="141"/>
  <c r="F135" i="141"/>
  <c r="H134" i="141"/>
  <c r="H133" i="141"/>
  <c r="H132" i="141"/>
  <c r="G104" i="141"/>
  <c r="H103" i="141"/>
  <c r="H102" i="141"/>
  <c r="H101" i="141"/>
  <c r="H100" i="141"/>
  <c r="H99" i="141"/>
  <c r="H98" i="141"/>
  <c r="H97" i="141"/>
  <c r="H96" i="141"/>
  <c r="H92" i="141"/>
  <c r="H28" i="141" s="1"/>
  <c r="D84" i="141"/>
  <c r="D74" i="141"/>
  <c r="D67" i="141"/>
  <c r="H22" i="141"/>
  <c r="D7" i="80" s="1"/>
  <c r="H12" i="141"/>
  <c r="C7" i="80" s="1"/>
  <c r="H170" i="142" l="1"/>
  <c r="H37" i="142" s="1"/>
  <c r="F33" i="148"/>
  <c r="F23" i="148"/>
  <c r="H176" i="142"/>
  <c r="H38" i="142" s="1"/>
  <c r="C26" i="148"/>
  <c r="F18" i="148"/>
  <c r="H219" i="142"/>
  <c r="H45" i="142" s="1"/>
  <c r="F37" i="148"/>
  <c r="C85" i="142"/>
  <c r="F49" i="145"/>
  <c r="F31" i="145" s="1"/>
  <c r="F9" i="80" s="1"/>
  <c r="F148" i="142"/>
  <c r="H182" i="142"/>
  <c r="H39" i="142" s="1"/>
  <c r="D85" i="142"/>
  <c r="H188" i="142"/>
  <c r="H40" i="142" s="1"/>
  <c r="H24" i="142"/>
  <c r="C8" i="80"/>
  <c r="H198" i="141"/>
  <c r="H41" i="141" s="1"/>
  <c r="H249" i="142"/>
  <c r="H50" i="142" s="1"/>
  <c r="F8" i="80" s="1"/>
  <c r="H100" i="142"/>
  <c r="H29" i="142" s="1"/>
  <c r="H201" i="142"/>
  <c r="H42" i="142" s="1"/>
  <c r="H228" i="142"/>
  <c r="H46" i="142" s="1"/>
  <c r="H164" i="142"/>
  <c r="H36" i="142" s="1"/>
  <c r="H74" i="142"/>
  <c r="G85" i="142"/>
  <c r="H148" i="142"/>
  <c r="H34" i="142" s="1"/>
  <c r="H208" i="142"/>
  <c r="H43" i="142" s="1"/>
  <c r="H131" i="142"/>
  <c r="H31" i="142" s="1"/>
  <c r="H194" i="142"/>
  <c r="H41" i="142" s="1"/>
  <c r="H180" i="141"/>
  <c r="H38" i="141" s="1"/>
  <c r="E43" i="148"/>
  <c r="D43" i="148"/>
  <c r="C42" i="148"/>
  <c r="F42" i="148" s="1"/>
  <c r="D26" i="148"/>
  <c r="E26" i="148"/>
  <c r="H67" i="142"/>
  <c r="H84" i="142"/>
  <c r="H118" i="142"/>
  <c r="H124" i="142" s="1"/>
  <c r="H30" i="142" s="1"/>
  <c r="H168" i="141"/>
  <c r="H36" i="141" s="1"/>
  <c r="H205" i="141"/>
  <c r="H42" i="141" s="1"/>
  <c r="H24" i="141"/>
  <c r="H135" i="141"/>
  <c r="H31" i="141" s="1"/>
  <c r="H174" i="141"/>
  <c r="H37" i="141" s="1"/>
  <c r="H186" i="141"/>
  <c r="H39" i="141" s="1"/>
  <c r="H126" i="141"/>
  <c r="H125" i="141"/>
  <c r="H253" i="141"/>
  <c r="H50" i="141" s="1"/>
  <c r="F7" i="80" s="1"/>
  <c r="H124" i="141"/>
  <c r="F152" i="141"/>
  <c r="H192" i="141"/>
  <c r="H40" i="141" s="1"/>
  <c r="H232" i="141"/>
  <c r="H46" i="141" s="1"/>
  <c r="H212" i="141"/>
  <c r="H43" i="141" s="1"/>
  <c r="H223" i="141"/>
  <c r="H45" i="141" s="1"/>
  <c r="H104" i="141"/>
  <c r="H29" i="141" s="1"/>
  <c r="D85" i="141"/>
  <c r="C85" i="141"/>
  <c r="F76" i="141"/>
  <c r="H76" i="141" s="1"/>
  <c r="F80" i="141"/>
  <c r="H80" i="141" s="1"/>
  <c r="F68" i="141"/>
  <c r="H68" i="141" s="1"/>
  <c r="F72" i="141"/>
  <c r="H72" i="141" s="1"/>
  <c r="G67" i="141"/>
  <c r="H150" i="141"/>
  <c r="H152" i="141" s="1"/>
  <c r="H34" i="141" s="1"/>
  <c r="F32" i="101"/>
  <c r="E47" i="101"/>
  <c r="E33" i="101" s="1"/>
  <c r="E34" i="101" s="1"/>
  <c r="E44" i="101"/>
  <c r="D33" i="101" s="1"/>
  <c r="D34" i="101" s="1"/>
  <c r="E41" i="101"/>
  <c r="C33" i="101" l="1"/>
  <c r="C34" i="101" s="1"/>
  <c r="E48" i="101"/>
  <c r="H128" i="141"/>
  <c r="H30" i="141" s="1"/>
  <c r="F43" i="148"/>
  <c r="D12" i="148" s="1"/>
  <c r="F33" i="145"/>
  <c r="C43" i="148"/>
  <c r="F26" i="148"/>
  <c r="C12" i="148" s="1"/>
  <c r="H85" i="142"/>
  <c r="H27" i="142" s="1"/>
  <c r="H48" i="142" s="1"/>
  <c r="G84" i="141"/>
  <c r="H84" i="141"/>
  <c r="H67" i="141"/>
  <c r="C46" i="101"/>
  <c r="C45" i="101"/>
  <c r="B45" i="101"/>
  <c r="C43" i="101"/>
  <c r="C42" i="101"/>
  <c r="B42" i="101"/>
  <c r="C40" i="101"/>
  <c r="C39" i="101"/>
  <c r="B39" i="101"/>
  <c r="E22" i="101"/>
  <c r="D22" i="101"/>
  <c r="C22" i="101"/>
  <c r="E11" i="101"/>
  <c r="D11" i="101"/>
  <c r="C11" i="101"/>
  <c r="B9" i="94"/>
  <c r="B10" i="94"/>
  <c r="B8" i="94"/>
  <c r="B32" i="135" s="1"/>
  <c r="B2" i="91"/>
  <c r="B2" i="88"/>
  <c r="G13" i="98"/>
  <c r="G14" i="98"/>
  <c r="G15" i="98"/>
  <c r="G12" i="98"/>
  <c r="G11" i="98"/>
  <c r="G9" i="98"/>
  <c r="G10" i="98"/>
  <c r="G8" i="98"/>
  <c r="G7" i="98"/>
  <c r="G6" i="98"/>
  <c r="G5" i="98"/>
  <c r="G103" i="98"/>
  <c r="G39" i="98" s="1"/>
  <c r="F10" i="94" s="1"/>
  <c r="G91" i="98"/>
  <c r="F91" i="98"/>
  <c r="G77" i="98"/>
  <c r="G76" i="98"/>
  <c r="G75" i="98"/>
  <c r="G74" i="98"/>
  <c r="G73" i="98"/>
  <c r="G65" i="98"/>
  <c r="G64" i="98"/>
  <c r="G63" i="98"/>
  <c r="G62" i="98"/>
  <c r="G61" i="98"/>
  <c r="G59" i="98"/>
  <c r="G58" i="98"/>
  <c r="G57" i="98"/>
  <c r="G56" i="98"/>
  <c r="G55" i="98"/>
  <c r="G53" i="98"/>
  <c r="G52" i="98"/>
  <c r="G51" i="98"/>
  <c r="G50" i="98"/>
  <c r="G49" i="98"/>
  <c r="G32" i="98" l="1"/>
  <c r="B33" i="135"/>
  <c r="B2" i="135"/>
  <c r="B32" i="95"/>
  <c r="B20" i="98"/>
  <c r="B2" i="95"/>
  <c r="B19" i="98"/>
  <c r="B2" i="98"/>
  <c r="B33" i="95"/>
  <c r="G60" i="98"/>
  <c r="G25" i="98" s="1"/>
  <c r="H52" i="142"/>
  <c r="E8" i="80"/>
  <c r="E12" i="148"/>
  <c r="H74" i="141"/>
  <c r="H85" i="141" s="1"/>
  <c r="H27" i="141" s="1"/>
  <c r="H48" i="141" s="1"/>
  <c r="H52" i="141" s="1"/>
  <c r="G74" i="141"/>
  <c r="G85" i="141" s="1"/>
  <c r="G78" i="98"/>
  <c r="G28" i="98" s="1"/>
  <c r="G66" i="98"/>
  <c r="G26" i="98" s="1"/>
  <c r="G54" i="98"/>
  <c r="G24" i="98" s="1"/>
  <c r="E7" i="80" l="1"/>
  <c r="F9" i="94"/>
  <c r="F227" i="133"/>
  <c r="E227" i="133"/>
  <c r="G226" i="133"/>
  <c r="G225" i="133"/>
  <c r="G224" i="133"/>
  <c r="G223" i="133"/>
  <c r="G222" i="133"/>
  <c r="G215" i="133"/>
  <c r="G46" i="133" s="1"/>
  <c r="F206" i="133"/>
  <c r="E206" i="133"/>
  <c r="G205" i="133"/>
  <c r="G204" i="133"/>
  <c r="G203" i="133"/>
  <c r="G202" i="133"/>
  <c r="G201" i="133"/>
  <c r="G196" i="133"/>
  <c r="G195" i="133"/>
  <c r="F191" i="133"/>
  <c r="E191" i="133"/>
  <c r="G190" i="133"/>
  <c r="G191" i="133" s="1"/>
  <c r="F186" i="133"/>
  <c r="E186" i="133"/>
  <c r="G185" i="133"/>
  <c r="G184" i="133"/>
  <c r="G183" i="133"/>
  <c r="F179" i="133"/>
  <c r="E179" i="133"/>
  <c r="G178" i="133"/>
  <c r="G177" i="133"/>
  <c r="G176" i="133"/>
  <c r="G171" i="133"/>
  <c r="G170" i="133"/>
  <c r="G165" i="133"/>
  <c r="G164" i="133"/>
  <c r="G159" i="133"/>
  <c r="G158" i="133"/>
  <c r="G153" i="133"/>
  <c r="G152" i="133"/>
  <c r="G34" i="133"/>
  <c r="G32" i="133"/>
  <c r="G31" i="133"/>
  <c r="G82" i="133"/>
  <c r="G81" i="133"/>
  <c r="G80" i="133"/>
  <c r="G79" i="133"/>
  <c r="G78" i="133"/>
  <c r="G77" i="133"/>
  <c r="G76" i="133"/>
  <c r="G75" i="133"/>
  <c r="G74" i="133"/>
  <c r="G72" i="133"/>
  <c r="G71" i="133"/>
  <c r="G70" i="133"/>
  <c r="G69" i="133"/>
  <c r="G68" i="133"/>
  <c r="G67" i="133"/>
  <c r="G65" i="133"/>
  <c r="G64" i="133"/>
  <c r="G63" i="133"/>
  <c r="G62" i="133"/>
  <c r="G61" i="133"/>
  <c r="G60" i="133"/>
  <c r="G59" i="133"/>
  <c r="D7" i="87"/>
  <c r="C7" i="87"/>
  <c r="G129" i="95"/>
  <c r="G52" i="95" s="1"/>
  <c r="F42" i="95"/>
  <c r="G5" i="95"/>
  <c r="G117" i="95"/>
  <c r="F117" i="95"/>
  <c r="G77" i="95"/>
  <c r="G103" i="95"/>
  <c r="G102" i="95"/>
  <c r="G101" i="95"/>
  <c r="G100" i="95"/>
  <c r="G99" i="95"/>
  <c r="G91" i="95"/>
  <c r="G90" i="95"/>
  <c r="G89" i="95"/>
  <c r="G88" i="95"/>
  <c r="G87" i="95"/>
  <c r="G83" i="95"/>
  <c r="G85" i="95"/>
  <c r="G84" i="95"/>
  <c r="G82" i="95"/>
  <c r="G81" i="95"/>
  <c r="G76" i="95"/>
  <c r="G78" i="95"/>
  <c r="G79" i="95"/>
  <c r="G68" i="95"/>
  <c r="G26" i="95" s="1"/>
  <c r="G200" i="88"/>
  <c r="G199" i="88"/>
  <c r="G163" i="88"/>
  <c r="G162" i="88"/>
  <c r="G134" i="88"/>
  <c r="G135" i="88" s="1"/>
  <c r="E73" i="88"/>
  <c r="G122" i="88"/>
  <c r="G117" i="88"/>
  <c r="G157" i="88"/>
  <c r="G156" i="88"/>
  <c r="G151" i="88"/>
  <c r="G150" i="88"/>
  <c r="G145" i="88"/>
  <c r="G143" i="88"/>
  <c r="G141" i="88"/>
  <c r="G140" i="88"/>
  <c r="G139" i="88"/>
  <c r="F42" i="91"/>
  <c r="F43" i="91"/>
  <c r="F44" i="91"/>
  <c r="F45" i="91"/>
  <c r="F46" i="91"/>
  <c r="F47" i="91"/>
  <c r="F48" i="91"/>
  <c r="E49" i="91"/>
  <c r="D49" i="91"/>
  <c r="G175" i="88"/>
  <c r="G169" i="88"/>
  <c r="F135" i="88"/>
  <c r="E135" i="88"/>
  <c r="F231" i="88"/>
  <c r="E231" i="88"/>
  <c r="G230" i="88"/>
  <c r="G229" i="88"/>
  <c r="G228" i="88"/>
  <c r="G227" i="88"/>
  <c r="G226" i="88"/>
  <c r="G206" i="88"/>
  <c r="G207" i="88"/>
  <c r="G208" i="88"/>
  <c r="G209" i="88"/>
  <c r="F210" i="88"/>
  <c r="E210" i="88"/>
  <c r="F190" i="88"/>
  <c r="E190" i="88"/>
  <c r="G188" i="88"/>
  <c r="G189" i="88"/>
  <c r="F183" i="88"/>
  <c r="E183" i="88"/>
  <c r="G182" i="88"/>
  <c r="G181" i="88"/>
  <c r="E128" i="88"/>
  <c r="E129" i="88"/>
  <c r="E127" i="88"/>
  <c r="G166" i="133" l="1"/>
  <c r="G24" i="95"/>
  <c r="G24" i="135"/>
  <c r="G160" i="133"/>
  <c r="G38" i="133" s="1"/>
  <c r="G172" i="133"/>
  <c r="G40" i="133" s="1"/>
  <c r="G197" i="133"/>
  <c r="G44" i="133" s="1"/>
  <c r="G154" i="133"/>
  <c r="G37" i="133" s="1"/>
  <c r="G23" i="133"/>
  <c r="G206" i="133"/>
  <c r="G45" i="133" s="1"/>
  <c r="G39" i="133"/>
  <c r="G28" i="133"/>
  <c r="G186" i="133"/>
  <c r="G42" i="133" s="1"/>
  <c r="G179" i="133"/>
  <c r="G43" i="133"/>
  <c r="G227" i="133"/>
  <c r="G49" i="133" s="1"/>
  <c r="F7" i="87" s="1"/>
  <c r="G164" i="88"/>
  <c r="G33" i="133"/>
  <c r="G83" i="133"/>
  <c r="G66" i="133"/>
  <c r="G73" i="133"/>
  <c r="G201" i="88"/>
  <c r="G152" i="88"/>
  <c r="G146" i="88"/>
  <c r="G45" i="95"/>
  <c r="G86" i="95"/>
  <c r="G38" i="95" s="1"/>
  <c r="G92" i="95"/>
  <c r="G39" i="95" s="1"/>
  <c r="G104" i="95"/>
  <c r="G41" i="95" s="1"/>
  <c r="G231" i="88"/>
  <c r="G49" i="88" s="1"/>
  <c r="G219" i="88"/>
  <c r="G46" i="88" s="1"/>
  <c r="G180" i="88"/>
  <c r="G183" i="88" s="1"/>
  <c r="G20" i="135" s="1"/>
  <c r="G174" i="88"/>
  <c r="G176" i="88" s="1"/>
  <c r="G168" i="88"/>
  <c r="G170" i="88" s="1"/>
  <c r="G158" i="88"/>
  <c r="G128" i="88"/>
  <c r="G123" i="88"/>
  <c r="G118" i="88"/>
  <c r="G110" i="88"/>
  <c r="G111" i="88"/>
  <c r="F113" i="88"/>
  <c r="E113" i="88"/>
  <c r="F67" i="88"/>
  <c r="D73" i="88"/>
  <c r="C73" i="88"/>
  <c r="F72" i="88"/>
  <c r="G72" i="88" s="1"/>
  <c r="F71" i="88"/>
  <c r="G71" i="88" s="1"/>
  <c r="F70" i="88"/>
  <c r="G70" i="88" s="1"/>
  <c r="F69" i="88"/>
  <c r="G69" i="88" s="1"/>
  <c r="F68" i="88"/>
  <c r="G68" i="88" s="1"/>
  <c r="D66" i="88"/>
  <c r="E66" i="88"/>
  <c r="C66" i="88"/>
  <c r="F65" i="88"/>
  <c r="G65" i="88" s="1"/>
  <c r="F64" i="88"/>
  <c r="G64" i="88" s="1"/>
  <c r="F63" i="88"/>
  <c r="G63" i="88" s="1"/>
  <c r="F62" i="88"/>
  <c r="G62" i="88" s="1"/>
  <c r="F61" i="88"/>
  <c r="G61" i="88" s="1"/>
  <c r="F60" i="88"/>
  <c r="G60" i="88" s="1"/>
  <c r="F59" i="88"/>
  <c r="G59" i="88" s="1"/>
  <c r="G18" i="95" l="1"/>
  <c r="G18" i="135"/>
  <c r="G21" i="95"/>
  <c r="G21" i="135"/>
  <c r="G22" i="95"/>
  <c r="G22" i="135"/>
  <c r="G16" i="95"/>
  <c r="G16" i="135"/>
  <c r="G17" i="95"/>
  <c r="G17" i="135"/>
  <c r="G19" i="95"/>
  <c r="G19" i="135"/>
  <c r="G41" i="133"/>
  <c r="G36" i="133"/>
  <c r="G84" i="133"/>
  <c r="G26" i="133" s="1"/>
  <c r="G30" i="133"/>
  <c r="G35" i="133"/>
  <c r="G20" i="95"/>
  <c r="G41" i="88"/>
  <c r="C9" i="94"/>
  <c r="G39" i="88"/>
  <c r="G40" i="88"/>
  <c r="G35" i="88"/>
  <c r="F73" i="88"/>
  <c r="G67" i="88"/>
  <c r="G73" i="88" s="1"/>
  <c r="G66" i="88"/>
  <c r="F66" i="88"/>
  <c r="G47" i="133" l="1"/>
  <c r="G51" i="133" l="1"/>
  <c r="E7" i="87"/>
  <c r="C11" i="108" l="1"/>
  <c r="D11" i="108" l="1"/>
  <c r="E11" i="108" s="1"/>
  <c r="F27" i="101"/>
  <c r="F26" i="101"/>
  <c r="F25" i="101"/>
  <c r="F16" i="101"/>
  <c r="F15" i="101"/>
  <c r="F14" i="101"/>
  <c r="F13" i="101"/>
  <c r="E12" i="101"/>
  <c r="E17" i="101" s="1"/>
  <c r="D12" i="101"/>
  <c r="D17" i="101" s="1"/>
  <c r="C12" i="101"/>
  <c r="F38" i="98"/>
  <c r="G33" i="98"/>
  <c r="F33" i="98"/>
  <c r="G29" i="98"/>
  <c r="F29" i="98"/>
  <c r="G21" i="98"/>
  <c r="F21" i="98"/>
  <c r="G16" i="98"/>
  <c r="F16" i="98"/>
  <c r="G75" i="95"/>
  <c r="F51" i="95"/>
  <c r="G46" i="95"/>
  <c r="F46" i="95"/>
  <c r="F34" i="95"/>
  <c r="F11" i="95"/>
  <c r="G10" i="95"/>
  <c r="G9" i="95"/>
  <c r="G8" i="95"/>
  <c r="G6" i="95"/>
  <c r="F8" i="94"/>
  <c r="F41" i="91"/>
  <c r="F49" i="91" s="1"/>
  <c r="F31" i="91" s="1"/>
  <c r="F29" i="91"/>
  <c r="D8" i="87" s="1"/>
  <c r="F14" i="91"/>
  <c r="C8" i="87" s="1"/>
  <c r="G205" i="88"/>
  <c r="G44" i="88"/>
  <c r="F195" i="88"/>
  <c r="E195" i="88"/>
  <c r="G194" i="88"/>
  <c r="G195" i="88" s="1"/>
  <c r="G23" i="135" s="1"/>
  <c r="G187" i="88"/>
  <c r="G38" i="88"/>
  <c r="G37" i="88"/>
  <c r="G36" i="88"/>
  <c r="G34" i="88"/>
  <c r="F130" i="88"/>
  <c r="E130" i="88"/>
  <c r="C130" i="88"/>
  <c r="G129" i="88"/>
  <c r="G127" i="88"/>
  <c r="G32" i="88"/>
  <c r="G31" i="88"/>
  <c r="G112" i="88"/>
  <c r="G113" i="88" s="1"/>
  <c r="F103" i="88"/>
  <c r="E103" i="88"/>
  <c r="G102" i="88"/>
  <c r="G101" i="88"/>
  <c r="G100" i="88"/>
  <c r="G99" i="88"/>
  <c r="G98" i="88"/>
  <c r="G97" i="88"/>
  <c r="G96" i="88"/>
  <c r="G95" i="88"/>
  <c r="E83" i="88"/>
  <c r="D83" i="88"/>
  <c r="C83" i="88"/>
  <c r="F82" i="88"/>
  <c r="G82" i="88" s="1"/>
  <c r="F81" i="88"/>
  <c r="G81" i="88" s="1"/>
  <c r="F80" i="88"/>
  <c r="G80" i="88" s="1"/>
  <c r="F79" i="88"/>
  <c r="G79" i="88" s="1"/>
  <c r="F78" i="88"/>
  <c r="G78" i="88" s="1"/>
  <c r="F77" i="88"/>
  <c r="G77" i="88" s="1"/>
  <c r="F76" i="88"/>
  <c r="G76" i="88" s="1"/>
  <c r="F75" i="88"/>
  <c r="G75" i="88" s="1"/>
  <c r="F74" i="88"/>
  <c r="G21" i="88"/>
  <c r="D6" i="87" s="1"/>
  <c r="G12" i="88"/>
  <c r="C6" i="87" s="1"/>
  <c r="G15" i="95" l="1"/>
  <c r="G15" i="135"/>
  <c r="G27" i="135" s="1"/>
  <c r="G29" i="135" s="1"/>
  <c r="G48" i="135" s="1"/>
  <c r="F12" i="101"/>
  <c r="C17" i="101"/>
  <c r="G11" i="95"/>
  <c r="G23" i="95"/>
  <c r="G27" i="95" s="1"/>
  <c r="G43" i="88"/>
  <c r="G80" i="95"/>
  <c r="G30" i="88"/>
  <c r="G210" i="88"/>
  <c r="G45" i="88" s="1"/>
  <c r="G190" i="88"/>
  <c r="G42" i="88" s="1"/>
  <c r="F6" i="87"/>
  <c r="G35" i="98"/>
  <c r="F29" i="101"/>
  <c r="F17" i="101"/>
  <c r="C6" i="101" s="1"/>
  <c r="F33" i="101"/>
  <c r="F34" i="101" s="1"/>
  <c r="E84" i="88"/>
  <c r="C84" i="88"/>
  <c r="G91" i="88"/>
  <c r="G27" i="88" s="1"/>
  <c r="D9" i="94"/>
  <c r="G9" i="94" s="1"/>
  <c r="F11" i="94"/>
  <c r="F29" i="95"/>
  <c r="F48" i="95" s="1"/>
  <c r="C8" i="94" s="1"/>
  <c r="F31" i="101"/>
  <c r="G23" i="88"/>
  <c r="G130" i="88"/>
  <c r="G33" i="88" s="1"/>
  <c r="F35" i="98"/>
  <c r="F30" i="101"/>
  <c r="G34" i="95"/>
  <c r="D9" i="87"/>
  <c r="F33" i="91"/>
  <c r="F8" i="87"/>
  <c r="G8" i="87" s="1"/>
  <c r="G103" i="88"/>
  <c r="G28" i="88" s="1"/>
  <c r="D84" i="88"/>
  <c r="F83" i="88"/>
  <c r="F84" i="88" s="1"/>
  <c r="G74" i="88"/>
  <c r="G83" i="88" s="1"/>
  <c r="G55" i="135" l="1"/>
  <c r="H9" i="94"/>
  <c r="C10" i="94"/>
  <c r="D10" i="94" s="1"/>
  <c r="G10" i="94" s="1"/>
  <c r="H10" i="94"/>
  <c r="G38" i="98"/>
  <c r="G40" i="98" s="1"/>
  <c r="G42" i="98" s="1"/>
  <c r="G37" i="95"/>
  <c r="G42" i="95" s="1"/>
  <c r="G29" i="95"/>
  <c r="G51" i="95"/>
  <c r="G53" i="95" s="1"/>
  <c r="G84" i="88"/>
  <c r="G26" i="88" s="1"/>
  <c r="G47" i="88" s="1"/>
  <c r="G7" i="87"/>
  <c r="C9" i="87"/>
  <c r="D8" i="94"/>
  <c r="G8" i="94" s="1"/>
  <c r="F9" i="87"/>
  <c r="C11" i="94" l="1"/>
  <c r="D6" i="101"/>
  <c r="E6" i="101" s="1"/>
  <c r="G48" i="95"/>
  <c r="G55" i="95" s="1"/>
  <c r="G51" i="88"/>
  <c r="E6" i="87"/>
  <c r="D11" i="94"/>
  <c r="G11" i="94"/>
  <c r="H8" i="94" l="1"/>
  <c r="E9" i="87"/>
  <c r="G6" i="87"/>
  <c r="G9" i="87" l="1"/>
  <c r="G11" i="87" s="1"/>
  <c r="H11" i="94"/>
  <c r="H13" i="94" s="1"/>
  <c r="G9" i="80"/>
  <c r="D10" i="80"/>
  <c r="F10" i="80"/>
  <c r="G8" i="80" l="1"/>
  <c r="G7" i="80"/>
  <c r="C10" i="80"/>
  <c r="G10" i="80" l="1"/>
  <c r="G12" i="80" s="1"/>
  <c r="E10" i="80"/>
</calcChain>
</file>

<file path=xl/sharedStrings.xml><?xml version="1.0" encoding="utf-8"?>
<sst xmlns="http://schemas.openxmlformats.org/spreadsheetml/2006/main" count="5157" uniqueCount="1509">
  <si>
    <t>LISTA DE ABREVIACIONES LEGISLATIVAS</t>
  </si>
  <si>
    <t>Cálculo déficit PGCP (IGAE)</t>
  </si>
  <si>
    <t>Cálculo del déficit en contabilidad nacional de las unidades empresariales que apliquen el Plan general de contabilidad privada o alguna de sus adaptaciones sectoriales, marzo 2013, IGAE.</t>
  </si>
  <si>
    <t>Decreto 336/1988, de 17 de octubre, por el que se aprueba el Reglamento del patrimonio de los entes locales.</t>
  </si>
  <si>
    <t>D 214/1990</t>
  </si>
  <si>
    <t xml:space="preserve">Decreto 214/1990, de 30 de julio, por el que se aprueba el Reglamento del personal al servicio de las entidades locales. </t>
  </si>
  <si>
    <t>D 305/2006</t>
  </si>
  <si>
    <t>Decreto 305/2006, de 18 de julio, por el que se aprueba el Reglamento de la Ley de urbanismo.</t>
  </si>
  <si>
    <t>DL 2/2003</t>
  </si>
  <si>
    <t>Decreto Legislativo 2/2003, de 28 de abril, por el que se aprueba el Texto refundido de la Ley municipal y de régimen local de Cataluña.</t>
  </si>
  <si>
    <t>L 7/1985</t>
  </si>
  <si>
    <t xml:space="preserve">Ley 7/1985, de 2 de abril, reguladora de las bases del régimen local. </t>
  </si>
  <si>
    <t>L 24/1998</t>
  </si>
  <si>
    <t xml:space="preserve">Ley 24/1998, de 28 de julio, del Mercado de Valores. </t>
  </si>
  <si>
    <t>L 33/2003</t>
  </si>
  <si>
    <t xml:space="preserve">Ley 33/2003, de 3 de noviembre, del patrimonio de las administraciones públicas. </t>
  </si>
  <si>
    <t>L 38/2003</t>
  </si>
  <si>
    <t>Ley 38/2003, de 17 de noviembre, general de subvenciones.</t>
  </si>
  <si>
    <t>L 57/2003</t>
  </si>
  <si>
    <t xml:space="preserve">Ley 57/2003, de 16 de diciembre, de medidas para la modernización del gobierno local. </t>
  </si>
  <si>
    <t>L 19/2013</t>
  </si>
  <si>
    <t xml:space="preserve">Ley 19/2013, de 9 de diciembre, de transparencia, acceso a la información pública y buen gobierno. </t>
  </si>
  <si>
    <t>L 39/2015</t>
  </si>
  <si>
    <t>Ley 39/2015, de 1 de octubre, del procedimiento administrativo común de las administraciones públicas.</t>
  </si>
  <si>
    <t>L 40/2015</t>
  </si>
  <si>
    <t xml:space="preserve">Ley 40/2015, de 1 de octubre, de régimen jurídico del sector público. </t>
  </si>
  <si>
    <t>L 9/2017</t>
  </si>
  <si>
    <t>Ley 9/2017, de 8 de noviembre, de contratos del sector público, por la que se transponen al ordenamiento jurídico español las directivas del Parlamento Europeo y del Consejo 2014/23/UE y 2014/24/UE, de 26 de febrero de 2014.</t>
  </si>
  <si>
    <t>LO 2/2012</t>
  </si>
  <si>
    <t xml:space="preserve">Ley orgánica 2/2012, de 27 de abril, de estabilidad presupuestaria y sostenibilidad financiera. </t>
  </si>
  <si>
    <t>Ley 22/2021, de 29 de diciembre, de presupuestos generales del Estado para el año 2022.</t>
  </si>
  <si>
    <t>Manual cálculo déficit EL (IGAE)</t>
  </si>
  <si>
    <t>NITF</t>
  </si>
  <si>
    <t xml:space="preserve">Nota informativa sobre el régimen de tutela financiera de los entes locales vigentes. </t>
  </si>
  <si>
    <t>OECF/138/2007</t>
  </si>
  <si>
    <t xml:space="preserve">Orden ECF/138/2007, de 27 de abril, sobre procedimientos en materia de tutela financiera de los entes locales. </t>
  </si>
  <si>
    <t>OEHA/3565/2008</t>
  </si>
  <si>
    <t xml:space="preserve">Orden EHA/3565/2008, de 3 de diciembre, por la que se aprueba la estructura presupuestaria entidades locales. </t>
  </si>
  <si>
    <t>OHAP/2105/2012</t>
  </si>
  <si>
    <t xml:space="preserve">Orden HAP/2105/2012, de 1 de octubre, por el que se desarrollan las obligaciones de suministro de información previstas en la Ley orgánica 2/2012, de 27 de abril, de estabilidad presupuestaria y sostenibilidad financiera. </t>
  </si>
  <si>
    <t>OHAP/1781/2013</t>
  </si>
  <si>
    <t xml:space="preserve">Ordren HAP/1781/2013, de 20 de septiembre, por la que se aprueba la Instrucción del modelo normal de contabilidad local. </t>
  </si>
  <si>
    <t>OHAP/1782/2013</t>
  </si>
  <si>
    <t>Orden HAP/1782/2013, de 20 de septiembre , por la que se aprueba la Instrucción del modelo simplificado de contabilidad local y se modifica la Instrucción del modelo básico de contabilidad local, aprobada por la Orden EHA/4040/2004, de 23 de noviembre.</t>
  </si>
  <si>
    <t>RDL 4/2012</t>
  </si>
  <si>
    <t xml:space="preserve">Real decreto-ley 4/2012, de 24 de febrero, por el que se determinan obligaciones de información y procedimientos necesarios para establecer un mecanismo de financiación por el pago a los proveedores de las entidades locales. </t>
  </si>
  <si>
    <t>RDL 8/2013</t>
  </si>
  <si>
    <t xml:space="preserve">Real decreto-ley 8/2013, de 28 de junio, de medidas urgentes contra la morosidad de las administraciones públicas y de ayuda a entidades locales con problemas financieros. </t>
  </si>
  <si>
    <t>RDL 17/2014</t>
  </si>
  <si>
    <t xml:space="preserve">Real decreto-ley 17/2014, de 26 de diciembre, de medidas de sostenibilidad financiera de las comunidades autónomas y entidades locales y otras de carácter económico. </t>
  </si>
  <si>
    <t xml:space="preserve">Real decreto legislativo 781/1986, de 18 de abril, por el que se aprueba el texto refundido de las disposiciones legales vigentes en materia de régimen local. </t>
  </si>
  <si>
    <t xml:space="preserve">Real decreto legislativo 2/2004, de 5 de marzo, por el que se aprueba el Texto refundido de la Ley reguladora de las haciendas locales. </t>
  </si>
  <si>
    <t>RD 2568/1986</t>
  </si>
  <si>
    <t xml:space="preserve">Real decreto 2568/1986, de 28 de noviembre, por el que se aprueba el reglamento de organización, funcionamiento y régimen jurídico de las entidades locales. </t>
  </si>
  <si>
    <t>RD 500/1990</t>
  </si>
  <si>
    <t xml:space="preserve">Real decreto 500/1900, de 20 de abril, por el que se desarrolla el capítulo primero del título sexto de la Ley 39/1988, de 28 de diciembre, reguladora de las haciendas locales, en materia de presupuestos. </t>
  </si>
  <si>
    <t>RD 887/2006</t>
  </si>
  <si>
    <t xml:space="preserve">Real decreto 887/2006, de 21 de julio, por el que se aprueba el Reglamento de la Ley 38/2003, de 17 de noviembre, General de Subvenciones. </t>
  </si>
  <si>
    <t>RD 1463/2007</t>
  </si>
  <si>
    <t xml:space="preserve">Real decreto 1463/2007, de 2 de noviembre, por el que se aprueba el reglamento de desarrollo de la Ley 18/2001, de 12 de diciembre, de estabilidad presupuestaria en su aplicación a las entidades locales. </t>
  </si>
  <si>
    <t>RD 424/2017</t>
  </si>
  <si>
    <t xml:space="preserve">Real decreto 424/2017, de 28 de abril, por el que se regula el régimen jurídico del control interno en las entidades del sector público local. </t>
  </si>
  <si>
    <t>RD 128/2018</t>
  </si>
  <si>
    <t xml:space="preserve">Real decreto 128/2018, de 16 de marzo, por el que se regula el régimen jurídico de los funcionarios de Administración Local con habilitación de carácter nacional. </t>
  </si>
  <si>
    <t xml:space="preserve">Resolución de 9 de septiembre de 2015, de la secretaría General de Coordinación Autonómica y Local, por la que se define el principio de prudencia financiera de las entidades locales de las operaciones financieras que tengan por objeto activos financieros o la concesión de avales, reavales o alguna otra clase de garantías públicas o medidas de apoyo extra presupuestario. </t>
  </si>
  <si>
    <t xml:space="preserve">Resolución de 4 de julio de 2017, de la Secretaría General del Tesoro y Política Financiera, por la que se define el principio de prudencia financiera aplicable a las operaciones de endeudamiento y derivados de las comunidades autónomas y entidades locales. </t>
  </si>
  <si>
    <t>SRF</t>
  </si>
  <si>
    <t>1.</t>
  </si>
  <si>
    <t>Control permanente no planificable</t>
  </si>
  <si>
    <t>Normativa que atribuye la actuación a la intervención</t>
  </si>
  <si>
    <t>Descripción artículo</t>
  </si>
  <si>
    <t>1.1</t>
  </si>
  <si>
    <t>Presupuesto</t>
  </si>
  <si>
    <t>1.1.1</t>
  </si>
  <si>
    <t>Presupuesto general</t>
  </si>
  <si>
    <t xml:space="preserve">Art. 18.4 RD 500/1990
Art. 4.1.b).2 RD 128/2018
Art. 168.4 RDLeg 2/2004
</t>
  </si>
  <si>
    <t xml:space="preserve">Sobre la base de los presupuestos y estados de previsión a los que se refieren los apartados anteriores, el presidente de la entidad formará el presupuesto general y lo remitirá informado para la intervención (...), al pleno de la corporación antes del día 15 de octubre para su aprobación inicial, enmienda o devolución. </t>
  </si>
  <si>
    <t>1.1.2</t>
  </si>
  <si>
    <t>Presupuesto entes dependientes (organismos autónomos y/o consorcios)</t>
  </si>
  <si>
    <t>Art. 4.1.b).2 RD 128/2018</t>
  </si>
  <si>
    <t>El ejercicio del control financiero incluirá, en todo caso, las actuaciones de control atribuidas en el ordenamiento jurídico a la intervención, como ahora: El informe de los proyectos de presupuestos y de los expedientes de modificación de los mismos.</t>
  </si>
  <si>
    <t>1.1.3</t>
  </si>
  <si>
    <t>Establecimiento de normas que regulan las órdenes de pago a justificar en Bases de ejecución del presupuesto (modificadas con posterioridad a la aprobación del expediente del presupuesto general)</t>
  </si>
  <si>
    <t>Art. 190.2 RDLeg 2/2004
Art. 72.1 RD 500/1990</t>
  </si>
  <si>
    <t xml:space="preserve">Las bases de ejecución del presupuesto podrán establecer, previo informe de la intervención, las normas que regulen la expedición de órdenes de pago a justificar con cargo a los presupuestos de gastos, determinando los criterios generales, los límites cuantitativos y los conceptos presupuestarios a los que sean aplicables. </t>
  </si>
  <si>
    <t>1.1.4</t>
  </si>
  <si>
    <t>Establecimiento de normas que regulan los anticipos de caja fija en Bases de ejecución del presupuesto (modificadas con posterioridad a la aprobación del expediente del presupuesto general).</t>
  </si>
  <si>
    <t>Art. 75.1 RD 500/1990</t>
  </si>
  <si>
    <t xml:space="preserve">Las entidades locales podrán establecer en las bases de ejecución del presupuesto, previo informe de la intervención, las normas que regulan los anticipos de caja fija. </t>
  </si>
  <si>
    <t>1.1.5</t>
  </si>
  <si>
    <t>Evaluación del objetivo de estabilidad presupuestaria en la aprobación del presupuesto</t>
  </si>
  <si>
    <t>Art. 16.2 RD 1463/2007</t>
  </si>
  <si>
    <t>La intervención elevará al pleno un informe sobre el cumplimiento del objetivo de estabilidad de la propia entidad local y de sus organismos autónomos y entidades dependientes. El informe se emitirá con carácter independiente y se incorporará al previsto en el artículo 168.4 del RDLeg 2/2004. Asimismo, la intervención de la entidad local elevará al pleno informe sobre los estados financieros, una vez aprobados por el órgano competente, de cada una de las entidades dependientes (no integradas en el sector administraciones públicas).</t>
  </si>
  <si>
    <t>1.1.6</t>
  </si>
  <si>
    <t>Prórroga del presupuestos general</t>
  </si>
  <si>
    <t>Art. 169.6 RDLeg 2/2004
Art. 21 RD 500/1990 
Art. 4.1.b.2) RD 128/2018</t>
  </si>
  <si>
    <t xml:space="preserve">En cualquier caso, los ajustes de crédito determinados en los párrafos precedentes deberán de ser objeto de imputación en las correspondientes aplicaciones presupuestarias del presupuesto prorrogado mediante resolución motivada dictada por el presidente de la corporación, previo informe de la intervención. </t>
  </si>
  <si>
    <t>1.2</t>
  </si>
  <si>
    <t>Modificaciones de crédito</t>
  </si>
  <si>
    <t>1.2.1</t>
  </si>
  <si>
    <t>Transferencia de crédito entre partidas (aplicaciones) del mismo grupo de función (área de gasto)</t>
  </si>
  <si>
    <t>1.2.2</t>
  </si>
  <si>
    <t>Transferencia de crédito entre partidas (aplicaciones) de distinto grupo de función (área de gasto)</t>
  </si>
  <si>
    <t>1.2.3</t>
  </si>
  <si>
    <t>Generación de crédito</t>
  </si>
  <si>
    <t>1.2.4</t>
  </si>
  <si>
    <t>Ampliación de crédito</t>
  </si>
  <si>
    <t>1.2.5</t>
  </si>
  <si>
    <t>Suplemento de crédito</t>
  </si>
  <si>
    <t>Art. 177.2 RDLeg 2/2004
Art. 4.1.b).2 RD 128/2018
Art. 37.3 RD 500/1990</t>
  </si>
  <si>
    <t xml:space="preserve">El expediente, que deberá ser previamente informado por la intervención, se someterá a la aprobación del pleno de la corporación, con sujeción a los mismos trámites y requisitos que los presupuestos. </t>
  </si>
  <si>
    <t>1.2.6</t>
  </si>
  <si>
    <t>Crédito extraordinario</t>
  </si>
  <si>
    <t>1.2.7</t>
  </si>
  <si>
    <t>Incorporación de remanentes de crédito</t>
  </si>
  <si>
    <t>1.2.8</t>
  </si>
  <si>
    <t>Bajas por anulación</t>
  </si>
  <si>
    <t>1.3</t>
  </si>
  <si>
    <t>Liquidación del presupuesto</t>
  </si>
  <si>
    <t>1.3.1</t>
  </si>
  <si>
    <t>Liquidación del presupuesto de la entidad local</t>
  </si>
  <si>
    <t>Art. 191.3 RDLeg 2/2004
Art. 90 RD 500/1990
Art. 4.1.b).4 RD 128/2018</t>
  </si>
  <si>
    <t>Las entidades locales deberán confeccionar la liquidación de su presupuesto antes del primer día de marzo del ejercicio siguiente. La aprobación de la liquidación del presupuesto corresponde al presidente de la entidad local, previo informe de la intervención.</t>
  </si>
  <si>
    <t>1.3.2</t>
  </si>
  <si>
    <t>Liquidación del presupuesto de organismos autónomos y consorcios adscritos</t>
  </si>
  <si>
    <t>Art. 192.2 RDLeg 2/2004
Art. 90 RD 500/1990
Art. 4.1.b).4 RD 128/2018</t>
  </si>
  <si>
    <t xml:space="preserve">La liquidación de los presupuestos de los organismos autónomos, informada por la intervención correspondiente y propuesta por el órgano competente de estos, será remitida a la entidad local para su aprobación por su presidente y a los efectos previstos en el artículo siguiente. </t>
  </si>
  <si>
    <t>1.3.3</t>
  </si>
  <si>
    <t>Evaluación del objetivo de estabilidad presupuestaria, de la regla de gasto y del límite de la deuda en la aprobación de la liquidación del presupuesto y, en su caso, en la aprobación de las cuentas anuales de las sociedades no financieras</t>
  </si>
  <si>
    <t>Art. 16.2 RD 1463/2007
Art. 15.3.e) OHAP/2105/2012
Art. 4.1.b).6 RD 128/2018</t>
  </si>
  <si>
    <t>La intervención elevará al pleno un informe sobre el cumplimiento del objetivo de estabilidad, de la regla de gasto y del límite de la deuda de la propia entidad local y de sus organismos autónomos y entidades dependientes. El informe se emitirá con carácter independiente y se incorporará al previsto en el artículo 191.3 del RDLeg 2/2004.</t>
  </si>
  <si>
    <t>1.3.4</t>
  </si>
  <si>
    <t>Seguimiento del cumplimiento de los planes económico-financieros aprobados (entidades locales del artículo 111 del RDLeg 2/2004).</t>
  </si>
  <si>
    <t>Art. 22.2 RD 1463/2007</t>
  </si>
  <si>
    <t xml:space="preserve">La verificación del cumplimiento de los planes aprobados durante su periodo de vigencia, se efectuará anualmente por la propia entidad local, a los efectos de la cual la intervención local emitirá informe anual relativo al cumplimiento del plan, en las distintas fases de aprobación, ejecución o liquidación del presupuesto, que se pondrá en conocimiento del pleno en la sesión informativa correspondiente. </t>
  </si>
  <si>
    <t>1.3.5</t>
  </si>
  <si>
    <t>Revocación de la reducción de los gastos en liquidaciones de presupuesto con remanente de tesorería negativo</t>
  </si>
  <si>
    <t>Art. 193.1 RDLeg 2/2004</t>
  </si>
  <si>
    <t xml:space="preserve">En caso de liquidación del presupuesto con remanente de tesorería negativo, el pleno de la corporación o el órgano competente del organismo autónomo, según corresponda, deberán proceder, en la primera sesión que celebren, a la reducción de gastos del nuevo presupuesto por cuantía igual al déficit producido. La expresada reducción solo podrá revocar-se por acuerdo del pleno, a propuesta del presidente, y previo informe de la intervención, cuando el desarrollo normal del presupuesto y la situación de la tesorería lo consientan. </t>
  </si>
  <si>
    <t>1.4</t>
  </si>
  <si>
    <t>Endeudamiento</t>
  </si>
  <si>
    <t>1.4.1</t>
  </si>
  <si>
    <t>Concertación o modificación de operaciones de crédito a corto plazo</t>
  </si>
  <si>
    <t>Art. 52.2 RDLeg 2/2004
Art. 4.1.b).3 RD 128/2018</t>
  </si>
  <si>
    <t xml:space="preserve">La concertación o modificación de cualquier operación de crédito deberá acordarse previo informe de la intervención en el que se analizará, especialmente, la capacidad de la entidad local para hacer frente, en el tiempo, a las obligaciones que de aquellas se deriven para esta. </t>
  </si>
  <si>
    <t>1.4.2</t>
  </si>
  <si>
    <t>Concertación o modificación de operaciones de crédito a largo plazo</t>
  </si>
  <si>
    <t>1.4.3</t>
  </si>
  <si>
    <t>Concertación de operaciones de crédito para financiar, excepcionalmente, gasto corriente a través de modificaciones de crédito</t>
  </si>
  <si>
    <t>Art. 177.5 RDLeg 2/2004
Art. 54.1.b) RDLeg 781/1986
Art. 4.1.b).3 y .5 RD 128/2018</t>
  </si>
  <si>
    <t xml:space="preserve">La concertación o modificación de cualquier operación de crédito, así como la adopción de acuerdos en asuntos para las que legalmente se exija una mayoría especial, deberá acordarse previo informe de la intervención. </t>
  </si>
  <si>
    <t>1.4.4</t>
  </si>
  <si>
    <t>Concertación de operaciones de crédito para financiar remanente de tesorería negativo</t>
  </si>
  <si>
    <t>1.4.5</t>
  </si>
  <si>
    <t xml:space="preserve">Concesión de avales en las operaciones de crédito concertadas por personas o entidades con las que la entidad local contrate obras o servicios o bien exploten concesiones. </t>
  </si>
  <si>
    <t>Article 49.6 y .8 RDLeg 2/2004</t>
  </si>
  <si>
    <t xml:space="preserve">La concesión de avales a personas o entidades contratadas por obras o servicios, o explotadores de concesiones, deberá acordarse previo informe de la intervención. </t>
  </si>
  <si>
    <t>1.4.6</t>
  </si>
  <si>
    <t>Concesión de avales a sociedades mercantiles participadas por personas o entidades privadas con cuota de participación en el capital social no inferior al 30%</t>
  </si>
  <si>
    <t>Article 49.7 y .8 RDLeg 2/2004</t>
  </si>
  <si>
    <t xml:space="preserve">La concesión de avales a sociedades mercantiles participadas por personas o entidades privadas y con una cuota de participación en el capital social no inferior al 30%, deberá acordarse previo informe de la intervención. </t>
  </si>
  <si>
    <t>1.4.7</t>
  </si>
  <si>
    <t>El plan de ajuste se presentará con el informe de la intervención, para su aprobación en el Pleno</t>
  </si>
  <si>
    <t>1.4.8</t>
  </si>
  <si>
    <t>Adhesión al Fondo de Impulso Económico</t>
  </si>
  <si>
    <t>Art. 51.2 b) RDL 17/2014</t>
  </si>
  <si>
    <t>Será necesario el informe previo del órgano interventor sobre la consistencia y el soporte de las proyecciones presupuestarias  y económicas que pueden derivarse de las inversiones financiadas con los préstamos a largo plazo que se cubrirán con los fondos de impulso económico en el horizonte de su vida útil.</t>
  </si>
  <si>
    <t>1.5</t>
  </si>
  <si>
    <t>Patrimonio</t>
  </si>
  <si>
    <t>1.5.1</t>
  </si>
  <si>
    <t>1.5.2</t>
  </si>
  <si>
    <t>Declaración bienes no utilizables</t>
  </si>
  <si>
    <t xml:space="preserve">La declaración de un bien no utilizable requiere un expediente en el que se acredite esta circunstancia mediante un informe técnico. Este expediente deberá ser resuelto por el presidente de la entidad local, previo informe de la secretaría y de la intervención o de los letrados de los servicios jurídicos de la entidad local. </t>
  </si>
  <si>
    <t>1.5.3</t>
  </si>
  <si>
    <t>Renuncia a herencia, legado o donaciones</t>
  </si>
  <si>
    <t xml:space="preserve">No se puede renunciar a herencias, legados o donaciones si no es por acuerdo del pleno, con el voto favorable de la mayoría legal absoluta cuando la cuantía exceda del 10% de los recursos ordinarios del presupuesto y con la mayoría legal simple en el resto de supuestos, previo expediente, y con el informe de la intervención y de la secretaría, en el que se demuestre la existencia de una causa justificada. </t>
  </si>
  <si>
    <t>1.5.4</t>
  </si>
  <si>
    <t xml:space="preserve">La concesión de bienes de dominio público cuando superen el 10% de los recursos ordinarios y los tres millones de euros, requerirá que el proyecto y el pliego de cláusulas administrativas los apruebe el pleno de la corporación, previo informe de la secretaría y de la intervención, y se expondrán al público en el tablón de anuncios y en el Boletín Oficial de la provincia por un plazo de 30 días como mínimo, en el que se podrán formular reclamaciones y alegaciones. </t>
  </si>
  <si>
    <t>1.5.5</t>
  </si>
  <si>
    <t>Cesión por cualquier título de aprovechamiento de los bienes comunales</t>
  </si>
  <si>
    <t xml:space="preserve">Será necesario el informe previo de la secretaría y, además, en su caso, de la intervención de quien legalmente los sustituyan, para la adopción de los siguientes acuerdos: b) Siempre que se trate de asuntos sobre materias por las que se exija una mayoría especial. </t>
  </si>
  <si>
    <t>1.5.6</t>
  </si>
  <si>
    <t xml:space="preserve">Enajenación de bienes, cuando su cuantía exceda del 10% de los recursos ordinarios de su presupuesto. </t>
  </si>
  <si>
    <t>1.6</t>
  </si>
  <si>
    <t>Contratación y prestación de servicios</t>
  </si>
  <si>
    <t>1.6.1</t>
  </si>
  <si>
    <t>Procedencia de nuevos servicios o reforma de los existentes</t>
  </si>
  <si>
    <t>Art. 85.2 L 7/1985
Art. 4.1.b).5 RD 128/2018</t>
  </si>
  <si>
    <t xml:space="preserve">Será necesario el informe previo de la intervención sobre la procedencia de la implantación de nuevos servicios o la reforma de los existentes a efectos de la evaluación de la repercusión económica financiera y estabilidad presupuestaria de las respectivas propuestas, y en el caso de servicios públicos de competencia local gestionados mediante entidad pública empresarial o sociedad mercantil también la sostenibilidad financiera. </t>
  </si>
  <si>
    <t>1.6.2</t>
  </si>
  <si>
    <t>Valoración de las repercusiones económicas de cada contrato nuevo y/o reforma de los existentes en el cumplimiento de los principios de estabilidad presupuestaria y sostenibilidad financiera, excepto contratos menores</t>
  </si>
  <si>
    <t>Art. 4.1.b).5 RD 128/2018
DA3.3 L 9/2017</t>
  </si>
  <si>
    <t xml:space="preserve">Será necesario el informe previo de la intervención sobre la procedencia de la implantación de nuevos servicios o la reforma de los existentes a efectos de la evaluación de la repercusión económica financiera y estabilidad presupuestaria de las respectivas propuestas. </t>
  </si>
  <si>
    <t>1.6.3</t>
  </si>
  <si>
    <t>Inversión financieramente sostenible</t>
  </si>
  <si>
    <t>DA16.6 RDLeg 2/2004</t>
  </si>
  <si>
    <t>El órgano interventor informará sobre la consistencia y soporte de las proyecciones presupuestarias que contengan la memoria económica de la inversión financieramente sostenible de acuerdo con los criterios establecidos en la DA16 del RDLeg 2/2004.</t>
  </si>
  <si>
    <t>1.7</t>
  </si>
  <si>
    <t>Control interno</t>
  </si>
  <si>
    <t>1.7.1</t>
  </si>
  <si>
    <t>Implantación de la fiscalización limitada previa de gastos</t>
  </si>
  <si>
    <t>Art. 219.2 RDLeg 2/2004
Art. 13.1 RD 424/2017</t>
  </si>
  <si>
    <t xml:space="preserve">Con el informe previo del órgano interventor y a propuesta del presidente, el pleno de la entidad local puede acordar el régimen de fiscalización e intervención limitada previa. </t>
  </si>
  <si>
    <t>1.8</t>
  </si>
  <si>
    <t>Otras materias</t>
  </si>
  <si>
    <t>1.8.1</t>
  </si>
  <si>
    <t>Creación, modificación o disolución de mancomunidades u otras organizaciones asociativas, así como la adhesión a las mismas y la aprobación y modificación de sus estatutos</t>
  </si>
  <si>
    <t>Art. 47.2.g) L 7/1985
Art. 4.1.b).5 RD 128/2018</t>
  </si>
  <si>
    <t xml:space="preserve">Será necesario el informe previo de la intervención o de quien legalmente los sustituyan, para la adopción de los acuerdos que traten asuntos sobre materias para las que se exija una mayoría especial, siempre que su alcance esté relacionado con la actividad económica financiera del sector público local. </t>
  </si>
  <si>
    <t>1.8.2</t>
  </si>
  <si>
    <t>Trasferencia de funciones o actividades a otras administraciones públicas, así como la aceptación de las delegaciones o encargos de gestión realizadas por otras administraciones, excepto que por ley se imponga obligatoriamente</t>
  </si>
  <si>
    <t>Art. 47.2.h) L 7/1985
Art. 4.1.b).5 RD 128/2018</t>
  </si>
  <si>
    <t>1.8.3</t>
  </si>
  <si>
    <t>Municipalización o provincialización de actividades en régimen de monopolio y aprobación de la forma concreta de gestión del servicio correspondiente</t>
  </si>
  <si>
    <t>Art. 47.2.k) L 7/1985
Art. 4.1.b).5 RD 128/2018</t>
  </si>
  <si>
    <t>1.8.4</t>
  </si>
  <si>
    <t>Otros asuntos que traten materias por las que se exija una mayoría especial</t>
  </si>
  <si>
    <t>Art. 47.2.o) L 7/1985
Art. 4.1.b).5 RD 128/2018</t>
  </si>
  <si>
    <t>1.8.5</t>
  </si>
  <si>
    <t>Iniciativas vecinales que afecten a derechos y obligaciones de contenido económico</t>
  </si>
  <si>
    <t>Art. 70 bis.2 L 7/1985</t>
  </si>
  <si>
    <t xml:space="preserve">En todo caso, se requerirá el informe previo de legalidad de la secretaría del ayuntamiento, así como el informe de la intervención cuando la iniciativa afecte a derechos y obligaciones de contenido económico del ayuntamiento. </t>
  </si>
  <si>
    <t>Tipo</t>
  </si>
  <si>
    <t>Materia</t>
  </si>
  <si>
    <t>Actuación</t>
  </si>
  <si>
    <t xml:space="preserve">Presupuesto general </t>
  </si>
  <si>
    <t>Ref. Legislativa</t>
  </si>
  <si>
    <t>Descripción de la actuación objeto de control permanente</t>
  </si>
  <si>
    <t>A.</t>
  </si>
  <si>
    <t>Aspectos a revisar</t>
  </si>
  <si>
    <t>A.1</t>
  </si>
  <si>
    <t>Art. 175 RD 2568/1986</t>
  </si>
  <si>
    <t>Que consta la propuesta de acuerdo de aprobación del expediente.</t>
  </si>
  <si>
    <t>A.2</t>
  </si>
  <si>
    <t>Art. 172 RD 2568/1986</t>
  </si>
  <si>
    <t xml:space="preserve">Que existe informe favorable del responsable del expediente en el que se exponen los antecedentes y disposiciones legales o reglamentarias en que basa su criterio. </t>
  </si>
  <si>
    <t>A.3</t>
  </si>
  <si>
    <t>Art. 34.1 L 39/2015
Art. 168 RDLeg 2/2004
Art. 18 RD 500/1990</t>
  </si>
  <si>
    <t>Que el expediente se propone al pleno de la corporación.</t>
  </si>
  <si>
    <t>A.4</t>
  </si>
  <si>
    <t xml:space="preserve">Que la parte dispositiva de la propuesta prevé la dación de cuenta del informe sobre el cumplimiento del objetivo de estabilidad (sector administraciones públicas y sector sociedades no financieras). </t>
  </si>
  <si>
    <t>A.5</t>
  </si>
  <si>
    <t>Art.168.4 RDLeg 2/2004
Art. 18.4 RD 500/1990</t>
  </si>
  <si>
    <t>Que se remite la propuesta de acuerdo al pleno de la corporación con fecha anterior al 15 de octubre del ejercicio anterior al de su aprobación.</t>
  </si>
  <si>
    <t>A.6</t>
  </si>
  <si>
    <t>Art. 18.4 RD 500/1990</t>
  </si>
  <si>
    <t>Que la remisión a la intervención del expediente del presupuesto general, se ha efectuado en un plazo no inferior a 10 días para poder ser informado antes del 10 de octubre.</t>
  </si>
  <si>
    <t>A.7</t>
  </si>
  <si>
    <t>Art. 168.1.a) RDLeg  2/2004
Art. 18.a) RD 500/1990</t>
  </si>
  <si>
    <t>Que consta la memoria explicativa del contenido del presupuesto de la entidad local y de las principales modificaciones que se presenten en relación con el vigente, suscrita por el presidente de la corporación.</t>
  </si>
  <si>
    <t>A.8</t>
  </si>
  <si>
    <t>Art. 163 RDLeg 2/2004
Art. 3 RD 500/1990</t>
  </si>
  <si>
    <t xml:space="preserve">Que el presupuesto general que se propone atiende al principio de anualidad coincidiendo el ejercicio presupuestario con el año natural. </t>
  </si>
  <si>
    <t>A.9</t>
  </si>
  <si>
    <t>Art. 165.4 RDLeg 2/2004
Art. 16 RD 500/1990</t>
  </si>
  <si>
    <t xml:space="preserve">Que el presupuesto general que se propone atiende al principio de equilibrio o prohibición del déficit y por tanto, se aprueba sin déficit inicial. </t>
  </si>
  <si>
    <t>A.10</t>
  </si>
  <si>
    <t>Art. 164, 165.1.a) y 167.3 RDLeg  2/2004
Art. 8.a) RD 500/1990
OEHA/3565/2008</t>
  </si>
  <si>
    <t>Que consta el estado de gastos del presupuesto de la entidad local, donde se incluyen, con la debida especificación, los créditos necesarios para atender al cumplimiento de las obligaciones y que las aplicaciones presupuestarias se adecúan, con carácter general, a las previsiones establecidas en la OEHA/3565/2008.</t>
  </si>
  <si>
    <t>A.11</t>
  </si>
  <si>
    <t>Art. 167.4 RDLeg  2/2004
OEHA/3565/2008</t>
  </si>
  <si>
    <t xml:space="preserve">Que las aplicaciones presupuestarias están definidas, al menos, por la conjunción de las clasificaciones por programas y económica, a nivel de grupo de programa o programa y concepto o subconcepto respectivamente. </t>
  </si>
  <si>
    <t>A.12</t>
  </si>
  <si>
    <t>Art. 22.2.a) L 38/2003
Art. 65 RD 887/2006</t>
  </si>
  <si>
    <t>En preverse subvenciones nominativas, que éstas constan en el estado de gastos del presupuesto de la entidad local con la correspondiente dotación presupuestaria, el objeto y el/los beneficiario/s.</t>
  </si>
  <si>
    <t>A.13</t>
  </si>
  <si>
    <t>Art. 5 RDLeg 2/2004
Art. 224 D 305/2006</t>
  </si>
  <si>
    <t>A.14</t>
  </si>
  <si>
    <t>Art. 164, 165.1.b) RDLeg  2/2004
Art. 8.b) RD 500/1990
OEHA/3565/2008</t>
  </si>
  <si>
    <t>Que consta el estado de ingresos del presupuesto de la entidad local, donde figuran las estimaciones de los distintos recursos económicos a liquidar durante el ejercicio y que los conceptos de ingreso se adecuan, con carácter general, a las previsiones establecidas en el OEHA/3565/2008.</t>
  </si>
  <si>
    <t>A.15</t>
  </si>
  <si>
    <t>Art. 165.1 RDLeg 2/2004
Art. 9.1 RD 500/1990</t>
  </si>
  <si>
    <t xml:space="preserve">Que las bases de ejecución contienen la adaptación de las disposiciones generales en materia presupuestaria a la organización y circunstancias de la propia entidad y de sus organismos autónomos, en su caso, así como aquellas otras necesarias para su buena gestión, sin que se modifiquen preceptos legales, ni tampoco preceptos de orden administrativo que requieran de procedimiento legal y solemnidades específicas distintas de las que se prevén para el presupuesto. </t>
  </si>
  <si>
    <t>A.16</t>
  </si>
  <si>
    <t>Art. 9.2 RD 500/1990</t>
  </si>
  <si>
    <t xml:space="preserve">Que las bases de ejecución regulan, como mínimo: Los niveles de vinculación jurídica de los créditos, la relación expresa y taxativa de los créditos que se declaran ampliables, con el detalle de los recursos afectados, la regulación de las transferencias de créditos, con el órgano competente para autorizarlas, la tramitación de los expedientes de ampliación, generación de crédito e incorporación de remanentes de créditos, las normas que regulan los procedimientos de ejecución del presupuesto, las desconcentraciones o delegaciones en materia de autorización y disposición de gastos, así como de reconocimiento y liquidación de obligaciones, los documentos y requisitos que, de acuerdo con el tipo de gastos, justifican el reconocimiento de la obligación, la forma como los perceptores de subvenciones deberán acreditar encontrarse al corriente de sus obligaciones fiscales con la entidad y justificar la aplicación de los fondos recibidos, los supuestos en los que se pueden acumular varias fases de ejecución del presupuesto de gastos en un solo acto administrativo, las normas que regulan la expedición de órdenes de pago a justificar y anticipos de caja fija, la regulación de los compromisos de gastos plurianuales. </t>
  </si>
  <si>
    <t>A.17</t>
  </si>
  <si>
    <t>Art. 190.2 RDLeg 2/2004
Art. 9.2.j), 70.1 y 72 RD 500/1990</t>
  </si>
  <si>
    <t xml:space="preserve">Que las bases de ejecución establecen, en referencia a los pagos a justificar, como mínimo: La forma de expedición y ejecución, la situación y disposición de los fondos, los pagos con fondos "a justificar", la forma de contabilizar y de control, los límites cuantitativos, los conceptos presupuestarios a los que sean aplicables, el régimen de justificaciones, determinando el plazo máximo de justificación de los fondos por parte de los habilitados, que no podrá ser superior a los 3 meses a contar desde el momento de la percepción de los correspondientes fondos. </t>
  </si>
  <si>
    <t>A.18</t>
  </si>
  <si>
    <t>Art. 75.2 RD 500/1990</t>
  </si>
  <si>
    <t xml:space="preserve">Que las bases de ejecución establecen, en referencia los anticipos de caja fija (ACF), como mínimo: Las aplicaciones presupuestarias con que los gastos se podrán atender mediante ACF, los límites cuantitativos, el régimen de reposiciones, la situación y disposición de los fondos, y la forma de contabilización y de control. </t>
  </si>
  <si>
    <t>A.19</t>
  </si>
  <si>
    <t>Art. 166.1.d) RDLeg  2/2004</t>
  </si>
  <si>
    <t xml:space="preserve">Que consta el estado de previsión de movimientos y situación de la deuda con el detalle de operaciones de crédito o de endeudamiento pendientes de reembolso al principio del ejercicio, de las nuevas operaciones previstas a realizar a lo largo del ejercicio y del volumen de endeudamiento al cierre del ejercicio económico, con distinción de operaciones a corto plazo, operaciones a largo plazo, de recurrencia al mercado de capitales y realizadas en divisas o similares, así como de las amortizaciones que se prevén realizar durante el mismo ejercicio. </t>
  </si>
  <si>
    <t>A.20</t>
  </si>
  <si>
    <t>Art. 165.1 RDLeg 2/2004
Art. 21 RD 500/1990
Art. 11 LO 2/2012
Art. 16.2 RD 1463/2007</t>
  </si>
  <si>
    <t>Que consta/n el/los informe/s de estabilidad presupuestaria en los términos previstos en la legislación vigente (sector administraciones públicas y sector sociedades no financieras).</t>
  </si>
  <si>
    <t>A.21</t>
  </si>
  <si>
    <t xml:space="preserve">Art. 168.1.b) RDLeg 2/2004
Art. 18.b) RD 500/1990
Reg. 56 y 57 OHAP/1781/2013 o Reg. 57 y 58 OHAP/1782/2013
</t>
  </si>
  <si>
    <t>Que consta la liquidación del presupuesto del ejercicio anterior y avance de la del corriente, referida, al menos, a seis meses del ejercicio corriente, suscritas por la intervención, de acuerdo con los términos previstos en la OHAP/1781/2013 o OHAP/1782/2013, según corresponda.</t>
  </si>
  <si>
    <t>A.22</t>
  </si>
  <si>
    <t>A.23</t>
  </si>
  <si>
    <t>Art. 168.1.d) RDLeg 2/2004
Art. 18.1.d) y 19 RD 500/1990</t>
  </si>
  <si>
    <t xml:space="preserve">Que consta el anexo de las inversiones a realizar en el ejercicio, suscrito por el presidente, y debidamente codificado, y se integra, en su caso, en el plan cuatrienal regulado en el artículo 12.c) del RD 500/1990, y que recoge la totalidad de los proyectos de inversión que se prevén realizar durante el ejercicio y, que especifica para cada uno de los proyectos el código de identificación, la denominación del proyecto, el año de inicio y de fin previstos, el importe de la anualidad, el tipo de financiación, determinando si se financia con recursos generales o ingresos afectados, la vinculación de los créditos asignados y el órgano encargado de su gestión, suscrito por el presidente. </t>
  </si>
  <si>
    <t>A.24</t>
  </si>
  <si>
    <t>Art. 168.1.e) RDLeg 2/2004</t>
  </si>
  <si>
    <t xml:space="preserve">Que consta el anexo de beneficios fiscales locales que contiene información detallada de los beneficios fiscales y su incidencia en los ingresos de cada entidad local. </t>
  </si>
  <si>
    <t>A.25</t>
  </si>
  <si>
    <t>Art. 168.1.f) RDLeg 2/2004</t>
  </si>
  <si>
    <t>Que consta el anexo con la información relativa a los convenios suscritos con las comunidades autónomas en materia de gasto social especifica la cuantía de las obligaciones de pago y de los derechos económicos que se deben reconocer en el ejercicio a que se refiere el presupuesto general y de las obligaciones pendientes de pago y derechos económicos pendientes de cobro, reconocidos en ejercicios anteriores, así como de la aplicación o partida presupuestaria en que se recogen.</t>
  </si>
  <si>
    <t>A.26</t>
  </si>
  <si>
    <t>Art. 168.1.g) y 174 RDLeg 2/2004
Art. 18.1.e) y 79 y ss. RD 500/1990</t>
  </si>
  <si>
    <t xml:space="preserve">Que consta el informe económico-financiero, en el que se exponen las bases utilizadas para la evaluación de los ingresos y de las operaciones de crédito previstas, la suficiencia de los créditos para atender el cumplimiento de las obligaciones exigibles y los gastos de funcionamiento de los servicios y, en consecuencia, la efectiva nivelación de los presupuestos. </t>
  </si>
  <si>
    <t>A.27</t>
  </si>
  <si>
    <t xml:space="preserve">Que las bases utilizadas en el informe económico-financiero para justificar los créditos previstos en el presupuesto son coherentes con la información disponible en los sistemas de información contable. </t>
  </si>
  <si>
    <t>A.28</t>
  </si>
  <si>
    <t>Art. 168.1.g) RDLeg 2/2004
Art. 18.1.e) RD 500/1990</t>
  </si>
  <si>
    <t xml:space="preserve">Al tratarse de un presupuesto que incluye operaciones de crédito, que el informe económico-financiero incluye, además del importe de estas operaciones, el detalle de las características y condiciones financieras de toda orden en que se prevean concertar haciendo una referencia especial a la carga financiera que pesa sobre la entidad antes y después de su formalización. </t>
  </si>
  <si>
    <t>A.29</t>
  </si>
  <si>
    <t>Art. 166.1.a) y .2 RDLeg  2/2004
Art. 12.c), 13.2, 13.3 y 13.4 y 14 RD 500/1990</t>
  </si>
  <si>
    <t xml:space="preserve">En constar un Plan de inversión a 4 años, que los proyectos incluidos en el plan se identifican mediante un código y especifican, como mínimo, el código de identificación, la denominación del proyecto, el año de inicio y de fin previstos, el importe total previsto, la anualidad prevista para cada uno de los cuatro ejercicios, el tipo de financiación, determinando si se financia con recursos generales o ingresos afectados, la previsible vinculación de los créditos asignados y el órgano encargado de su gestión, coordinándose, en su caso, con el programa de actuación y planes de etapas de planeamiento urbanístico, y que el programa financiero, coordinado con los planes y programas de inversión, contiene la inversión prevista a realizar en cada uno de los cuatro ejercicios, los ingresos para subvenciones, contribuciones especiales, cargas de urbanización, recursos patrimoniales y otros ingresos de capital que se prevén obtener en estos ejercicios, así como una proyección del resto de ingresos previstos en el citado período, y las operaciones de crédito que son necesarias para completar la financiación, con indicación de los costes que generen. </t>
  </si>
  <si>
    <t>A.30</t>
  </si>
  <si>
    <t>Art. 166.1.c) RDLeg 2/2004
Art. 12.b), 115, 116, 117 y 118 RD 500/1990</t>
  </si>
  <si>
    <t xml:space="preserve">Al tratarse del presupuesto de la entidad local con entes dependientes, que consta el estado de consolidación del presupuesto de la misma entidad con el de todos los presupuestos y estados de previsión de sus organismos autónomos y sociedades mercantiles, adecuándose a lo previsto en las normas que le son de aplicación. </t>
  </si>
  <si>
    <t>A.31</t>
  </si>
  <si>
    <t>Art. 31 LO 2/2012
OEHA/3565/2008</t>
  </si>
  <si>
    <t xml:space="preserve">Al tratarse de entidades incluidas en el ámbito subjetivo de los artículos 111 y 135 del RDLeg 2/2004, que en el presupuesto se ha dotado un fondo de contingencia. </t>
  </si>
  <si>
    <t>A.32</t>
  </si>
  <si>
    <t>Art. 18.4 RDL 8/2013
OEHA/3565/2008</t>
  </si>
  <si>
    <t xml:space="preserve">Al tratarse de entidades que cuentan con un plan de ajuste aprobado, que en el presupuesto se ha dotado un fondo de contingencia con una dotación mínima de 0,5% del importe de sus gastos no financieros. </t>
  </si>
  <si>
    <t>A.33</t>
  </si>
  <si>
    <t>Art. 168.2 y .3 RDLeg 2/2004
Art. 122.4 L 40/2015
Art. 18.2 y .3  RD 500/1990
DT3 L 57/2003</t>
  </si>
  <si>
    <t xml:space="preserve">Al tratarse de una entidad con organismos autónomos, consorcios dependientes y/o sociedades mercantiles cuyo capital pertenece íntegramente o mayoritariamente a la entidad local, que constan las propuestas de acuerdo de aprobación de cada uno de los entes integrantes aprobadas por el órgano competente de éstos acompañada de la documentación establecida y que se ha remitido a la entidad antes del día 15 de septiembre del ejercicio anterior al de su aprobación. </t>
  </si>
  <si>
    <t>A.34</t>
  </si>
  <si>
    <t>Art. 164 RDLeg 2/2004
Art. 5 RD 500/1990</t>
  </si>
  <si>
    <t xml:space="preserve">Al tratarse del presupuesto general de la entidad local con organismos autónomos y/o sociedades mercantiles cuyo capital social pertenece íntegramente a la entidad local, que éste está integrado por el presupuesto de la propia entidad local, el de los organismos autónomos dependientes de ésta y por los estados de previsión de gastos e ingresos de las sociedades mercantiles cuyo capital social pertenece íntegramente a la entidad local. </t>
  </si>
  <si>
    <t>A.35</t>
  </si>
  <si>
    <t>Art. 19 LO 2/2012
SRF</t>
  </si>
  <si>
    <t xml:space="preserve">Al tratarse de una entidad a la que el Gobierno ha formulado una advertencia por detectar riesgo de incumplimiento de los objetivos de estabilidad, deuda pública o regla del gasto, que se han adoptado las medidas necesarias para evitar este riesgo de incumplimiento. (Por acuerdo del Consejo de Ministros no procede su aplicación). </t>
  </si>
  <si>
    <t>A.36</t>
  </si>
  <si>
    <t>Art. 23 LO 2/2012
SRF</t>
  </si>
  <si>
    <t>Al tratarse de una entidad que ha formulado o que ya dispone de plan económico-financiero y/o reequilibrio, que se ha presentado y/o puesto en marcha en plazo. (Por acuerdo de Consejo de Ministros no procede su aplicación).</t>
  </si>
  <si>
    <t>A.37</t>
  </si>
  <si>
    <t>Al tratarse de una entidad que dispone de plan económico-financiero, que se han adoptado las medidas previstas en el mismo y/o justificado la desviación o la falta de inclusión de nuevas medidas, previamente requeridas. (Por acuerdo de Consejo de Ministros no procede su aplicación).</t>
  </si>
  <si>
    <t>A.38</t>
  </si>
  <si>
    <t>Art. 45.4 RDL 17/2014</t>
  </si>
  <si>
    <t>Al tratarse de una entidad adherida al Fondo de Ordenación, que se incluye el informe previo y vinculante del Ministerio de Hacienda y Administraciones Públicas.</t>
  </si>
  <si>
    <t>B.</t>
  </si>
  <si>
    <t>Otros aspectos a revisar</t>
  </si>
  <si>
    <t>B.1</t>
  </si>
  <si>
    <t>A criterio de la intervención.</t>
  </si>
  <si>
    <t>C.</t>
  </si>
  <si>
    <t>Se hace constar</t>
  </si>
  <si>
    <t>C.1</t>
  </si>
  <si>
    <t>Art. 13 LO 2/2012
Art. 53 RDLeg 2/2004
SRF</t>
  </si>
  <si>
    <t>Al tratarse de una entidad con un nivel de endeudamiento superior al 110% de los ingresos corrientes liquidados o devengados en el ejercicio inmediatamente anterior, se hace constar la obligatoriedad de elaborar un plan económico-financiero con el contenido y alcance correspondiente. (Por acuerdo de Consejo de Ministros no procede su aplicación).</t>
  </si>
  <si>
    <t>C.2</t>
  </si>
  <si>
    <t>Art. 13 LO 2/2012
Art. 53 RDLeg 2/2004</t>
  </si>
  <si>
    <t xml:space="preserve">Al tratarse de una entidad con un nivel de endeudamiento superior al 110% de los ingresos corrientes liquidados o devengados en el ejercicio inmediatamente anterior, se hace constar la imposibilidad de formalizar las operaciones de endeudamiento presupuestadas. </t>
  </si>
  <si>
    <t>C.3</t>
  </si>
  <si>
    <t>Art.16.2 RD 1463/2007
Art. 21 y 23 LO 2/2012
SRF</t>
  </si>
  <si>
    <t xml:space="preserve">Al tratarse de una entidad con necesidades de financiación de acuerdo con la LO 2/2012 de estabilidad presupuestaria y sostenibilidad financiera, se hace constar la obligación de elaborar un plan económico-financiero en el plazo de un mes desde la constatación del incumplimiento. (Por acuerdo de Consejo de Ministros no procede su aplicación). </t>
  </si>
  <si>
    <t>C.4</t>
  </si>
  <si>
    <t>Art. 169.3 y 4 RDLeg 2/2004 
Art. 20.3 RD 500/1990</t>
  </si>
  <si>
    <t xml:space="preserve">Se hace constar que el presupuesto general definitivamente aprobado se publicará en el boletín oficial de la corporación si lo tuviera, en el de la provincia o en su caso de la Comunidad Autónoma uniprovincial, resumido por capítulos, de cada uno de los presupuestos que la integran. </t>
  </si>
  <si>
    <t>C.5</t>
  </si>
  <si>
    <t>Art. 169.4 RDLeg 2/2004</t>
  </si>
  <si>
    <t>Se hace constar que debe remitirse copia del presupuesto general definitivamente aprobado, a la Administración de Estado y a la comunidad autónoma.</t>
  </si>
  <si>
    <t>D.</t>
  </si>
  <si>
    <t>Otros se hace constar</t>
  </si>
  <si>
    <t>D.1</t>
  </si>
  <si>
    <t>Ámbito subjetivo</t>
  </si>
  <si>
    <t>Régimen presupuestario</t>
  </si>
  <si>
    <t>Nombre entidad local</t>
  </si>
  <si>
    <t>Limitativo</t>
  </si>
  <si>
    <t>Empresarial</t>
  </si>
  <si>
    <t>RATIO LEGAL DE LA DEUDA VIVA</t>
  </si>
  <si>
    <t>Deuda viva prevista a 31/12 ejercicio n</t>
  </si>
  <si>
    <t>Ingresos corrientes del último ejercicio liquidado</t>
  </si>
  <si>
    <t>Ratio</t>
  </si>
  <si>
    <t>DEUDA VIVA PREVISTA A 31/12 ejercicio n</t>
  </si>
  <si>
    <t>Concepto</t>
  </si>
  <si>
    <t>TOTAL</t>
  </si>
  <si>
    <t>Operaciones vigentes a 31/12 ejercicio n-1</t>
  </si>
  <si>
    <t>Deuda viva a corto plazo</t>
  </si>
  <si>
    <t>Deuda viva a largo plazo</t>
  </si>
  <si>
    <t>Deuda viva avalada</t>
  </si>
  <si>
    <t>Saldos no dispuestos de operaciones formalizadas</t>
  </si>
  <si>
    <t>Variación de pasivos financieros</t>
  </si>
  <si>
    <t>Previsión nuevas operaciones (cap. 9 de ingresos)</t>
  </si>
  <si>
    <t>Previsión de amortización de operaciones (cap. 9 de gastos)</t>
  </si>
  <si>
    <t>INGRESOS CORRIENTES DEL ÚLTIMO EJERCICIO LIQUIDADO</t>
  </si>
  <si>
    <t>DRN capítulos 1 a 5 de la liquidación</t>
  </si>
  <si>
    <t>DRN para operaciones corrientes afectadas a operaciones de capital</t>
  </si>
  <si>
    <t>Artículo 35 Contribuciones especiales</t>
  </si>
  <si>
    <t>Concepto 396 Ingresos por actuaciones de urbanización</t>
  </si>
  <si>
    <t>Concepto 397 Aprovechamientos urbanísticos</t>
  </si>
  <si>
    <t>Ingresos de explotación</t>
  </si>
  <si>
    <t>Importe neto de la cifra de negocios</t>
  </si>
  <si>
    <t>Trabajos realizados por la empresa para su activo</t>
  </si>
  <si>
    <t>Otros ingresos de explotación</t>
  </si>
  <si>
    <t>Ingresos financieros</t>
  </si>
  <si>
    <t>Ajuste de consolidación para operaciones internas (*)</t>
  </si>
  <si>
    <t>(*) OPERACIONES INTERNAS (cap. 1-5)</t>
  </si>
  <si>
    <t>Entidades receptora</t>
  </si>
  <si>
    <t>Entidad pagadora</t>
  </si>
  <si>
    <t>Previsiones iniciales en cap. 1-5</t>
  </si>
  <si>
    <t>Subtotal</t>
  </si>
  <si>
    <t xml:space="preserve">Que consta la propuesta de acuerdo de aprobación del expediente. </t>
  </si>
  <si>
    <t>Que el expediente se propone inicialmente por el órgano competente del ente dependiente.</t>
  </si>
  <si>
    <t xml:space="preserve">Que consta la memoria explicativa del contenido del presupuesto de la entidad local y de las principales modificaciones que se presenten en relación con el vigente, suscrita por el presidente/a de la corporación. </t>
  </si>
  <si>
    <t xml:space="preserve">Que el presupuesto que se propone atiende al principio de anualidad coincidiendo el ejercicio presupuestario con el año natural. </t>
  </si>
  <si>
    <t xml:space="preserve">Que el presupuesto que se propone atiende al principio de equilibrio o prohibición del déficit y por tanto, se aprueba sin déficit inicial. </t>
  </si>
  <si>
    <t>Que consta el estado de gastos del presupuesto, donde se incluyen, con la debida especificación, los créditos necesarios para atender al cumplimiento de las obligaciones y que las aplicaciones presupuestarias se adecuan, con carácter general, a las previsiones establecidas en el OEHA/3565/2008.</t>
  </si>
  <si>
    <t>Art. 22.2.a) L 38/2003
RD 887/2006</t>
  </si>
  <si>
    <t>En preverse subvenciones nominativas, que estas consten en el estado de gastos del presupuesto de la entidad local con la correspondiente dotación presupuestaria, el objeto y el/los beneficiario/s.</t>
  </si>
  <si>
    <t>Que consta el estado de ingresos del presupuesto, donde figuren las estimaciones de los diferentes recursos económicos a liquidar durante el ejercicio y que los conceptos de ingreso se adecuan, con carácter general, a las previsiones establecidas en el OEHA/3565/2008.</t>
  </si>
  <si>
    <t>Art. 168.1.b) RDLeg 2/2004
Art. 18.b) RD 500/1990
Reg. 56 y 57 OHAP/1781/2013 o Reg. 57 y 58 OHAP/1782/2013</t>
  </si>
  <si>
    <t xml:space="preserve">Que consta la liquidación del presupuesto del ejercicio anterior y avance de la del corriente, referida, al menos, a seis meses del ejercicio corriente, suscritas por la intervención, de acuerdo con los términos previstos en la OHAP/1781/2013 o OHAP/1782/2013, según corresponda. </t>
  </si>
  <si>
    <t>Art. 168.1.c) RDLeg 2/2004
Art. 18.1.c) RD 500/1990
Art. 26 D 214/1990</t>
  </si>
  <si>
    <t xml:space="preserve">Que consta el anexo de personal donde se relacionan y valoran los puestos de trabajo existentes en la plantilla de la entidad local, y que se da la oportuna correlación con los créditos para el personal incluido en el presupuesto. </t>
  </si>
  <si>
    <t>Que consta el anexo de beneficios fiscales en tributos locales que contiene información detallada de los beneficios fiscales y su incidencia en los ingresos de cada entidad local.</t>
  </si>
  <si>
    <t>Que consta el anexo con la información relativa a los convenios suscritos con las comunidades autónomas en materia de gasto social especifica la cuantía de las obligaciones de pago y de los derechos económicos que se deben reconocer en el ejercicio a que se refiere el presupuesto general y de las obligaciones pendientes de pago y derechos económicos pendientes de cobro, reconocidos en ejercicios anteriores, así como de la aplicación o partida presupuestaria en que se recogen, y la referencia a que estos convenios incluyen la cláusula de retención de recursos del sistema de financiación a la que se refiere el artículo 57 bis de la Ley 7/1985.</t>
  </si>
  <si>
    <t xml:space="preserve">Que consta el informe económico-financiero, en el que se exponen las bases utilizadas para la evaluación de los ingresos y de las operaciones de crédito previstas, la suficiencia de los créditos para atender al cumplimiento de las obligaciones exigibles y los gastos de funcionamiento de los servicios y, en consecuencia, la efectiva nivelación de los presupuestos. </t>
  </si>
  <si>
    <t xml:space="preserve">Que las bases utilizadas en el informe económico-financiero para justificar los créditos previstos en el presupuesto son coherentes con la información existente y disponible en los sistemas de información contable. </t>
  </si>
  <si>
    <t xml:space="preserve">En tratarse de un presupuesto que incluye operaciones de crédito, que el informe económico-financiero incluye, además del importe de estas operaciones, el detalle de las características y condiciones financieras de toda orden en que se prevean concertar haciendo especial referencia a la carga financiera que pesa sobre la entidad antes y después de su formalización. </t>
  </si>
  <si>
    <t>Art. 54 RDLeg 2/2004</t>
  </si>
  <si>
    <t xml:space="preserve">Al tratarse de un presupuesto que incluye operaciones de crédito a largo plazo, que consta la previa autorización del pleno de la corporación. </t>
  </si>
  <si>
    <t>No se prevén se hace constar.</t>
  </si>
  <si>
    <t>Establecimiento de normas que regulen las órdenes de pago a justificar en Bases de ejecución del presupuesto (modificadas con posterioridad a la aprobación del expediente del presupuesto general)</t>
  </si>
  <si>
    <t>Que consta la propuesta de acuerdo de aprobación del expediente</t>
  </si>
  <si>
    <t>Art. 34.1 L 39/2015
Art. 165 y 168.4 RDLeg 2/2004
Art. 9 y 18 RD 500/1990</t>
  </si>
  <si>
    <t>Art. 72.2.a) RD 500/1990</t>
  </si>
  <si>
    <t xml:space="preserve">Que se establece la forma de expedición y ejecución de las órdenes de pagos a justificar. </t>
  </si>
  <si>
    <t>Art. 72.2.b) RD 500/1990</t>
  </si>
  <si>
    <t xml:space="preserve">Que se establece la situación y disposición de los fondos a justificar. </t>
  </si>
  <si>
    <t>Art. 72.2.c) RD 500/1990</t>
  </si>
  <si>
    <t xml:space="preserve">Que se determinen cuáles son los pagos con fondos a justificar. </t>
  </si>
  <si>
    <t>Art. 72.2.d) RD 500/1990</t>
  </si>
  <si>
    <t xml:space="preserve">Que se establece la forma de contabilización de las órdenes de pago a justificar. </t>
  </si>
  <si>
    <t>Art. 72.2.d) RD 500/1990
Art. 24 y 27 RD 424/2017</t>
  </si>
  <si>
    <t>Que se establece la forma de control de las órdenes de pago a justificar, atendiendo a lo previsto en el RD 424/2017.</t>
  </si>
  <si>
    <t>Art. 190 RDLeg 2/2004
Art. 72.2.e) RD 500/1990</t>
  </si>
  <si>
    <t xml:space="preserve">Que se establecen los límites cuantitativos de las órdenes de pagos a justificar. </t>
  </si>
  <si>
    <t>Art. 190 RDLeg 2/2004
Art. 72.2.f) RD 500/1990</t>
  </si>
  <si>
    <t xml:space="preserve">Que se establecen las aplicaciones presupuestarias a las que son de aplicación las órdenes de pago a justificar. </t>
  </si>
  <si>
    <t>Art. 190.2 RDLeg 2/2004
Art. 70.1 y 72.2.g) RD 500/1990</t>
  </si>
  <si>
    <t xml:space="preserve">Que se establece el régimen de las justificaciones de las órdenes de pago a justificar, determinando el plazo máximo de justificación de los fondos por parte de los habilitados, que no podrá ser superior a los 3 meses a contar desde el momento de la percepción de los correspondientes fondos. </t>
  </si>
  <si>
    <t>Establecimiento de normas que regulen los anticipos de caja fija en Bases de ejecución del presupuesto (modificadas con posterioridad a la aprobación del expediente del presupuesto general)</t>
  </si>
  <si>
    <t xml:space="preserve">Que el expediente se propone al pleno de la corporación. </t>
  </si>
  <si>
    <t>Art. 75.2.a) RD 500/1990</t>
  </si>
  <si>
    <t xml:space="preserve">Que se establecen las aplicaciones presupuestarias con que los gastos se podrán atender mediante anticipos de caja fija. </t>
  </si>
  <si>
    <t>Art. 75.2.b) RD 500/1990</t>
  </si>
  <si>
    <t xml:space="preserve">Que se establecen los límites cuantitativos. </t>
  </si>
  <si>
    <t>Art. 75.2.c) RD 500/1990</t>
  </si>
  <si>
    <t xml:space="preserve">Que se establece el régimen de reposiciones. </t>
  </si>
  <si>
    <t>Art. 75.2.d) RD 500/1990</t>
  </si>
  <si>
    <t>Que se establece la situación y disposición de los fondos.</t>
  </si>
  <si>
    <t>Art. 75.2.e) RD 500/1990</t>
  </si>
  <si>
    <t xml:space="preserve">Que se establece la forma de contabilización de los anticipos de caja fija. </t>
  </si>
  <si>
    <t>Art. 75.2.e) RD 500/1990
Art. 25 i 27 RD 424/2017</t>
  </si>
  <si>
    <t>Que se establece la forma de control de los anticipos de caja fija, atendiendo a lo previsto en el RD 424/2017.</t>
  </si>
  <si>
    <t>Art. 74.4 RD 500/1990</t>
  </si>
  <si>
    <t xml:space="preserve">Que se establece el régimen de las justificaciones de los anticipos de caja fija, quedan obligados, los perceptores de fondos, a justificar la aplicación de los fondos percibidos a lo largo del ejercicio presupuestario en que se constituyó el anticipo, por tanto, al menos, el mes de diciembre de cada año. </t>
  </si>
  <si>
    <t xml:space="preserve">A criterio de la intervención. </t>
  </si>
  <si>
    <t>Que en base a los cálculos adjuntos a este informe, se cumple el objetivo de estabilidad presupuestaria de acuerdo con el art. 16.2 del RD 1463/2007.</t>
  </si>
  <si>
    <t xml:space="preserve">(*) EXCEL PARA EL CÁLCULO
</t>
  </si>
  <si>
    <t>Art. 21 y 23 LO 2/2012
Art. 16 RD 1463/2007
SRF</t>
  </si>
  <si>
    <t>Al tratarse de una entidad que no cumple el objetivo de estabilidad presupuestaria en la aprobación del presupuesto, se hace constar la obligatoriedad de elaborar un plan económico-financiero, en el plazo de un mes des de la constatación del incumplimiento. (Por acuerdo de Consejo de Ministros no procede su aplicación).</t>
  </si>
  <si>
    <t>Art. 16 RD 1463/2007</t>
  </si>
  <si>
    <t xml:space="preserve">Al tratarse de una entidad que no cumple el objetivo de estabilidad presupuestaria en la aprobación del presupuesto, se hace constar la obligatoriedad de remitir el informe al órgano que ejerce la tutela financiera, en el plazo de 15 días hábiles, contados desde que el pleno tiene conocimiento de este informe. </t>
  </si>
  <si>
    <t>ENTIDAD</t>
  </si>
  <si>
    <t>INGRESO NO FINANCIERO</t>
  </si>
  <si>
    <t>GASTO NO FINANCIERO</t>
  </si>
  <si>
    <t>AJUSTES DE LA PROPIA ENTIDAD</t>
  </si>
  <si>
    <t>AJUSTES POR OPERACIONES INTERNAS</t>
  </si>
  <si>
    <t>CAPACIDAD/ NECESIDAD DE FINANCIACIÓN</t>
  </si>
  <si>
    <t>(1)</t>
  </si>
  <si>
    <t>(2)</t>
  </si>
  <si>
    <t>(3)</t>
  </si>
  <si>
    <t>(4)</t>
  </si>
  <si>
    <t>(5) = (1) - (2) + (3) + (4)</t>
  </si>
  <si>
    <t>CAPACIDAD/NECESIDAD DE FINANCIACIÓN DE LA CORPORACIÓN LOCAL</t>
  </si>
  <si>
    <t>Ingresos no financieros</t>
  </si>
  <si>
    <t>Previsiones iniciales de ingresos</t>
  </si>
  <si>
    <t>1. Impuestos directos</t>
  </si>
  <si>
    <t>2. Impuestos indirectos</t>
  </si>
  <si>
    <t>3. Tasas, precios públicos y otros ingresos</t>
  </si>
  <si>
    <t>4. Transferencias corrientes</t>
  </si>
  <si>
    <t>5. Ingresos patrimoniales</t>
  </si>
  <si>
    <t>6. Enajenación de inversiones reales</t>
  </si>
  <si>
    <t>7. Transferencias de capital</t>
  </si>
  <si>
    <t>1. Total ingresos no financieros</t>
  </si>
  <si>
    <t>Gastos no financieros</t>
  </si>
  <si>
    <t>Créditos iniciales de gastos</t>
  </si>
  <si>
    <t>1. Gastos de personal</t>
  </si>
  <si>
    <t>2. Gastos de bienes corrientes y servicios</t>
  </si>
  <si>
    <t>3. Gastos financieros</t>
  </si>
  <si>
    <t>5. Fondos de contingencia</t>
  </si>
  <si>
    <t>6. Inversiones reales</t>
  </si>
  <si>
    <t>2. Total gastos no financieros</t>
  </si>
  <si>
    <t>3. SALDO PRESUPUESTARIO (1 - 2)</t>
  </si>
  <si>
    <t>Ajustes al saldo presupuestario en términos SEC</t>
  </si>
  <si>
    <t>Importe</t>
  </si>
  <si>
    <t>1.    Ajustes por recaudación de ingresos capítulos 1-3</t>
  </si>
  <si>
    <t>2.    Ajustes por liquidación PTE</t>
  </si>
  <si>
    <t>3.    Ingresos y diferencias de cambio</t>
  </si>
  <si>
    <t>4.    (+/-) Ajuste por grado de ejecución del gasto</t>
  </si>
  <si>
    <t>5.    Inversiones realizadas por cuenta de la corporación local</t>
  </si>
  <si>
    <t>6.    Ingresos por ventas de acciones (privatizaciones)</t>
  </si>
  <si>
    <t>7.    Dividendos y participación en beneficios</t>
  </si>
  <si>
    <t>8.    Ingresos obtenidos del presupuesto de la Unión Europea</t>
  </si>
  <si>
    <t>9.    Operaciones de permuta financiera (SWAPS)</t>
  </si>
  <si>
    <t>10.  Operaciones de reintegro y ejecución de avales</t>
  </si>
  <si>
    <t>11.  Aportaciones de capital</t>
  </si>
  <si>
    <t>12.  Asunción y cancelación de deudas</t>
  </si>
  <si>
    <t>13.  Gastos realizados en el ejercicio pendiente de aplicar a presupuesto (cuenta 413 según Orden HAC/1364/2018)</t>
  </si>
  <si>
    <t>14.  Adquisiciones con pago aplazado</t>
  </si>
  <si>
    <t>15.  Arrendamiento financiero</t>
  </si>
  <si>
    <t>16.  Contratos de asociación público privada (APP's)</t>
  </si>
  <si>
    <t>17.  Inversiones realizadas por la corporación local por cuenta de otra administración pública</t>
  </si>
  <si>
    <t>18.  Préstamos</t>
  </si>
  <si>
    <t>19.  Devoluciones de ingresos pendientes de aplicar a presupuesto</t>
  </si>
  <si>
    <t>20.  Consolidación de transferencias con otras administraciones públicas</t>
  </si>
  <si>
    <t>21.  Otros</t>
  </si>
  <si>
    <t>4. Total ajustes al saldo presupuestario en términos SEC</t>
  </si>
  <si>
    <t>5. Ajustes por operaciones internas</t>
  </si>
  <si>
    <t>CAPACIDAD/NECESIDAD DE FINANCIACIÓN (3 + 4 - 5)</t>
  </si>
  <si>
    <t>AJUSTES AL SALDO PRESUPUESTARIO EN TÉRMINOS SEC</t>
  </si>
  <si>
    <t>1. Ajuste para la recaudación de ingresos capítulo 1-3</t>
  </si>
  <si>
    <t>Artículo</t>
  </si>
  <si>
    <t>Previsiones iniciales último ejercicio liquidado</t>
  </si>
  <si>
    <t>Recaudado en el último ejercicio liquidado (pres. corriente + pres. cerrados)</t>
  </si>
  <si>
    <t>% Recaudado / CI último ejercicio liquidado</t>
  </si>
  <si>
    <t>% a ajustar</t>
  </si>
  <si>
    <t>Ajuste</t>
  </si>
  <si>
    <t>10. Impuesto sobre la renta</t>
  </si>
  <si>
    <t>11. Impuesto sobre el capital</t>
  </si>
  <si>
    <t>13. Impuesto sobre actividades económicas</t>
  </si>
  <si>
    <t>16. Recargos sobre impuestos directos del Estado y de la comunidad autónoma</t>
  </si>
  <si>
    <t>17. Recargos sobre impuestos directos de otros entes locales</t>
  </si>
  <si>
    <t>18. Impuestos directos extinguidos</t>
  </si>
  <si>
    <t>19. Otros impuestos directos</t>
  </si>
  <si>
    <t>Total capítulo 1</t>
  </si>
  <si>
    <t>21. Impuestos sobre el valor añadido</t>
  </si>
  <si>
    <t>22. Sobre consumos específicos</t>
  </si>
  <si>
    <t>26. Recargos sobre impuestos indirectos del Estado y de la comunidad autónoma</t>
  </si>
  <si>
    <t>27. Recargos sobre impuestos indirectos de otros entes locales</t>
  </si>
  <si>
    <t>28. Impuestos indirectos extinguidos</t>
  </si>
  <si>
    <t>29. Otros impuestos indirectos</t>
  </si>
  <si>
    <t>Total capítulo 2</t>
  </si>
  <si>
    <t>30. Tasas por la prestación de servicios públicos básicos</t>
  </si>
  <si>
    <t>31. Tasas por la prestación de servicios públicos de carácter social y preferente</t>
  </si>
  <si>
    <t>32. Tasas por la prestación de actividades de competencia local</t>
  </si>
  <si>
    <t>33. Tasas por la utilización privativa o el aprovechamiento del dominio público local</t>
  </si>
  <si>
    <t>34. Precios públicos</t>
  </si>
  <si>
    <t>35. Contribuciones especiales</t>
  </si>
  <si>
    <t>36. Ventas</t>
  </si>
  <si>
    <t>38. Reintegro de operaciones corrientes</t>
  </si>
  <si>
    <t>39. Otros intereses</t>
  </si>
  <si>
    <t>Total capítulo 3</t>
  </si>
  <si>
    <t>2. Ajuste por liquidación PTE</t>
  </si>
  <si>
    <t>(+) Devolución de la liquidación negativa de 2008</t>
  </si>
  <si>
    <t>(+) Devolución de la liquidación negativa de 2009</t>
  </si>
  <si>
    <t>(+/-) Devolución de la liquidación negativa de ejercicios diferentes a 2008 y 2009</t>
  </si>
  <si>
    <t>3. Intereses y diferencias de cambio</t>
  </si>
  <si>
    <t>Estimación de intereses devengados</t>
  </si>
  <si>
    <t>Ajustes</t>
  </si>
  <si>
    <t>1. Intereses de deuda pública (conceptos 300 y 320)</t>
  </si>
  <si>
    <t>2. Intereses de préstamos y otras operaciones financieras (conceptos 310 y 330)</t>
  </si>
  <si>
    <t>3. Intereses de depósitos, fianzas (conceptos 340 y 341)</t>
  </si>
  <si>
    <t>4. Otros intereses (conceptos 352, 357 y 358)</t>
  </si>
  <si>
    <t>5. Operaciones de intercambio financiero (concepto 353)</t>
  </si>
  <si>
    <t>6. Gastos de formalización, emisión, modificación y cancelación (conceptos 301, 311, 321 y 331)</t>
  </si>
  <si>
    <t>7. Diferencias de cambio (conceptos 322 y 332)</t>
  </si>
  <si>
    <t>8. Otros gastos financieros (conceptos 309, 319, 329, 339 y 359)</t>
  </si>
  <si>
    <t>4. Ajustes para grado de ejecución del gasto</t>
  </si>
  <si>
    <t>Ajuste aplicable únicamente en la evaluación del cumplimiento de los objetivos de la LOEPSF del proyecto de presupuestos: compara los créditos iniciales del presupuesto con la ejecución presupuestaria prevista final, de manera que puede tener signo positivo o negativo en función de si la previsión es de mayor o menor gasto respecto los créditos inicialmente presupuestados.</t>
  </si>
  <si>
    <r>
      <t xml:space="preserve">Opción 1. </t>
    </r>
    <r>
      <rPr>
        <sz val="10"/>
        <rFont val="Arial"/>
        <family val="2"/>
      </rPr>
      <t>Se dispone de información suficiente para obtener las estimaciones de mayor o menor ejecución</t>
    </r>
  </si>
  <si>
    <t>Estimación de mayor (+) / menor (-) ejecución</t>
  </si>
  <si>
    <t xml:space="preserve">Ajuste </t>
  </si>
  <si>
    <r>
      <rPr>
        <b/>
        <sz val="10"/>
        <rFont val="Arial"/>
        <family val="2"/>
      </rPr>
      <t>Opción 2.</t>
    </r>
    <r>
      <rPr>
        <sz val="10"/>
        <rFont val="Arial"/>
        <family val="2"/>
      </rPr>
      <t xml:space="preserve"> Si no se dispone de información suficiente para obtener las estimaciones, se puede hacer en función de la experiencia acumulada de ejercicios anteriores sobre las diferencias entre las previsiones presupuestarias y la ejecución real. Por ejemplo, la aplicación de la media de los porcentajes de ejecución (ORN respecto los créditos iniciales) de los últimos años liquidados, en los capítulos de gastos no financieros (1 a 7):</t>
    </r>
  </si>
  <si>
    <t>Capítulo</t>
  </si>
  <si>
    <t>% ejecución ejercicio n-4 (ORN/CI*100)</t>
  </si>
  <si>
    <t>% ejecución ejercicio n-3 (ORN/CI*100)</t>
  </si>
  <si>
    <t>% ejecución ejercicio n-2 (ORN/CI*100)</t>
  </si>
  <si>
    <t>Media % ejecución</t>
  </si>
  <si>
    <t>Créditos iniciales ejercicio n</t>
  </si>
  <si>
    <t>a</t>
  </si>
  <si>
    <t>b</t>
  </si>
  <si>
    <t>c</t>
  </si>
  <si>
    <t>d = (a+b+c)/3</t>
  </si>
  <si>
    <t>e</t>
  </si>
  <si>
    <t>f = e*(100-d/100)</t>
  </si>
  <si>
    <t>Cap. 1 - Gastos de personal</t>
  </si>
  <si>
    <t>Cap. 2 - Gastos de bienes corrientes y servicios</t>
  </si>
  <si>
    <t>Cap. 3 - Gastos financieros</t>
  </si>
  <si>
    <t>Cap. 4 - Transferencias corrientes</t>
  </si>
  <si>
    <t>Cap. 6 - Inversiones reales</t>
  </si>
  <si>
    <t>Cap. 7 - Transferencias de capital</t>
  </si>
  <si>
    <t>5. Inversión realizada por cuenta de la corporación local (ajuste por inversiones realizadas por una unidad no integrada en la corporación local para la entidad local)</t>
  </si>
  <si>
    <t>Créditos iniciales de gastos para pagos a la entidad que realiza la inversión</t>
  </si>
  <si>
    <t>Estimación del valor de la inversión anual</t>
  </si>
  <si>
    <t>6. Ingresos por ventas de acciones (privatizaciones)</t>
  </si>
  <si>
    <t>Previsiones iniciales de ingresos en capítulos 1 a 7 por la venta de acciones de empresas públicas</t>
  </si>
  <si>
    <t>7. Dividendos y participación en beneficios</t>
  </si>
  <si>
    <t>Previsiones iniciales de ingresos en el capítulo 5 por dividendos no procedentes de resultados ordinarios (plusvalías procedentes de la venta de activos, revalorizaciones, reparto de reservas acumuladas...)</t>
  </si>
  <si>
    <t>8. Ingresos obtenidos del presupuesto de la Unión Europea</t>
  </si>
  <si>
    <t>Estimación del gasto total certificado y remitido a la Unidad Administradora</t>
  </si>
  <si>
    <t>% de financiación</t>
  </si>
  <si>
    <t>Importe resultante de aplicar el % de cofinanciación al gasto certificado y remitido</t>
  </si>
  <si>
    <t>9. Operaciones de permuta financiera (SWAPS)</t>
  </si>
  <si>
    <t>Previsiones iniciales de ingresos en cap. 1-7 por operaciones de permuta financiera por divisas</t>
  </si>
  <si>
    <t>Créditos iniciales de gastos en cap. 1-7 por operaciones de permuta financiera por divisas</t>
  </si>
  <si>
    <t>Operaciones de permuta financiera por divisas en los capítulos 1 a 7 de ingresos y gastos</t>
  </si>
  <si>
    <t>10. Operaciones de reintegro y ejecución de avales</t>
  </si>
  <si>
    <t>a) Reintegros de avales registrados en el capítulo 8 de ingresos</t>
  </si>
  <si>
    <t>Previsión de cobros en cap. 8 de ingresos por reintegro de avales</t>
  </si>
  <si>
    <t>b) Ejecución de avales reintegrados en el capítulo 8 de gastos</t>
  </si>
  <si>
    <t>Previsión de pagos en cap. 8 de gastos por ejecución de avales</t>
  </si>
  <si>
    <t>c) Reintegro de avales registrados en capítulos 1-7 de gastos</t>
  </si>
  <si>
    <t>Previsiones iniciales de ingresos cap. 1-7 por reintegros de avales</t>
  </si>
  <si>
    <t>Cobros previstos en cap. 1-7 de ingresos por reintegros de avales</t>
  </si>
  <si>
    <t>d) Ejecución de avales registrados en capítulos 1-7 de gastos</t>
  </si>
  <si>
    <t>Créditos iniciales de gastos en cap. 1-7 por ejecución de avales</t>
  </si>
  <si>
    <t>Pagos previstos en cap. 1-7 de gastos por ejecución de avales</t>
  </si>
  <si>
    <t>e) Ejecución de avales en su vencimiento durante tres años sucesivos</t>
  </si>
  <si>
    <t>Deuda total garantizada pendiente de vencimiento</t>
  </si>
  <si>
    <t>11. Aportaciones de capital</t>
  </si>
  <si>
    <t>Créditos iniciales de gastos en el capítulo 8 por aportaciones de capital a unidades que tienen la consideración de administraciones públicas</t>
  </si>
  <si>
    <t>Previsiones iniciales de ingresos en el capítulo 8 por aportaciones de capital a unidades que no tienen la consideración de administraciones públicas, de las que no se espera obtener dividendos o para sanear pérdidas</t>
  </si>
  <si>
    <t>12. Asunción y cancelación de deudas</t>
  </si>
  <si>
    <t>Asunción de deudas de empresas públicas</t>
  </si>
  <si>
    <t>Cancelación de deudas de empresas públicas</t>
  </si>
  <si>
    <t>13. Gastos realizados en el ejercicio pendientes de aplicar al presupuesto (cuenta 413 según Orden HAC/1364/2018)</t>
  </si>
  <si>
    <t>OPA ejercicio n-1 a aplicar en el presupuesto del ejercicio n (saldo inicial cuenta 413)</t>
  </si>
  <si>
    <t>Previsión OPA ejercicio n (saldo final cuenta 413)</t>
  </si>
  <si>
    <t>14. Adquisiciones con pago aplazado</t>
  </si>
  <si>
    <t>Estimación del valor del bien recepcionado</t>
  </si>
  <si>
    <t>Créditos iniciales de gastos por pagos a efectuar por adquisiciones con pago aplazado</t>
  </si>
  <si>
    <t>a) En el ejercicio de entrega del bien</t>
  </si>
  <si>
    <t>b) En ejercicios posteriores a la entrega del bien</t>
  </si>
  <si>
    <t>15. Arrendamiento financiero</t>
  </si>
  <si>
    <t>Estimación del valor total del contrato</t>
  </si>
  <si>
    <t>Créditos iniciales de gastos en cap. 1-7 (amortización + intereses)</t>
  </si>
  <si>
    <t>a) En el ejercicio de firma del contrato</t>
  </si>
  <si>
    <t>b) En los ejercicios posteriores a la firma del contrato</t>
  </si>
  <si>
    <t xml:space="preserve">16. Contratos de asociaciones público-privadas </t>
  </si>
  <si>
    <t>Créditos iniciales de gastos por pagos al socio privado</t>
  </si>
  <si>
    <t>17. Inversiones realizadas por la corporación local por cuenta de otra administración pública (que no pertenece a la corporación local)</t>
  </si>
  <si>
    <t>Créditos iniciales de gastos en cap. 6 por inversión realizada por cuenta de otros entes</t>
  </si>
  <si>
    <t xml:space="preserve">Previsiones iniciales de ingresos por cobros de la administración destinataria de la inversión </t>
  </si>
  <si>
    <t>18. Préstamos</t>
  </si>
  <si>
    <t>Créditos iniciales de gastos en cap. 8 por concesión de préstamos de probabilidad reducida de reembolso</t>
  </si>
  <si>
    <t>Previsiones iniciales de ingresos en cap. 8 por reintegro de los préstamos</t>
  </si>
  <si>
    <t>Préstamos concedidos de probabilidad reducida de reembolso</t>
  </si>
  <si>
    <t>19. Devoluciones de ingresos pendientes de aplicar al presupuesto</t>
  </si>
  <si>
    <t>Devoluciones de ingresos pendientes de imputar al presupuesto del ejercicio n-1 a aplicar en el presupuestos del ejercicio n (saldo inicial cuenta 418)</t>
  </si>
  <si>
    <t>Previsión de devoluciones de ingresos pendientes de imputar al presupuesto del ejercicio n (saldo final cuenta 418)</t>
  </si>
  <si>
    <t>20. Consolidación de transferencias con otras administraciones públicas</t>
  </si>
  <si>
    <t>Créditos iniciales de gastos previstos por la entidad pagadora</t>
  </si>
  <si>
    <t>Previsiones iniciales de ingresos de la entidad local</t>
  </si>
  <si>
    <t>21. Otros</t>
  </si>
  <si>
    <t>Ajuste (+/-)</t>
  </si>
  <si>
    <t xml:space="preserve">Nombre Organismo autónomo / Consorcio adscrito </t>
  </si>
  <si>
    <t xml:space="preserve">1. Gastos de personal </t>
  </si>
  <si>
    <t>5. Fuentes de contingencia</t>
  </si>
  <si>
    <t>1.    Ajuste por recaudación de ingresos capítulos 1-3</t>
  </si>
  <si>
    <t>2.    Ajuste por liquidación PTE</t>
  </si>
  <si>
    <t>3.    Intereses y diferencias de cambio</t>
  </si>
  <si>
    <t>13.  Gastos realizados en el ejercicio pendientes de aplicar al presupuesto (cuenta 413 según Orden HAC/1364/2018)</t>
  </si>
  <si>
    <t>19.  Devoluciones de ingresos pendientes de aplicar al presupuesto</t>
  </si>
  <si>
    <t>21.  Otras</t>
  </si>
  <si>
    <t>1. Ajuste por recaudación de ingresos capítulo 1-3</t>
  </si>
  <si>
    <t>Previsiones iniciales último ejercicio</t>
  </si>
  <si>
    <t>Recaudación en el último ejercicio liquidado (pres. corriente + pres. cerrados)</t>
  </si>
  <si>
    <t>33. Tasas por la utilización privativa o aprovechamiento del dominio público local</t>
  </si>
  <si>
    <t>38. Reintegros de operaciones corrientes</t>
  </si>
  <si>
    <t>Ajuste aplicable únicamente a la entidad local.</t>
  </si>
  <si>
    <t>3. Intereses de depósito, fianzas (conceptos 340 y 341)</t>
  </si>
  <si>
    <t>4. Ajuste por grado de ejecución del gasto</t>
  </si>
  <si>
    <t>Opción 1. Se dispone de información suficiente para obtener las estimaciones de mayo o menor ejecución</t>
  </si>
  <si>
    <t>Estimación de mayor (+)/menor (-) ejecución</t>
  </si>
  <si>
    <t>Opción 2. Si no se dispone de información suficiente para obtener las estimaciones, se puede hacer en función de la experiencia acumulada de ejercicios anteriores sobre las diferencias entre las previsiones presupuestarias y la ejecución real. Por ejemplo, la aplicación de la media de los porcentajes de ejecución (ORN respecto los créditos iniciales) de los últimos años liquidados, en los capítulos de gastos no financieros (1 a 7):</t>
  </si>
  <si>
    <t>Cap. 2 - Gastos en bienes corrientes y servicios</t>
  </si>
  <si>
    <t xml:space="preserve">Créditos iniciales de gastos por pagos a la entidad que realiza la inversión </t>
  </si>
  <si>
    <t>Operaciones de permuta financiera por divisas previstas en los capítulos 1 a 7 de ingresos y gastos</t>
  </si>
  <si>
    <t>a) Reintegros de avales registrados en el capítulo 8 d ingresos</t>
  </si>
  <si>
    <t>Previsión de cobros en cap. 8 de ingresos por reintegros de avales</t>
  </si>
  <si>
    <t>b) Ejecución de avales registrados en el capítulo 8 de gastos</t>
  </si>
  <si>
    <t>c) Reintegros de avales registrados en capítulos 1-7 de gastos</t>
  </si>
  <si>
    <t>Previsiones iniciales de ingresos en cap. 1-7 por reintegros de avales</t>
  </si>
  <si>
    <t>16. Contractos de asociaciones público-privadas</t>
  </si>
  <si>
    <t>Previsiones iniciales de ingresos por cobros de la administración destinataria de la inversión</t>
  </si>
  <si>
    <t>Devoluciones de ingresos pendientes de imputar a presupuesto del ejercicio n-1 a aplicar al presupuesto del ejercicio n (saldo inicial cuenta 418)</t>
  </si>
  <si>
    <t>Previsión de devoluciones de ingresos pendientes de imputar en presupuesto del ejercicio n (saldo final cuenta 418)</t>
  </si>
  <si>
    <t xml:space="preserve">Nombre EPE / Sociedad municipal / Fundación </t>
  </si>
  <si>
    <t>Ingresos a efectos de contabilidad nacional</t>
  </si>
  <si>
    <t>Previsión al final del ejercicio</t>
  </si>
  <si>
    <t>1. Importe neto de la cifra de negocios</t>
  </si>
  <si>
    <t>2. Trabajos realizados por la empresa para su activo</t>
  </si>
  <si>
    <t>3. Ingresos accesorios y otros de gestión corriente</t>
  </si>
  <si>
    <t>4. Subvenciones y transferencias corrientes</t>
  </si>
  <si>
    <t>5. Ingresos financieros por intereses</t>
  </si>
  <si>
    <t>6. Ingresos de participaciones en instrumentos patrimoniales (dividendos)</t>
  </si>
  <si>
    <t>7. Ingresos excepcionales</t>
  </si>
  <si>
    <t>8. Aportaciones patrimoniales</t>
  </si>
  <si>
    <t>9. Subvenciones de capital recibidas</t>
  </si>
  <si>
    <t>Gastos a efectos de contabilidad nacional</t>
  </si>
  <si>
    <t>1. Aprovisionamientos</t>
  </si>
  <si>
    <t>2. Gastos de personal</t>
  </si>
  <si>
    <t xml:space="preserve">3. Otros gastos de explotación </t>
  </si>
  <si>
    <t xml:space="preserve">4. Gastos financieros y asimilados </t>
  </si>
  <si>
    <t>5. Impuesto de sociedades</t>
  </si>
  <si>
    <t>6. Otros impuestos</t>
  </si>
  <si>
    <t>7. Gastos excepcionales</t>
  </si>
  <si>
    <t>8. Variación del inmovilizado material e intangible, de inversiones inmobiliarias, de existencias</t>
  </si>
  <si>
    <t>9. Variación de existencias de productos acabados y en curso de fabricación de la cuenta de PyG</t>
  </si>
  <si>
    <t>10. Aplicación de provisiones</t>
  </si>
  <si>
    <t>11. Inversiones efectuadas por cuenta de administraciones y entidades públicas</t>
  </si>
  <si>
    <t>12. Ayudas, transferencias y subvenciones concedidas</t>
  </si>
  <si>
    <t>3. Ajustes por operaciones internas</t>
  </si>
  <si>
    <t>CAPACIDAD/NECESIDAD DE FINANCIACIÓN (1 + 2 + 3)</t>
  </si>
  <si>
    <t>Previsión de gastos de la entidad pagadora</t>
  </si>
  <si>
    <t>Estado de ingresos de la entidad local</t>
  </si>
  <si>
    <t>Prórroga del presupuesto general</t>
  </si>
  <si>
    <t>Art. 34.1 L 39/2015
Art. 21.1.s) y 34.1.o) de la L 7/1985
Art. 21.4 RD 500/1990</t>
  </si>
  <si>
    <t xml:space="preserve">Que el expediente se propone al alcalde/sa-presidente/a de la corporación. </t>
  </si>
  <si>
    <t>Art. 21.4 RD 500/1990</t>
  </si>
  <si>
    <t xml:space="preserve">Que consta propuesta motivada, dictada por el presidente/a de la corporación, de los ajustes de créditos que deberán de ser objeto de imputación a las correspondientes aplicaciones presupuestarias. </t>
  </si>
  <si>
    <t>Que la parte dispositiva de la propuesta prevé la dación de cuenta del informe sobre el cumplimiento del objetivo de estabilidad (sector administraciones públicas y sector sociedades no financieras).</t>
  </si>
  <si>
    <t>Art. 169.6 RDLeg 2/2004
Art. 112.5 L 7/1985</t>
  </si>
  <si>
    <t xml:space="preserve">Que en iniciarse el ejercicio económico, no ha entrado en vigor el presupuesto correspondiente del ejercicio. </t>
  </si>
  <si>
    <t>Art. 164, 165.1.a) y 167.3 RDLeg 2/2004
Art. 8.a) RD 500/1990</t>
  </si>
  <si>
    <t xml:space="preserve">Que consta el estado de gastos del presupuesto de la entidad local. </t>
  </si>
  <si>
    <t>Art. 164 y 165.1.b) RDLeg 2/2004
Art. 8.b) RD 500/1990</t>
  </si>
  <si>
    <t xml:space="preserve">Que consta el estado de ingresos del presupuesto de la entidad local. </t>
  </si>
  <si>
    <t xml:space="preserve">Que se prorrogan, como máximo, los créditos iniciales del presupuesto del ejercicio anterior. </t>
  </si>
  <si>
    <t xml:space="preserve">Que la prórroga del presupuesto general no afecta a modificaciones de crédito ni a créditos destinados a servicios o programas que debían concluir en el ejercicio anterior o que están financiados con crédito u otros ingresos específicos o afectados que, exclusivamente, debían percibir en este ejercicio, ni se prevén subvenciones nominativas en el estado de gastos. </t>
  </si>
  <si>
    <t xml:space="preserve">Que se atiende al principio de equilibrio o prohibición del déficit y por tanto, el presupuesto que se propone, se aprueba sin déficit inicial. </t>
  </si>
  <si>
    <t xml:space="preserve">Que consta/n en el/los informe/s de estabilidad presupuestaria en los términos previstos en la legislación vigente (sector administraciones públicas y sector sociedades no financieras). </t>
  </si>
  <si>
    <t>Art. 21.3 RD 500/1990</t>
  </si>
  <si>
    <t xml:space="preserve">Al tratarse de un presupuesto prorrogado ajustado al alza, que se ha obtenido un margen en relación con el límite global de los créditos iniciales de referencia una vez ajustados a la baja los créditos iniciales del presupuesto anterior. </t>
  </si>
  <si>
    <t xml:space="preserve">Al tratarse de un presupuesto prorrogado ajustado al alza, que estos ajustes al alza en los créditos del presupuesto prorrogado se han realizado, en concurrir simultáneamente las circunstancias siguientes: Que existen compromisos firmes de gastos a realizar en el ejercicio corriente que corresponden a mayores cargas financieras anuales generadas por operaciones de crédito autorizadas en los ejercicios anteriores y, que el margen de los créditos no incorporables, relativo a la dotación de servicios o programas que hayan concluido en el ejercicio inmediatamente anterior, permita realizar el ajuste correspondiente hasta el límite global señalado, aunque solo se puedan dotar parcialmente los mayores compromisos vinculados al reembolso de las operaciones de crédito correspondientes. </t>
  </si>
  <si>
    <t>A criterio de la intervención</t>
  </si>
  <si>
    <t>Art. 34.1 L 39/2015
Art. 179.1 RDLeg 2/2004
Art. 9.2.c) y 40.2 RD 500/1990</t>
  </si>
  <si>
    <t xml:space="preserve">Que el expediente se propone al órgano competente, de acuerdo con lo previsto en las bases de ejecución del presupuesto. </t>
  </si>
  <si>
    <t>Art. 179.1 RDLeg 2/2004
Art. 9.2.c) y 40.2 RD 500/1990</t>
  </si>
  <si>
    <t xml:space="preserve">Que la modificación de crédito se tramita de acuerdo con la regulación establecida en las bases de ejecución del presupuesto. </t>
  </si>
  <si>
    <t>Art. 169 y 179.4 RDLeg 2/2004
Art. 42 RD 500/1990</t>
  </si>
  <si>
    <t xml:space="preserve">Que el expediente se envía a esta intervención con la antelación suficiente para que los créditos sean aprobados y ejecutivos dentro del mismo ejercicio en que se apruebe. </t>
  </si>
  <si>
    <t>Art. 31.2.b) RD 500/1990</t>
  </si>
  <si>
    <t>Art. 172 RDLeg 2/2004</t>
  </si>
  <si>
    <t xml:space="preserve">Que la modificación de crédito se realiza a favor de una aplicación adecuada a la naturaleza del gasto que se pretende realizar. </t>
  </si>
  <si>
    <t>Art. 40.1 RD 500/1990</t>
  </si>
  <si>
    <t xml:space="preserve">Que la modificación de crédito no altera la cuantía total del presupuesto, dado que se imputa el importe total o parcial de un crédito a otras aplicaciones presupuestarias con diferente nivel de vinculación jurídica. </t>
  </si>
  <si>
    <t>Art. 180.1.a) y 180.2 RDLeg 2/2004
Art. 41.1.a) y 41.2 RD 500/1990</t>
  </si>
  <si>
    <t xml:space="preserve">Que no se afectan los créditos ampliables ni los extraordinarios concedidos durante el ejercicio. (Esta limitación no afecta a programas de imprevistos y funciones no clasificadas ni tampoco a créditos modificados como consecuencia de reorganizaciones administrativas aprobadas por el pleno). </t>
  </si>
  <si>
    <t>Art. 180.1.b) y 180.2 RDLeg 2/2004
Art. 41.1.b) y 41.2 RD 500/1990</t>
  </si>
  <si>
    <t>Que no se minoran los créditos que se han incrementado con suplementos o transferencias, salvo que afecten a créditos de personal, ni los créditos incorporados como consecuencia de remanentes no comprometidos procedentes de presupuestos cerrados. (Esta limitación no afecta a programas de imprevistos y funciones no clasificadas ni tampoco a créditos modificados como consecuencia de reorganizaciones administrativas aprobadas por el pleno).</t>
  </si>
  <si>
    <t>Art. 180.1.c) y 180.2 RDLeg 2/2004
Art. 41.1.c) y 41.2 RD 500/1990</t>
  </si>
  <si>
    <t xml:space="preserve">Que no se incrementen créditos que han estado objeto de minoración como consecuencia de otras transferencias, salvo que afecten a créditos de personal. (Esta limitación no afecta a programas de imprevistos y funciones no clasificadas ni tampoco a créditos modificados como consecuencia de reorganizaciones administrativas aprobadas por el pleno). </t>
  </si>
  <si>
    <t>Art. 165.2 RDLeg 2/2004</t>
  </si>
  <si>
    <t xml:space="preserve">Que los créditos que se minoran no se financien con ingresos afectados, excepto si estos ingresos son compatibles con el destino de estos créditos. </t>
  </si>
  <si>
    <t>Art. 31 LO 2/2012</t>
  </si>
  <si>
    <t>En tratarse de una transferencia de crédito, que no se ha financiado con fondo de contingencia.</t>
  </si>
  <si>
    <t>Art. 21, 23 y 24  LO 2/2012
Art. 9 OHAP/2105/2012
Art. 116bis.2 L 7/1985
Art. 20 y 22 RD 1463/2007
SRF</t>
  </si>
  <si>
    <t xml:space="preserve">Al tratarse de una entidad con Plan económico financiero y/o Plan de ajuste, que la modificación es coherente a lo previsto en el Plan. </t>
  </si>
  <si>
    <t>Control permanente  no planificable</t>
  </si>
  <si>
    <t>Transferencia de crédito entre partidas (aplicaciones) de diferente grupo de función (área de gasto)</t>
  </si>
  <si>
    <t>Art. 34.1 L 39/2015
Art. 179.2 RDLeg 2/2004
Art. 40.3 RD 500/1990</t>
  </si>
  <si>
    <t xml:space="preserve">Que el expediente se propone al pleno de la corporación, salvo que afecte a créditos de personal que le corresponde al órgano competente que se establece en las bases de ejecución del presupuesto. </t>
  </si>
  <si>
    <t>Al tratarse de una modificación de crédito que debe aprobar el pleno, que la propuesta de acuerdo prevé las normas sobre información, reclamación, recursos y publicidad aplicables a la aprobación de los presupuestos de la entidad (artículos 169, 170 y 171 del RDLeg 2/2004).</t>
  </si>
  <si>
    <t xml:space="preserve">Que la modificación de crédito se realiza a favor de una aplicación adecuada a la naturaleza del gasto que se pretende. </t>
  </si>
  <si>
    <t>Que no se afecten los créditos ampliables ni los extraordinarios concedidos durante el ejercicio. (Esta limitación no afecta a programas de imprevistos y funciones no clasificadas ni tampoco a créditos modificados como consecuencia de reorganizaciones administrativas aprobadas por el pleno).</t>
  </si>
  <si>
    <t xml:space="preserve">Que no se minoran los créditos que se han incrementado con suplementos o transferencias, salvo que afecten a créditos de personal, ni los créditos incorporados como consecuencia de remanentes no comprometidos procedentes de presupuestos cerrados. (Esta limitación no afecta a programas de imprevistos y funciones no clasificadas ni tampoco a créditos modificados como consecuencia de reorganizaciones administrativas aprobadas por el pleno). </t>
  </si>
  <si>
    <t xml:space="preserve">Que no se incrementan los créditos que han estado objeto de minoración como consecuencia de otras transferencias, salvo que afecten a créditos de personal. (Esta limitación no afecta a programas de imprevistos y funciones no clasificadas ni tampoco a créditos modificados como consecuencia de reorganizaciones administrativas aprobadas por el pleno). </t>
  </si>
  <si>
    <t xml:space="preserve">Que los créditos que se minoran no se financian con ingresos afectados, excepto si estos ingresos son compatibles con el destino de estos créditos. </t>
  </si>
  <si>
    <t>Al tratarse de una transferencia de crédito, que no se ha financiado con fondo de contingencia.</t>
  </si>
  <si>
    <t xml:space="preserve">Al tratarse de una entidad con Plan económico financiero y/o Plan de ajuste vigente, que la modificación es coherente a lo previsto en el Plan. </t>
  </si>
  <si>
    <t>Art. 169.3 y 4 RDLeg 2/2004 
Art. 20.3 y 42.1 RD 500/1990</t>
  </si>
  <si>
    <t xml:space="preserve">Se hace constar que el presupuesto de la entidad resultante de la modificación de crédito definitivamente aprobada se deberá publicar en el boletín oficial de la corporación si lo tuviera, en el de la provincia o en su caso de la comunidad autónoma uniprovincial, resumido por capítulos, excepto que afecte a créditos de personal. </t>
  </si>
  <si>
    <t>Art. 169.4 y 179.4 RDLeg 2/2004</t>
  </si>
  <si>
    <t>Se hace constar que debe remitirse copia de la modificación de crédito definitivament aprobada, a la Administración del Estado y a la comunidad autónoma.</t>
  </si>
  <si>
    <t>Art. 34.1 L 39/2015 
Art. 9.2 y 43.2 RD 500/1990</t>
  </si>
  <si>
    <t xml:space="preserve">Que el expediente se propone al órgano competente, de acuerdo con el previsto en las bases de ejecución del presupuesto. </t>
  </si>
  <si>
    <t>Art. 9.2 y 43.2 RD 500/1990</t>
  </si>
  <si>
    <t>Art. 181 RDLeg 2/2004
Art. 43.1 RD 500/1990</t>
  </si>
  <si>
    <t>Que los ingresos son de naturaleza no tributaria y derivan de alguna de las operaciones establecidas en los artículos 181 del RDLeg 2/2004 y 43.1 del RD 500/1990.</t>
  </si>
  <si>
    <t>Art. 44.a), 45 y 46 RD 500/1990</t>
  </si>
  <si>
    <t xml:space="preserve">Al tratarse de una generación financiada con enajenaciones de bienes de la entidad local, y/o de aportaciones o compromisos firmes de aportación de personas físicas o jurídicas que consta el reconocimiento del derecho o la existencia formal del compromiso firme de aportación. </t>
  </si>
  <si>
    <t>Art. 44.b) RD 500/1990</t>
  </si>
  <si>
    <t xml:space="preserve">Al tratarse de un generación financiada con prestación de servicios y/o de reembolso de préstamos, que consta el reconocimiento del derecho, quedando la disponibilidad de los créditos generados condicionada a la efectiva recaudación de los derechos. </t>
  </si>
  <si>
    <t>Art. 44.c) RD 500/1990</t>
  </si>
  <si>
    <t xml:space="preserve">Al tratarse de una generación financiada con reintegros de pagos indebidos con cargo al presupuesto corriente, que consta la efectividad del cobro del reintegro. </t>
  </si>
  <si>
    <t>Art. 45.2) RD 500/1990</t>
  </si>
  <si>
    <t xml:space="preserve">Que el importe del crédito generado en el presupuesto de gastos no es superior a la cuantía del compromiso firme de ingreso o aportación. </t>
  </si>
  <si>
    <t>Art. 46 RD 500/1990</t>
  </si>
  <si>
    <t xml:space="preserve">Al tratarse de una generación financiada con compromisos firmes de aportación que se extienden a ejercicios futuros a lo que se concierten, que el crédito que se genera corresponde a los recursos imputados en el ejercicio corriente. </t>
  </si>
  <si>
    <t>Art. 31  LO 2/2012</t>
  </si>
  <si>
    <t>Al tratarse de una generación de crédito, que no se ha financiado con fondo de contingencia.</t>
  </si>
  <si>
    <t>Art. 34.1 L 39/2015
Art. 9.2 y 39.3 RD 500/1990</t>
  </si>
  <si>
    <t>Que la modificación de crédito se realiza a favor de una aplicación adecuada a la naturaleza del gasto que se pretende realizar.</t>
  </si>
  <si>
    <t>Art. 178 RDLeg 2/2004
Art. 39.1 RD 500/1990</t>
  </si>
  <si>
    <t xml:space="preserve">Que la aplicación presupuestaria ampliable figura de manera taxativa y debidamente explicitada en las bases de ejecución del presupuesto. </t>
  </si>
  <si>
    <t>Art. 178 RDLeg 2/2004
Art. 39.2 RD 500/1990</t>
  </si>
  <si>
    <t xml:space="preserve">Que la aplicación presupuestaria corresponde a gastos financiados con recursos expresamente afectados. </t>
  </si>
  <si>
    <t>Art. 39.3 RD 500/1990</t>
  </si>
  <si>
    <t xml:space="preserve">Que el recurso de financiación está efectivamente reconocido, y que además, supone unos mayores derechos sobre los previstos inicialmente en el presupuesto. </t>
  </si>
  <si>
    <t>Art. 39.1 RD 500/1990</t>
  </si>
  <si>
    <t xml:space="preserve">Que el recurso de financiación no proviene de una operación de crédito. </t>
  </si>
  <si>
    <t>Al tratarse de una ampliación de crédito, que no se ha financiado con fondo de contingencia.</t>
  </si>
  <si>
    <t xml:space="preserve">Al tratarse de una entidad con Plan económico financiero y/o Plan de ajuste vigente, que la modificación es coherente al previsto en el Plan. </t>
  </si>
  <si>
    <t xml:space="preserve">Que existe informe favorable del responsable del expediente en el que se exponen los antecedentes y disposiciones legales o reglamentarias en que base su criterio. </t>
  </si>
  <si>
    <t>Art. 34.1 L 39/2015
Art. 177.2 RDLeg 2/2004
Art. 37.3 RD 500/1990</t>
  </si>
  <si>
    <t>Art. 177.5 RDLeg 2/2004
Art. 36.3 RD 500/1990
Art. 47.2.l) L 7/1985
Art. 54.1 RDLeg 781/1986
Art. 3.3.c) RD 128/2018</t>
  </si>
  <si>
    <t xml:space="preserve">Al tratarse de una modificación financiada excepcionalmente con operaciones de crédito para gasto corriente, que consta el informe de la secretaría de la corporación. </t>
  </si>
  <si>
    <t>Art. 177.2 RDLeg 2/2004
Art. 38.2 RD 500/1990</t>
  </si>
  <si>
    <t>Que la propuesta de acuerdo prevé las normas sobre información, reclamación, recursos y publicidad aplicables al presupuesto (artículos 169, 170 y 171 del RDLeg 2/2004), excepto si se trata de calamidad pública o similar prevista en el artículo 177.6 del RDLeg 2/2004.</t>
  </si>
  <si>
    <t>Art. 177.6 RDLeg 2/2004
Art. 38.4 RD 500/1990</t>
  </si>
  <si>
    <t xml:space="preserve">Al tratarse de una propuesta de modificación de crédito como consecuencia de calamidad pública o similar previsto en el artículo 177.6 del RDLeg 2/2004, que se hace constar esta circunstancia en el expediente, y además, el acuerdo será inmediatamente ejecutivo. </t>
  </si>
  <si>
    <t>Art. 38.1 RD 500/1990</t>
  </si>
  <si>
    <t>Art. 177.4 RDLeg 2/2004
Art. 37.2 RD 500/1990</t>
  </si>
  <si>
    <t xml:space="preserve">Que se especifica concretamente la aplicación presupuestaria a suplementar y el recurso o medio que tiene que financiar el gasto que se propone. </t>
  </si>
  <si>
    <t xml:space="preserve">Que la aplicación a suplementar es adecuada a la naturaleza del gasto que se pretende realizar. </t>
  </si>
  <si>
    <t>Art. 177.1 RDLeg 2/2004
Art. 35 y 37.2.a) RD 500/1990</t>
  </si>
  <si>
    <t xml:space="preserve">Que en la memoria se justifica el carácter específico y determinado del gasto a realizar y la imposibilidad de demorarla hasta el ejercicio siguiente. </t>
  </si>
  <si>
    <t>Art. 37.2.b) RD 500/1990</t>
  </si>
  <si>
    <t xml:space="preserve">Que en la memoria se justifica la insuficiencia del saldo de crédito no comprometido en la aplicación correspondiente en el nivel en el que esté establecida la vinculación jurídica. </t>
  </si>
  <si>
    <t>Art. 177.4 RDLeg 2/2004
Art. 36.1.b) RD 500/1990</t>
  </si>
  <si>
    <t xml:space="preserve">Al tratarse de un suplemento de crédito financiado con nuevos o mayores ingresos, que se acredita que son ingresos efectivamente recaudados sobre los totales previstos en algún concepto del Presupuesto corriente. </t>
  </si>
  <si>
    <t>Art. 177.4 RDLeg 2/2004
Art. 37.2.c) RD 500/1990</t>
  </si>
  <si>
    <t>Al tratarse de un suplemento de crédito financiado con nuevos o mayores ingresos, que en la memoria se justifica que el resto de ingresos se están efectuando con normalidad, excepto aquellos que tengan carácter finalista, y que se cumplen las condiciones previstas en la LO 2/2012.</t>
  </si>
  <si>
    <t>Art. 177.4 RDLeg 2/2004
Art. 36 y 37 RD 500/1990</t>
  </si>
  <si>
    <t xml:space="preserve">Al tratarse de un suplemento de crédito financiado con remanente líquido de tesorería, que se justifica la existencia de remanente líquido de tesorería disponible para la financiación de la modificación. </t>
  </si>
  <si>
    <t>Art. 177.4 RDLeg 2/2004
Art. 36.1.c) RD 500/1990</t>
  </si>
  <si>
    <t xml:space="preserve">Al tratarse de un suplemento de crédito financiado con anulaciones o bajas de crédito de otras aplicaciones del presupuesto vigente, que en el expediente se acredita que corresponden a créditos no comprometidos y que se estiman reducibles sin perturbación del servicio. </t>
  </si>
  <si>
    <t>Art. 49 y 177.4 RDLeg 2/2004
Art. 36.2 RD 500/1990</t>
  </si>
  <si>
    <t xml:space="preserve">Al tratarse de un suplemento de crédito financiado con operaciones de crédito, que la aplicación presupuestaria a suplementar corresponde a gastos de inversión. </t>
  </si>
  <si>
    <t>Art. 12.5, 32 y DA6 LO 2/2012
SRF</t>
  </si>
  <si>
    <t>Al tratarse de una entidad con operaciones de crédito y/o endeudamiento pendientes de reembolso, y habiendo obtenido en la liquidación del ejercicio anterior, ingresos por encima a los previstos en el presupuesto y/o superávit presupuestario, que estos se han destinado íntegramente a la reducción del nivel de deuda pública o del nivel de endeudamiento neto. (Por acuerdo de Consejo de Ministros no procede su aplicación)</t>
  </si>
  <si>
    <t>Art. 177.5 RDLeg 2/2004
Art. 36.3 RD 500/1990</t>
  </si>
  <si>
    <t>Al tratarse de una modificación financiada excepcionalmente con operaciones de crédito para gasto corriente, que se ha aprobado debidamente la operación de crédito para financiar el gasto corriente, en los términos previstos en el artículo 177.5 RDLeg 2/2004.</t>
  </si>
  <si>
    <t xml:space="preserve">Al tratarse de un suplemento de crédito financiado con fondos de contingencia, que en la memoria se justifica el carácter de necesidad/es imprevista/s, inaplazable/s y no discrecional. </t>
  </si>
  <si>
    <t>Art. 177.5 RDLeg 2/2004
Art. 47.2 L 7/1985</t>
  </si>
  <si>
    <t xml:space="preserve">Al tratarse de una modificación financiada excepcionalmente con operaciones de crédito para gasto corriente se hace constar que se requerirá el voto favorable de la mayoría absoluta del número legal de miembros de la corporación para la aprobación del expediente. </t>
  </si>
  <si>
    <t>Art. 169.4 RDLeg 2/2004 
Art. 20.3 RD 500/1990</t>
  </si>
  <si>
    <t>Art. 169.4 y 177.2 RDLeg 2/2004
Art. 38 RD 500/1990</t>
  </si>
  <si>
    <t>Se hace contar que se debe remitir copia de la modificación de crédito definitivamente aprobada, a la Administración del Estado y a la comunidad autónoma.</t>
  </si>
  <si>
    <t>Otros se hacen constar</t>
  </si>
  <si>
    <t xml:space="preserve"> </t>
  </si>
  <si>
    <t>Que la propuesta de acuerdo prevé las normas sobre información, reclamación, recursos y publicidad aplicables al presupuesto (artículos 169, 170 y 171 del RDLeg 2/2004), excepto si se trata de calamidad pública o similar previsto al artículo 177.6 del RDLeg 2/2004.</t>
  </si>
  <si>
    <t xml:space="preserve">Que en la memoria se especifican las aplicaciones presupuestarias objeto de crédito extraordinario y el recurso o medio que ha de financiar el gasto que se propone. </t>
  </si>
  <si>
    <t xml:space="preserve">Que la aplicación objeto de crédito extraordinario es adecuada a la naturaleza del gasto que se pretende realizar. </t>
  </si>
  <si>
    <t xml:space="preserve">Que en la memoria se justifica la inexistencia de crédito en el estado de gastos en el nivel en el que esté establecida la vinculación jurídica. </t>
  </si>
  <si>
    <t>Al tratarse de un crédito extraordinario financiado con nuevos o mayores ingresos, que en la memoria se justifica que el resto de ingresos se están efectuando con normalidad, excepto aquellos que tengan carácter finalista, y que se cumplen las condiciones previstas en la LO 2/2012.</t>
  </si>
  <si>
    <t xml:space="preserve">Al tratarse de un crédito extraordinario financiado con remanente líquido de tesorería, que se justifica la existencia de remanente líquido de tesorería disponible para la financiación de la modificación. </t>
  </si>
  <si>
    <t xml:space="preserve">Al tratarse de un crédito extraordinario financiado con anulaciones o bajas de crédito de otras aplicaciones del presupuesto vigente, que en el expediente se acredita que corresponden a créditos no comprometidos y que se estiman reducibles sin perturbación del servicio. </t>
  </si>
  <si>
    <t>Al tratarse de un crédito extraordinario financiado con operaciones de crédito, que la aplicación presupuestaria corresponde a gastos de inversión.</t>
  </si>
  <si>
    <t>Al tratarse de subvenciones nominativas, que estas se prevén en la propuesta de modificación del presupuesto de la entidad local con la correspondiente dotación presupuestaria, el objeto y el/los beneficiario/s.</t>
  </si>
  <si>
    <t>Al tratarse de una entidad con operaciones de crédito y/o de endeudamiento pendientes de reembolso, y habiendo obtenido en la liquidación del ejercicio anterior, ingresos por encima los previstos en el presupuesto y/o superávit presupuestario, que éstos se han destinado íntegramente a la reducción del nivel de deuda pública o del nivel de endeudamiento neto. (Por acuerdo de Consejo de Ministros no procede su aplicación).</t>
  </si>
  <si>
    <t xml:space="preserve">Al tratarse de un crédito extraordinario financiado con fondos de contingencia, que en la memoria se justifica el carácter de necesidad/es imprevista/s, inaplazable/s y no discrecional. </t>
  </si>
  <si>
    <t>Al tratarse de una entidad con Plan económico financiero y/o Plan de ajuste vigente, que la modificación es coherente a lo previsto en el Plan.</t>
  </si>
  <si>
    <t xml:space="preserve">Se hace constar que el presupuesto de la entidad resultante de la modificación de crédito definitivamente aprobada se deberá publicar en el boletín oficial de la corporación si lo tuviera, en el de la provincia o en su caso de la comunidad autónoma uniprovincial, resumido por capítulos. </t>
  </si>
  <si>
    <t>Se hace constar que se remitirá copia de la modificación de crédito definitivamente aprobada, a la Administración del Estado y a la comunidad autónoma.</t>
  </si>
  <si>
    <t>Que existe informe favorable del responsable del expediente en el que se exponen los antecedentes y disposiciones legales o reglamentarias en que basa su criterio.</t>
  </si>
  <si>
    <t>Art. 34.1 L 39/2015
Art. 9.2 y 47.3 RD 500/1990</t>
  </si>
  <si>
    <t>Art. 47.3 RD 500/1990</t>
  </si>
  <si>
    <t>Regla 19 OHAP/1781/2013 o Regla 20 OHAP/1782/2013</t>
  </si>
  <si>
    <t xml:space="preserve">Que el expediente de incorporación de remanentes de crédito incorpora la oportuna certificación de existencia de remanente de crédito suficiente del ejercicio anterior, es sobre los saldos de remanentes de crédito clasificados como incorporables, y se incluye cada aplicación presupuestaria al nivel de vinculación jurídica de los créditos vigentes en el ejercicio de procedencia. </t>
  </si>
  <si>
    <t>Art. 47.1 y 47.2 RD 500/1990</t>
  </si>
  <si>
    <t xml:space="preserve">Al tratarse de créditos que no amparan proyectos con financiación afectada, que corresponden a créditos del presupuesto de gastos del ejercicio inmediatamente anterior. </t>
  </si>
  <si>
    <t>Art. 182.1.a) y 182.2 RDLeg 2/2004
Art. 47.1.a y 47.4) RD 500/1990</t>
  </si>
  <si>
    <t xml:space="preserve">Al tratarse de una incorporación de remanentes de crédito procedente de créditos extraordinarios o suplementos de crédito, o bien de transferencias de crédito concedidos o autorizados, respectivamente, en el último trimestre del ejercicio, que los remanentes incorporados se aplican para los mismos gastos que motivaron su concesión y autorización, según el caso. </t>
  </si>
  <si>
    <t xml:space="preserve">Al tratarse de una entidad con operaciones de crédito y/o de endeudamiento pendientes de reembolso, y habiendo obtenido en la liquidación del ejercicio anterior, ingresos por encima los previstos en el presupuesto y/o superávit presupuestario, que éstos se han destinado íntegramente a la reducción del nivel de deuda pública o del nivel de endeudamiento neto. (Por acuerdo de Consejo de Ministros no procede su aplicación). </t>
  </si>
  <si>
    <t>Art. 182.1.b) RDLeg 2/2004
Art. 47.1.b) RD 500/1990</t>
  </si>
  <si>
    <t>Al incorporarse compromisos de gastos que no corresponden a proyectos con financiación afectada, que los créditos que se proponen amparan compromisos del ejercicio anterior a que hacen referencia los artículos 26.2.b) del RD 500/1990 y 176.2.b) del RDLeg 2/2004.</t>
  </si>
  <si>
    <t>Art. 182.1.c) RDLeg 2/2004
Art. 47.1.c) RD 500/1990</t>
  </si>
  <si>
    <t>Al incorporarse crédito disponible que no corresponde a proyectos con financiación afectada, que este proviene de aplicaciones de capital.</t>
  </si>
  <si>
    <t>Art. 182.1.d) RDLeg 2/2004
Art. 47.1.d) RD 500/1990</t>
  </si>
  <si>
    <t>Al incorporarse créditos autorizados en función de la efectiva recaudación de derechos afectados, que se acredita la recaudación de los derechos.</t>
  </si>
  <si>
    <t>Art. 47.2 RD 500/1990</t>
  </si>
  <si>
    <t xml:space="preserve">Que los créditos que se proponen no han estado declarados no disponibles. </t>
  </si>
  <si>
    <t>Art. 48.1 y 48.2 RD 500/1990</t>
  </si>
  <si>
    <t xml:space="preserve">Al tratarse de una incorporación de remanentes de crédito que no corresponde a gastos con financiación afectada, que los recursos que la financian son el remanente líquido de tesorería o los nuevos o mayores ingresos recaudados sobre los totales previstos en el presupuesto corriente, y que estos son suficientes. </t>
  </si>
  <si>
    <t>Art. 182.3 RDLeg 2/2004
Art. 47.5 RD 500/1990</t>
  </si>
  <si>
    <t xml:space="preserve">Al tratarse de créditos que amparan proyectos con financiación afectada, que el importe propuesto es igual o inferior al importe de los remanentes de crédito con financiación afectada aprobados con la liquidación del presupuesto del ejercicio anterior. </t>
  </si>
  <si>
    <t>Art. 48.1 y 48.3 RD 500/1990</t>
  </si>
  <si>
    <t xml:space="preserve">Al tratarse de una incorporación de remanentes de crédito para gastos con financiación afectada, que los recursos que financian la parte de gasto afectada son, preferentemente, los excesos de financiación y los compromisos firmes de aportación afectados a los remanentes que se quieren incorporar, o sino, los recursos genéricos establecidos en el artículo 48.2 del RD 500/1900, en cuanto a la parte financiada sin recursos afectados, y que estos recursos son suficientes y no afectados. </t>
  </si>
  <si>
    <t>Al tratarse de una incorporación de remanentes de crédito, que no se financia con fondos de contingencia.</t>
  </si>
  <si>
    <t xml:space="preserve">Se hace constar que se garantizará el cumplimiento de los compromisos de gasto asumidos que constituyan una parte del remanente que está comprometido por la existencia de remanentes de crédito incorporable. </t>
  </si>
  <si>
    <t>Art. 34.1 L 39/2015
Art. 49 RD 500/1990</t>
  </si>
  <si>
    <t>Art. 50 RD 500/1990</t>
  </si>
  <si>
    <t xml:space="preserve">Que el importe del crédito que se da de baja no es superior al saldo del crédito de la aplicación presupuestaria. </t>
  </si>
  <si>
    <t>Que en el expediente se justifica que el saldo del crédito se estima reducible o anulable y no perturba el respectivo servicio.</t>
  </si>
  <si>
    <t>Art. 51 RD 500/1990</t>
  </si>
  <si>
    <t xml:space="preserve">Que la baja por anulación de créditos se destina a la financiación de remanentes de tesorería negativos, a la financiación de créditos extraordinarios y suplementos de crédito o a la ejecución de otros acuerdos del pleno de la entidad local. </t>
  </si>
  <si>
    <t>Art. 34.1 L 39/2015
Art. 191.3 RDLeg 2/2004
Art. 90.1 RD 500/1990</t>
  </si>
  <si>
    <t>Art. 192.2 RDLeg 2/2004</t>
  </si>
  <si>
    <t>Al tratarse de una entidad con organismos autónomos y/o consorcios dependientes, que el expediente incluye todas las propuestas de los entes debidamente informadas por la intervención.</t>
  </si>
  <si>
    <t>Art. 191.3 RDLeg 2/2004
Art. 89.2 RD 500/1990</t>
  </si>
  <si>
    <t xml:space="preserve">Que la liquidación se ha confeccionado antes del primero de marzo del ejercicio siguiente. </t>
  </si>
  <si>
    <t>Art. 191.2 y 193bis RDLeg 2/2004
Art. 101, 102, 103 y 104 RD 500/1990
Ap. 24.6 Memoria OHAP/1781/2013 o Ap. 18.6 Memoria OHAP/1782/2013</t>
  </si>
  <si>
    <t xml:space="preserve">Que el remanente de tesorería está configurado por las obligaciones reconocidas y liquidadas no satisfechas el último día del ejercicio, los derechos pendientes de cobro y los fondos líquidos a 31 de diciembre, y además, también se han tenido en cuenta los posibles ingresos afectados y los derechos de difícil o imposible recaudación. </t>
  </si>
  <si>
    <t>Art. 101.2 RD 500/1990</t>
  </si>
  <si>
    <t xml:space="preserve">Que los derechos pendientes de cobro están integrados por los derechos presupuestarios liquidados durante el ejercicio y de ejercicios anteriores pendientes de cobro y por los saldos de las cuentas de deudores no presupuestarios. </t>
  </si>
  <si>
    <t>Art. 101.3 RD 500/1990</t>
  </si>
  <si>
    <t xml:space="preserve">Que las obligaciones pendientes de pago están integradas por las obligaciones presupuestarias pendientes de pago reconocidas durante el ejercicio o en ejercicios anteriores y por los saldos de las cuentas de acreedores no presupuestarios. </t>
  </si>
  <si>
    <t>Art. 193bis RDLeg 2/2004</t>
  </si>
  <si>
    <t>Art. 96 y 97 RD 500/1990
Regla 29.3, 3ª Part.1.10º y 3ª Part.2 OHAP/1781/2013 o Regla 30.3, 3ª Part.1.8º y 3ª Part.2 OHAP/1782/2013</t>
  </si>
  <si>
    <t xml:space="preserve">Que el resultado presupuestario del ejercicio se determina por la diferencia entre los derechos presupuestarios liquidados netos durante el ejercicio y las obligaciones presupuestarias reconocidas netas durante el mismo período, además, también se han tenido en cuenta los posibles ajustes referentes a las obligaciones financiadas con remanentes de tesorería y las diferencias de financiación derivadas de gastos con financiación afectada. </t>
  </si>
  <si>
    <r>
      <t>Art. 98</t>
    </r>
    <r>
      <rPr>
        <sz val="10"/>
        <color rgb="FF000000"/>
        <rFont val="Calibri"/>
        <family val="2"/>
      </rPr>
      <t xml:space="preserve"> RD 500/1990</t>
    </r>
  </si>
  <si>
    <t xml:space="preserve">Que los remanentes de crédito están constituidos por los saldos de crédito definitivos no afectados al cumplimiento de obligaciones reconocidas. </t>
  </si>
  <si>
    <t>Art. 94 RD 500/1990</t>
  </si>
  <si>
    <t xml:space="preserve">Que la agrupación de presupuestos cerrados está integrada por los derechos pendientes de cobro y las obligaciones reconocidas pendientes de pagos a 31 de diciembre. </t>
  </si>
  <si>
    <t>DA 16.6 RDLeg 2/2004</t>
  </si>
  <si>
    <t>Al haberse realizado inversiones financieramente sostenibles, que en la liquidación consta la información del grado de cumplimiento de los criterios establecidos en la DA16.6 del RDLeg 2/2004.</t>
  </si>
  <si>
    <t>Al tratarse de una entidad con operaciones de crédito y/o de endeudamiento pendientes de reembolso, y habiendo obtenido en la liquidación del ejercicio anterior ingresos por encima de los previstos en el presupuesto y/o superávit presupuestario, que estos se han destinado íntegramente a la reducción del nivel de deuda pública o al nivel de endeudamiento neto. (Por acuerdo de Consejo de Ministros no procede su aplicación).</t>
  </si>
  <si>
    <t xml:space="preserve">Al tratarse de una entidad a la que el Gobierno, durante el ejercicio, ha formulado una advertencia por detectar riesgo de incumplimiento de los objetivos de estabilidad, deuda pública o regla del gasto, que se han adoptado las medidas necesarias para evitar este riesgo de incumplimiento. (Por acuerdo de Consejo de Ministros no procede su aplicación). </t>
  </si>
  <si>
    <t>Art. 21, 22 y 24.3 LO 2/2012
SRF</t>
  </si>
  <si>
    <t>Al tratarse de una entidad que dispone de plan económico-financiero, que se han adoptado las medidas previstas en el mismo y/o justifica la desviación o la falta de inclusión de nuevas medidas, previamente requeridas. (Por acuerdo de Consejo de Ministros no procede su aplicación).</t>
  </si>
  <si>
    <t>Art. 193.1, 193.2 y 193.3 RDLeg 2/2004
Art. 105 RD 500/1990</t>
  </si>
  <si>
    <t>Art. 193 RDLeg 2/2004
Apartat 8 NITF
DA 109 LPGE2021</t>
  </si>
  <si>
    <t>Art. 193.5 RDLeg 2/2004
Art. 91 RD 500/1990</t>
  </si>
  <si>
    <t xml:space="preserve">Se hace constar que se deberá remitir copia de la liquidación del presupuesto a la Administración del Estado y a la comunidad autónoma antes de finalizar el mes de marzo del ejercicio siguiente al que corresponda. </t>
  </si>
  <si>
    <t>Art. 12.5, 32 y DA6 LO 2/2012
Art. 28.f) L 19/2013
SRF</t>
  </si>
  <si>
    <t xml:space="preserve">Al tratarse de una liquidación con ingresos por encima de los previstos en el presupuesto y/o superávit presupuestario, que estos deberán destinarse íntegramente en la reducción del nivel de deuda pública o del nivel de endeudamiento neto, y que de no hacerse constituirá, siempre que la conducta sea culpable, una infracción administrativa muy grave en materia de gestión económica presupuestaria que puede comportar la exigencia de responsabilidades. (Por acuerdo de Consejo de Ministros no procede su aplicación). </t>
  </si>
  <si>
    <t>C.6</t>
  </si>
  <si>
    <t>Art. 193.4 RDLeg 2/2004
Art. 90.2 RD 500/1990</t>
  </si>
  <si>
    <t xml:space="preserve">Que la propuesta de aprobación prevé que, una vez aprobada la liquidación, se dará cuenta al pleno en la primera sesión que se celebre. </t>
  </si>
  <si>
    <t>Art. 34.1 L 39/2015
Art. 192.2 RDLeg 2/2004</t>
  </si>
  <si>
    <t>Que el expediente se propone al órgano competente del ente dependiente.</t>
  </si>
  <si>
    <t xml:space="preserve">Que el remanente de tesorería está configurado por las obligaciones reconocidas y liquidadas no satisfechas el último día del ejercicio, los derechos pendientes de cobro y los fondos líquidos a 31 de diciembre, además, también se han tenido en cuenta los posibles ingresos afectados y los derechos de difícil o imposible recaudación. </t>
  </si>
  <si>
    <t>Que las obligaciones pendientes de pago están integradas por las obligaciones presupuestarias pendientes de pago reconocidas durante el ejercicio o en ejercicios anteriores y por los saldos de las cuentas de acreedores no presupuestarios.</t>
  </si>
  <si>
    <t>Que en la determinación de los derechos de difícil o imposible recaudación se han aplicado, como mínimo, los siguientes límites: 
Minoración en un 25% de los derechos pendientes de cobro liquidados dentro de los presupuestos de los dos ejercicios anteriores a la liquidación;
Minoración en un 50% de los derechos pendientes de cobro liquidados dentro del presupuesto del tercer ejercicio anterior a la liquidación; 
Minoración en un 75% de los derechos pendientes de cobro liquidados dentro de los presupuestos cuarto y quinto anteriores a la liquidación; 
Minoración en un 100% de los derechos pendientes de cobro liquidados dentro del presupuesto del resto de ejercicios anteriores a la liquidación.</t>
  </si>
  <si>
    <t>Que el resultado presupuestario del ejercicio se determina por la diferencia entre los derechos presupuestarios liquidados netos durante el ejercicio y las obligaciones presupuestarias reconocidas netas durante el mismo período, además, también se han tenido en cuenta los posibles ajustes referentes a las obligaciones financiadas con remanentes de tesorería y las diferencias de financiación derivadas de gastos con financiación afectada.</t>
  </si>
  <si>
    <r>
      <t>Art. 98</t>
    </r>
    <r>
      <rPr>
        <sz val="10"/>
        <color indexed="8"/>
        <rFont val="Calibri"/>
        <family val="2"/>
      </rPr>
      <t xml:space="preserve"> RD 500/1990</t>
    </r>
  </si>
  <si>
    <t xml:space="preserve">Que los remanentes de crédito están constituidos por los saldos de créditos definitivos no afectados al cumplimiento de obligaciones reconocidas. Integran los remanentes de crédito los saldos de disposiciones (diferencia entre gastos dispuestos o comprometidos y obligaciones reconocidas), saldos de autorizaciones (diferencia entre gastos autorizados y gastos comprometidos) y saldos de crédito (suma de los créditos disponibles, créditos no disponibles y créditos retenidos pendientes de utilizar). </t>
  </si>
  <si>
    <t xml:space="preserve">Que la agrupación de presupuestos cerrados está integrada por los derechos pendientes de cobro y las obligaciones reconocidas pendientes de pago a 31 de diciembre. </t>
  </si>
  <si>
    <t>Art. 95 RD 500/1990</t>
  </si>
  <si>
    <t xml:space="preserve">Que las operaciones que conforman la agrupación de presupuestos cerrados es objeto de contabilidad independiente a la referida en el presupuesto corriente. </t>
  </si>
  <si>
    <t>Art. 193 RDLeg 2/2004
Apartado 8 NITF
DA 109 LPGE2021</t>
  </si>
  <si>
    <t>Al tratarse de una liquidación del presupuesto con remanente de tesorería negativo, se hace constar que el pleno debe aprobar un plan de saneamiento financiero en un plazo máximo de 3 años en los términos previstos en el art. 53 RDLeg 2/2004, en la DA 109 de la LGPE 2021, y el art. 9.4 del anexo 2 de la Orden ECF/138/2007 y que este remanente de tesorería negativo se debe regularizar a más tardar en el cierre contable del ejercicio siguiente al del acuerdo plenario de aprobación de este plan.</t>
  </si>
  <si>
    <t>Art. 3.2 y 11.4 LO 2/2012
Art. 16.2 RD 1463/2007</t>
  </si>
  <si>
    <t xml:space="preserve">Que en base a los cálculos adjuntos en este informe, se cumple el objetivo de estabilidad presupuestaria. </t>
  </si>
  <si>
    <t xml:space="preserve">(*) EXCEL PER AL CÀLCUL
</t>
  </si>
  <si>
    <t>Art. 12 y DA6 LO 2/2012</t>
  </si>
  <si>
    <t>Que en base a los cálculos adjuntos en este informe, se cumple la regla del gasto. (Por acuerdo de Consejo de Ministros no procede su aplicación ).</t>
  </si>
  <si>
    <t xml:space="preserve">Que en base a los cálculos adjuntos en este informe, se cumple el límite de deuda pública. </t>
  </si>
  <si>
    <t xml:space="preserve">(*) EXCEL PER AL CÀLCUL
</t>
  </si>
  <si>
    <t>Art. 21 LO 2/2012
Art. 16.2 y 19 RD 1463/2007
Art. 9.2 OHAP/2105/2012
Art. 116bis L 7/1985
SRF</t>
  </si>
  <si>
    <t>Al tratarse de una entidad que incumple el objetivo de estabilidad presupuestaria, se hace constar la obligatoriedad de elaborar un plan económico-financiero de acuerdo a lo previsto en los arts. 21 y 23 de la LO 2/2012. (Por acuerdo de Consejo de Ministros no procede su aplicación).</t>
  </si>
  <si>
    <t>Art. 12 y 21 LO 2/2012
Art. 9.2 OHAP/2105/2012
Art. 116bis L 7/1985
SRF</t>
  </si>
  <si>
    <t xml:space="preserve">Al tratarse de una entidad que no cumple la regla del gasto, se hace constar la obligatoriedad de elaborar un plan económico-financiero de acuerdo a lo previsto en el art. 21 de la LO 2/2012. (Por acuerdo de Consejo de Ministros no procede su aplicación). </t>
  </si>
  <si>
    <t xml:space="preserve">Al tratarse de una entidad que no cumple el objetivo de estabilidad presupuestaria en la liquidación del presupuesto, se hace constar la obligatoriedad de remitir el informe al órgano que ejerza la tutela financiera, en el plazo de 15 días hábiles, contados desde que el pleno tiene conocimiento de este informe. </t>
  </si>
  <si>
    <t>Nombre Entidad local</t>
  </si>
  <si>
    <t>Derechos reconocidos netos</t>
  </si>
  <si>
    <t>Obligaciones reconocidas netas</t>
  </si>
  <si>
    <t>2. Gastos en bienes corrientes y servicios</t>
  </si>
  <si>
    <t>Recaudado de presupuesto corriente</t>
  </si>
  <si>
    <t>Recaudado de presupuestos cerrados</t>
  </si>
  <si>
    <t>Total recaudado</t>
  </si>
  <si>
    <t>ORN</t>
  </si>
  <si>
    <t>Intereses devengados</t>
  </si>
  <si>
    <t>Ajuste aplicable únicamente en la evaluación del cumplimiento de los objetivos de la LOEPSF del proyecto de presupuestos</t>
  </si>
  <si>
    <t>5. Inversión realizada por cuenta de la corporación local (ajuste por inversiones realizadas por una unidad no integrada en la corporación local por la entidad local)</t>
  </si>
  <si>
    <t>ORN por pagos a la entidad que realiza la inversión</t>
  </si>
  <si>
    <t>Valor de la inversión anual</t>
  </si>
  <si>
    <t>DRN en capítulos 1 a 7 por la venta de acciones de empresas públicas</t>
  </si>
  <si>
    <t>DRN en el capítulo 5 por dividendos no procedentes de resultados ordinarios (plusvalías procedentes de la venta de activos, revalorizaciones, reparto de reservas acumuladas...)</t>
  </si>
  <si>
    <t>Gasto total certificado y remitido a la Unidad Administradora</t>
  </si>
  <si>
    <t>DRN</t>
  </si>
  <si>
    <t>DRN en cap. 1-7 por operaciones de permuta financiera por divisas</t>
  </si>
  <si>
    <t>ORN en cap. 1-7 por operaciones de permuta financiera por divisas</t>
  </si>
  <si>
    <t>Operaciones de permuta financiera por divisas aplicadas a los capítulos 1 a 7 de ingresos y gastos</t>
  </si>
  <si>
    <t>Cobros en cap. 8 de ingresos por reintegro de avales</t>
  </si>
  <si>
    <t>Pagos en cap. 8 de gastos por ejecución de avales</t>
  </si>
  <si>
    <t>DRN en cap. 1-7 de ingresos por reintegros de avales</t>
  </si>
  <si>
    <t>Cobros en cap. 1-7 de ingresos por reintegros de avales</t>
  </si>
  <si>
    <t>ORN en cap. 1-7 de gastos por ejecución de avales</t>
  </si>
  <si>
    <t>Pagos en cap. 1-7 de gastos por ejecución de avales</t>
  </si>
  <si>
    <t>ORN en el capítulo 8 por aportaciones de capital a unidades que tienen la consideración de administraciones públicas</t>
  </si>
  <si>
    <t>ORN en el capítulo 8 por aportaciones de capital a unidades que no tienen la consideración de administraciones públicas, de las que no se espera obtener dividendos o para sanear pérdidas</t>
  </si>
  <si>
    <t>OPA ejercicio n-1 aplicadas al presupuesto del ejercicio n (saldo inicial cuenta 413)</t>
  </si>
  <si>
    <t>OPA ejercicio n (saldo final cuenta 413)</t>
  </si>
  <si>
    <t>Valor del bien recepcionado</t>
  </si>
  <si>
    <t>Pagos efectuados por adquisiciones con pago aplazado</t>
  </si>
  <si>
    <t>Valor total del contrato</t>
  </si>
  <si>
    <t>Pagos efectuados en cap. 1-7 (amortización + intereses)</t>
  </si>
  <si>
    <t>16. Contratos de asociaciones público-privadas</t>
  </si>
  <si>
    <t>ORN por pagos al socio privado</t>
  </si>
  <si>
    <t>17. Inversiones realizadas por la corporación por cuenta de otra administración pública (no pertenece a la corporación local)</t>
  </si>
  <si>
    <t>ORN cap. 6 por inversión realizada por cuenta de otros entes</t>
  </si>
  <si>
    <t>DRN por cobros de la administración destinataria de la inversión</t>
  </si>
  <si>
    <t>ORN en el capítulo 8 por concesión de préstamos de probabilidad reducida de reembolso</t>
  </si>
  <si>
    <t>DRN en el capítulo 8 por reintegro de los préstamos</t>
  </si>
  <si>
    <t>Devoluciones de ingresos pendientes de imputar al presupuesto del ejercicio n-1 aplicadas al presupuesto del ejercicio n (saldo inicial cuenta 418)</t>
  </si>
  <si>
    <t>Devoluciones de ingresos pendientes de imputar al presupuesto del ejercicio n (saldo final cuenta 418)</t>
  </si>
  <si>
    <t>ORN por la entidad pagadora</t>
  </si>
  <si>
    <t>DRN por la entidad local</t>
  </si>
  <si>
    <t>DRN por la entidad receptora</t>
  </si>
  <si>
    <t>Ajuste aplicable únicamente a la entidad local</t>
  </si>
  <si>
    <t>OPA ejercicio n-1 al presupuesto del ejercicio n (saldo inicial cuenta 413)</t>
  </si>
  <si>
    <t>Préstamos de probabilidad reducida de reembolso</t>
  </si>
  <si>
    <t>2. Trabajos realizados por la empresa por su activo</t>
  </si>
  <si>
    <t>6. Ingresos de participaciones en instrumentos de patrimonio (dividendos)</t>
  </si>
  <si>
    <t>3. Otros gastos de explotación</t>
  </si>
  <si>
    <t>4. Gastos financieros y asimilados</t>
  </si>
  <si>
    <t>8. Variación de la inmovilización materia e intangibles, de inversiones inmobiliarias, de existencias</t>
  </si>
  <si>
    <t>GASTO MÁXIMO ADMISIBLE REGLA DE DESPESA</t>
  </si>
  <si>
    <t>GASTO COMPUTABLE EJERCICIO n</t>
  </si>
  <si>
    <t>Gasto computable ejercicio n-1</t>
  </si>
  <si>
    <t>Gasto computable ejercicio n-1 * tasa  creci. PIB</t>
  </si>
  <si>
    <t>Aumentos / Disminuciones de recaudación</t>
  </si>
  <si>
    <t>Límite de la regla del gasto ejercicio n</t>
  </si>
  <si>
    <t>(2) = (1) * (1 + tasa crec. PIB)</t>
  </si>
  <si>
    <t>(4) = (2) + (3)</t>
  </si>
  <si>
    <t>(5)</t>
  </si>
  <si>
    <t>TASA</t>
  </si>
  <si>
    <t>Gastos presupuestarios</t>
  </si>
  <si>
    <t>Liquidación ejercicio n-1</t>
  </si>
  <si>
    <t>Liquidación ejercicio n</t>
  </si>
  <si>
    <t>Capítulo 1</t>
  </si>
  <si>
    <t>Capítulo 2</t>
  </si>
  <si>
    <t>Capítulo 3 (conceptos 301, 311, 321, 331 y 357)</t>
  </si>
  <si>
    <t>Capítulo 4</t>
  </si>
  <si>
    <t>Capítulo 6</t>
  </si>
  <si>
    <t>Capítulo 7</t>
  </si>
  <si>
    <t>1. Total capítulos 1 a 7 de gastos (excepto intereses de deuda)</t>
  </si>
  <si>
    <t>Ajustes a los usos no financieros en términos SEC</t>
  </si>
  <si>
    <t>1.    (-) Enajenación de terrenos y otras inversiones reales</t>
  </si>
  <si>
    <t>2.    (+/-) Inversiones realizadas por cuenta de la corporación local</t>
  </si>
  <si>
    <t>3.    (+/-) Ejecución de avales</t>
  </si>
  <si>
    <t>4.    (+) Aportaciones de capital</t>
  </si>
  <si>
    <t>5.    (+/-) Asunción y cancelación de deudas</t>
  </si>
  <si>
    <t>6.    (+/-) Gastos realizados en el ejercicio pendientes de aplicar al presupuesto (cuenta 413 según Orden HAC/1364/2018)</t>
  </si>
  <si>
    <t>7.    (+/-) Pagos a socios privados realizados en el marco de las asociaciones público-privadas</t>
  </si>
  <si>
    <t>8.    (+/-) Adquisiciones con pago aplazado</t>
  </si>
  <si>
    <t>9.    (+/-) Arrendamiento financiero</t>
  </si>
  <si>
    <t>10.  (+) Préstamos</t>
  </si>
  <si>
    <t>11.  (-) Inversiones realizadas por la corporación local por cuenta de otra administración pública</t>
  </si>
  <si>
    <t>12.  (+/-) Ajuste por grado de ejecución del gasto</t>
  </si>
  <si>
    <t>13.  (+/-) Otros (especificar)</t>
  </si>
  <si>
    <t>2. Ajustes al cálculo de usos no financieros en términos SEC</t>
  </si>
  <si>
    <t>3. Usos no financieros en términos SEC, excepto intereses de la deuda (1 + 2)</t>
  </si>
  <si>
    <t>Pagos por transferencias (y otras operaciones internas) a otras entidades que integran la corporación local</t>
  </si>
  <si>
    <t>4. (-) Pagos por transferencias (y otras operaciones internas) a otras entidades que integran la corporación local</t>
  </si>
  <si>
    <t>Gasto financiado con fondos finalistas procedentes de la Unión Europea u otras administraciones públicas</t>
  </si>
  <si>
    <t>Unión Europea</t>
  </si>
  <si>
    <t>Estado</t>
  </si>
  <si>
    <t>Comunidad Autónoma</t>
  </si>
  <si>
    <t>Diputaciones</t>
  </si>
  <si>
    <t>Otras administraciones públicas</t>
  </si>
  <si>
    <t>5. (-) Gasto financiado con fondos finalistas procedentes de la Unión Europea u otras administraciones públicas</t>
  </si>
  <si>
    <t>Gasto realizado en inversiones financieramente sostenible</t>
  </si>
  <si>
    <t>Gasto realizado en inversiones financieramente sostenibles</t>
  </si>
  <si>
    <t>6. (-) Gasto realizado en inversiones financieramente sostenibles</t>
  </si>
  <si>
    <t>7. TOTAL GASTO COMPUTABLE DEL EJERCICIO (3 - 4 - 5 - 6)</t>
  </si>
  <si>
    <t>Límite de la regla del gasto</t>
  </si>
  <si>
    <t>Tasa creci. PIB ejercicio n</t>
  </si>
  <si>
    <t>Gasto computable ejercicio n-1  *  Tasa de crecimiento del PIB</t>
  </si>
  <si>
    <t>Aumentos (+) o disminuciones (-) permanentes de recaudación por cambios normativos (art. 12.4)</t>
  </si>
  <si>
    <t>8. LÍMITE DE LA REGLA DEL GASTO</t>
  </si>
  <si>
    <t>DIFERENCIA ENTRE EL "LÍMITE DE LA REGLA DEL GASTO" Y EL "GASTO COMPUTABLE" (8 - 7)</t>
  </si>
  <si>
    <t>AJUSTES A LOS USOS NO FINANCIEROS EN TÉRMINOS SEC</t>
  </si>
  <si>
    <t>13. Otros ((+/-) especificar)</t>
  </si>
  <si>
    <t>Proyecto</t>
  </si>
  <si>
    <t>Coef. Finanz.</t>
  </si>
  <si>
    <t>Administración que financia el gasto</t>
  </si>
  <si>
    <t>Ajuste (ORN * Coef. finanz.)</t>
  </si>
  <si>
    <t>Subtotal Unión Europea</t>
  </si>
  <si>
    <t>Subtotal Estado</t>
  </si>
  <si>
    <t>Subtotal comunidad autónoma</t>
  </si>
  <si>
    <t>Subtotal diputaciones</t>
  </si>
  <si>
    <t>Subtotal otras administraciones públicas</t>
  </si>
  <si>
    <t>GASTO REALIZADO EN INVERSIONES FINANCIERAMENTE SOSTENIBLES</t>
  </si>
  <si>
    <t>Descripción de la inversión financieramente sostenible</t>
  </si>
  <si>
    <t>Aplicación económica</t>
  </si>
  <si>
    <t>Grupo de programa de gasto</t>
  </si>
  <si>
    <t>ORN financiadas con cargo al superávit del ejercicio n-2</t>
  </si>
  <si>
    <t>ORN financiadas con cargo al superávit del ejercicio n-1</t>
  </si>
  <si>
    <t>AUGMENTOS O DISMINUCIONES PERMANENTES DE RECAUDACIÓN POR CAMBIOS NORMATIVOS</t>
  </si>
  <si>
    <t>Breve descripción del cambio normativo</t>
  </si>
  <si>
    <t>Importe incremento (+) /disminución (-)</t>
  </si>
  <si>
    <t>Cuentas anuales ejercicio n-1</t>
  </si>
  <si>
    <t>Cuentas anuales ejercicio n</t>
  </si>
  <si>
    <t>Aprovisionamientos</t>
  </si>
  <si>
    <t>Gastos de personal</t>
  </si>
  <si>
    <t>Otros gastos de explotación</t>
  </si>
  <si>
    <t>Impuesto de sociedades</t>
  </si>
  <si>
    <t>Otros impuestos</t>
  </si>
  <si>
    <t>Gastos excepcionales</t>
  </si>
  <si>
    <t>Variaciones de la inmovilización material e intangible; de inversiones inmobiliarias, de existencias</t>
  </si>
  <si>
    <t>Variaciones de existencias de productos acabados y en curso de fabricación, cuenta de PyG</t>
  </si>
  <si>
    <t>Aplicación de provisiones</t>
  </si>
  <si>
    <t>Inversiones efectuadas por cuenta de la entidad local</t>
  </si>
  <si>
    <t>Ayudas, transferencias y subvenciones concedidas</t>
  </si>
  <si>
    <t>1. Usos no financieros en términos SEC, excepto intereses de la deuda</t>
  </si>
  <si>
    <t>2. (-) Pagos por transferencias (y otras operaciones internas) a otras entidades que integran la corporación local</t>
  </si>
  <si>
    <t>3. (-) Gasto financiado con fondos finalistas procedentes de la Unión Europea u otras administraciones públicas</t>
  </si>
  <si>
    <t xml:space="preserve">4. (-) Gasto realizado en inversiones financieramente sostenibles	</t>
  </si>
  <si>
    <t>5. TOTAL GASTO COMPUTABLE DEL EJERCICIO (1 - 2 - 3 - 4)</t>
  </si>
  <si>
    <t>6. LÍMITE DE LA REGLA DEL GASTO</t>
  </si>
  <si>
    <t>DIFERENCIA ENTRE EL "LÍMITE DE LA REGLA DEL GASTO" Y EL "GASTO COMPUTABLE" (6 - 5)</t>
  </si>
  <si>
    <t>GASTO FINANCIADO CON FONDOS FINALISTAS PROCEDENTES DE LA UNIÓN EUROPEA U OTRAS ADMINISTRACIONES PÚBLICAS</t>
  </si>
  <si>
    <t>AUMENTOS O DISMINUCIONES PERMANENTES DE RECUADACIÓN POR CAMBIOS NORMATIVOS</t>
  </si>
  <si>
    <t>Importe incremente (+) /disminución (-)</t>
  </si>
  <si>
    <t>RÁTIO LEGAL DE LA DEUDA VIVA</t>
  </si>
  <si>
    <t>Deuda viva a 31/12</t>
  </si>
  <si>
    <t>Ingresos corrientes de la liquidación</t>
  </si>
  <si>
    <t>DEUDA VIVA A 31/12 ejercicio n</t>
  </si>
  <si>
    <t>Operaciones vigentes a 31/12/n</t>
  </si>
  <si>
    <t>INGRESOS CORRIENTES DE LA LIQUIDACIÓN ejercicio n</t>
  </si>
  <si>
    <t>DRN por operaciones corrientes afectadas a operaciones de capital</t>
  </si>
  <si>
    <t>Articulo 35 Contribuciones especiales</t>
  </si>
  <si>
    <t>Ajuste de consolidación por operaciones internas (*)</t>
  </si>
  <si>
    <t>Entidad receptora</t>
  </si>
  <si>
    <t xml:space="preserve">Que existe informe favorable del responsables del expediente en el que se exponen los antecedentes y disposiciones legales reglamentarias en que basa su criterio. </t>
  </si>
  <si>
    <t>Que se propone la dación de cuenta del informe en el pleno de la corporación.</t>
  </si>
  <si>
    <t>Art. 21 y 23  LO 2/2012
Art. 9.2 OHAP/2105/2012
Art. 116bis.2 L 7/1985
Art. 20 y 22.2 RD 1463/2007
SRF</t>
  </si>
  <si>
    <t>Al incumplirse las reglas fiscales en el momento de la liquidación del presupuesto del primer ejercicio del plan económico-financiero, que se acredita en el expediente que se han adoptado las medidas de gestión presupuestaria necesarias para evitar el incumplimiento en el segundo ejercicio del plan. (Por acuerdo de Consejo de Ministros no procede su aplicación).</t>
  </si>
  <si>
    <t xml:space="preserve">Que se han adoptado las medidas previstas en el plan y/o justificado la desviación o la falta de inclusión de nuevas medidas, previamente requeridas. (Por acuerdo de Consejo de Ministros no procede su aplicación). </t>
  </si>
  <si>
    <t>Art. 22.2 RD 1463/2007
SRF</t>
  </si>
  <si>
    <t>Se hace constar que en incumplirse las reglas fiscales en el momento de la liquidación del presupuesto del segundo ejercicio del plan, el pleno de la entidad local aprobará un nuevo plan económico y financiero para el ejercicio en curso (el ejercicio en que se aprueba la liquidación del segundo ejercicio del plan inicial) y el siguiente. (Por acuerdo de Consejo de Ministros no procede su aplicación).</t>
  </si>
  <si>
    <t>Tipos</t>
  </si>
  <si>
    <t xml:space="preserve">Que existe informe favorable del responsable del expediente, en el que se expone la situación de ejecución del presupuesto y del movimiento de la tesorería por operaciones presupuestarias independientes y auxiliares en el que se acredita el desarrollo normal del presupuesto. </t>
  </si>
  <si>
    <t>Art. 193.1 RDLeg 2/2004
Art. 105 RD 500/1990
Art. 34.1 L 39/2015</t>
  </si>
  <si>
    <t>Art. 193.1 RDLeg 2/2004
Art. 105 RD 500/1990</t>
  </si>
  <si>
    <t xml:space="preserve">Que la reducción de gastos del nuevo presupuesto por cuantía igual al remanente de tesorería negativo se aprobó por el pleno de la corporación, después de haberse aprobado la liquidación. </t>
  </si>
  <si>
    <t xml:space="preserve">Que se acredita que el desarrollo normal del presupuesto y la situación de la tesorería permiten la revocación de la reducción de gastos del nuevo presupuesto por cuantía igual al déficit producido. </t>
  </si>
  <si>
    <t>Art. 34.1 L 39/2015
Art. 52.2 RDLeg 2/2004</t>
  </si>
  <si>
    <t xml:space="preserve">Al tratarse de una concertación o modificación de una operación a corto plazo que junto con el resto de operaciones vivas de esta naturaleza no supera el 15% de los recursos corrientes liquidados en el ejercicio anterior, que el expediente se propone al alcalde/sa-presidente/a de la corporación. </t>
  </si>
  <si>
    <t xml:space="preserve">Al tratarse de una concertación o modificación de una operación a corto plazo que junto con el resto de operaciones vivas de esta naturaleza supera el 15% de los recursos corrientes liquidados en el ejercicio anterior, que el expediente se propone al pleno de la corporación. </t>
  </si>
  <si>
    <t>Art. 54.1.b) RDLeg 781/1986
Art. 3.3.c) RD 128/2018
Art. 47.2.l L 7/1985</t>
  </si>
  <si>
    <t xml:space="preserve">Al tratarse de la concertación de una operación de crédito que supera el 10% de los recursos ordinarios del presupuesto, que consta el informe de la secretaría de la corporación. </t>
  </si>
  <si>
    <t>Art. 50 RDLeg 2/2004</t>
  </si>
  <si>
    <t xml:space="preserve">Al tratarse de una entidad local con el presupuesto prorrogado, que las anteriores operaciones de tesorería hayan estado devueltas y se justifique este extremo a la hora de suscribir la nueva operación. </t>
  </si>
  <si>
    <t>Art. 51 RDLeg 2/2004</t>
  </si>
  <si>
    <t>Que la operación de crédito tiene una duración inferior a un año.</t>
  </si>
  <si>
    <t xml:space="preserve">Que el importe de la operación de crédito no supera, en su conjunto, el 30% de los ingresos liquidados por operaciones corrientes en el ejercicio anterior. </t>
  </si>
  <si>
    <t>Al tratarse de una operación de crédito realizada en el primer semestre del año sin que se haya producido la liquidación del presupuesto del ejercicio anterior, que el importe de la operación de crédito no supera, en su conjunto, el 30% de los ingresos liquidados por operaciones corrientes en el ejercicio anterior a este (n-2).</t>
  </si>
  <si>
    <t>Art. 48.bis.1 y 3 RDLeg 2/2004
Res. 04.07.2017 - SGTPF</t>
  </si>
  <si>
    <t>Que la ejecución de la actuación propuesta cumple el principio de prudencia financiera, de acuerdo con las condiciones establecidas por Resolución de 4 de julio de 2017, de la secretaría general del Tesoro y Política financiera, por el que se define el principio de prudencia financiera aplicable a las operaciones de endeudamiento y derivados de las comunidades autónomas y entidades locales.</t>
  </si>
  <si>
    <t>(*) EXCEL PARA EL CÁLCULO</t>
  </si>
  <si>
    <t>Art. 52.2 RDLeg 2/2004</t>
  </si>
  <si>
    <t xml:space="preserve">Al tratarse de una operación de crédito que no supera en su conjunto el 30% de los ingresos liquidados por operaciones corrientes del ejercicio anterior se deduce, que la entidad local tiene capacidad para hacer frente en el tiempo a las obligaciones de gasto derivadas de la contratación de la operación de tesorería (intereses y gastos relacionadas con las disposiciones de la póliza de tesorería). </t>
  </si>
  <si>
    <t xml:space="preserve">Al tratarse de una operación que precisa de autorización, se hace constar que no podrán adquirir firmeza los compromisos de gasto vinculados a la operación hasta que no se disponga de la correspondiente autorización. </t>
  </si>
  <si>
    <t xml:space="preserve">Se hace constar la obligatoriedad de comunicar al Departamento de Economía y Finanzas la operación de crédito y/o aval a corto plazo en el plazo de los diez primeros días del mes siguiente a la formalización del contrato. </t>
  </si>
  <si>
    <t>Art. 55.1 y 4 RDLeg 2/2004</t>
  </si>
  <si>
    <t xml:space="preserve">Se hace constar la obligatoriedad de comunicar a la central de riesgos del Ministerio de Hacienda información sobre la operación de tesorería concertada. </t>
  </si>
  <si>
    <t>Art. 47.2.l) L 7/1985</t>
  </si>
  <si>
    <t>Al tratarse de una operación que supera el 10% de recursos ordinarios, se hace constar que se requerirá el voto favorable de la mayoría absoluta del número legal de miembros de la corporación para la aprobación del expediente.</t>
  </si>
  <si>
    <t>D</t>
  </si>
  <si>
    <t>1. Condiciones de Operaciones de endeudamiento:</t>
  </si>
  <si>
    <t>Fecha prevista de inicio del préstamo</t>
  </si>
  <si>
    <t>Tipo de operación a contratar</t>
  </si>
  <si>
    <t>Sistema de amortización</t>
  </si>
  <si>
    <t>Importe de la operación</t>
  </si>
  <si>
    <t>% de las comisiones</t>
  </si>
  <si>
    <t>Importe operación con comisiones</t>
  </si>
  <si>
    <t xml:space="preserve">Modalidad de interés </t>
  </si>
  <si>
    <t>Interés Fijo %</t>
  </si>
  <si>
    <t>Euríbor actual %</t>
  </si>
  <si>
    <t>Consulta tipus de referencia actuals (BDE)</t>
  </si>
  <si>
    <t>Diferencial sobre el Euribor %</t>
  </si>
  <si>
    <t>Tipo de capitalitzación</t>
  </si>
  <si>
    <t>Tipo de Interés Efectivo (TIE)</t>
  </si>
  <si>
    <t>Años de carencia</t>
  </si>
  <si>
    <t>Periodicidad de las cuotas</t>
  </si>
  <si>
    <t>Tipo de carencia</t>
  </si>
  <si>
    <t>Nº de períodos (cuotas) de carencia</t>
  </si>
  <si>
    <t>Número de pagos totales</t>
  </si>
  <si>
    <t>Número de pagos año</t>
  </si>
  <si>
    <t>2. Diferencial máximo a aplicar en las operaciones de endeudamiento:</t>
  </si>
  <si>
    <r>
      <rPr>
        <b/>
        <sz val="9"/>
        <color theme="1"/>
        <rFont val="Arial"/>
        <family val="2"/>
      </rPr>
      <t>El coste total máximo de las operaciones de endeudamiento</t>
    </r>
    <r>
      <rPr>
        <sz val="9"/>
        <color theme="1"/>
        <rFont val="Arial"/>
        <family val="2"/>
      </rPr>
      <t xml:space="preserve">, incluyendo comisiones y otros gastos - excepto las comisiones citadas en el Anexo 3-, no podrá superar el coste de financiación del Estado a medio plazo de la operación, incrementado en los </t>
    </r>
    <r>
      <rPr>
        <b/>
        <u/>
        <sz val="9"/>
        <color theme="1"/>
        <rFont val="Arial"/>
        <family val="2"/>
      </rPr>
      <t>diferenciales máximos</t>
    </r>
    <r>
      <rPr>
        <sz val="9"/>
        <color theme="1"/>
        <rFont val="Arial"/>
        <family val="2"/>
      </rPr>
      <t xml:space="preserve"> siguientes:</t>
    </r>
  </si>
  <si>
    <t>Diferencial máximo a aplicar</t>
  </si>
  <si>
    <t>Otras operaciones (EE.LL que cumlen condiciones de elegibilidad)</t>
  </si>
  <si>
    <t xml:space="preserve">3. Cálculo de la vida media inicial (lineal): </t>
  </si>
  <si>
    <t>Vida mitjana en anys</t>
  </si>
  <si>
    <t>Vida mitjana en mesos</t>
  </si>
  <si>
    <t>Increment 0,01/any add. (màxim 15 p)</t>
  </si>
  <si>
    <t>4. Cálculo del coste total máximo de la Operación de endeudamiento de acuerdo Prudencia Financiera:</t>
  </si>
  <si>
    <t>100 punts bàsics = 1%</t>
  </si>
  <si>
    <t>Mesos</t>
  </si>
  <si>
    <t>Omplir amb les dades de la taula de l'Annex en %</t>
  </si>
  <si>
    <t>5. Verificación principio de Prudencia Financera:</t>
  </si>
  <si>
    <t>Límite del coste de financiación</t>
  </si>
  <si>
    <t>Tasa Anual Equivalente (TAE)</t>
  </si>
  <si>
    <t>https://www.bde.es/webbde/es/estadis/infoest/ti_1_7.pdf</t>
  </si>
  <si>
    <r>
      <t xml:space="preserve">La </t>
    </r>
    <r>
      <rPr>
        <b/>
        <sz val="9"/>
        <color theme="1"/>
        <rFont val="Arial"/>
        <family val="2"/>
      </rPr>
      <t>Tasa Anual Equivalente</t>
    </r>
    <r>
      <rPr>
        <sz val="9"/>
        <color theme="1"/>
        <rFont val="Arial"/>
        <family val="2"/>
      </rPr>
      <t xml:space="preserve"> es un indicador que resulta de aplicar el tipo de interés imputado, las comisiones bancarias y los gastos de formalización, por lo tanto, es un indicador que revela el coste efectivo y se calcula aplicando la TIR de la operación.</t>
    </r>
  </si>
  <si>
    <r>
      <t xml:space="preserve">La </t>
    </r>
    <r>
      <rPr>
        <b/>
        <sz val="9"/>
        <color theme="1"/>
        <rFont val="Arial"/>
        <family val="2"/>
      </rPr>
      <t>Tasa de Interés Efectivo</t>
    </r>
    <r>
      <rPr>
        <sz val="9"/>
        <color theme="1"/>
        <rFont val="Arial"/>
        <family val="2"/>
      </rPr>
      <t xml:space="preserve"> es un indicador que resulta de aplicar al tipo de interés (nominal) la periodicidad y capitalización de los intereses; iguala los pagos y cobros de principal e intereses de un producto teniendo en cuenta el momento en que se producen, por lo tanto, se utiliza para homogeneizar y comparar diferentes tipos de interés con diferentes períodos de liquidación.</t>
    </r>
  </si>
  <si>
    <t>https://www.tesoro.es/coordinacion-de-emisores-publicos/resoluciones-de-prudencia-financiera</t>
  </si>
  <si>
    <t xml:space="preserve">Al tratarse de una concertación o modificación de una operación a largo plazo, cuyo importe acumulado dentro del ejercicio económico no supera el 10% de los recursos de carácter ordinario previstos en el presupuesto, que el expediente se propone al alcalde/sa-presidente/a de la corporación. </t>
  </si>
  <si>
    <t xml:space="preserve">Al tratarse de una concertación o modificación de una operación a largo plazo, cuyo importe acumulado dentro del ejercicio económico supera el 10% de los recursos de carácter ordinario previstos en el presupuesto, que el expediente se propone al pleno de la corporación. </t>
  </si>
  <si>
    <t>Art. 54.1.b) RDLeg 781/1986
Art. 3.3.c) RD 128/2018
Art. 47.2.l)  L 7/1985</t>
  </si>
  <si>
    <t>Art. 54 RDleg 2/2004</t>
  </si>
  <si>
    <t xml:space="preserve">Al tratarse de una concertación de operación a largo plazo de un organismo autónomo, entidad o sociedad mercantil dependiente, que consta la previa autorización del pleno de la corporación. </t>
  </si>
  <si>
    <t xml:space="preserve">Que la entidad local dispone del presupuesto aprobado. </t>
  </si>
  <si>
    <t>Al tratarse de una entidad con presupuesto prorrogado, que se proponen concertar operaciones previstas en el artículo 149 del RDLeg 2/2004 y/o operaciones para la financiación de inversiones vinculadas directamente a modificaciones de crédito tramitadas en la forma prevista en los apartados 1, 2, 3 y 6 del artículo 177 RDLeg 2/2004.</t>
  </si>
  <si>
    <t>Art. 53.1, 2 y 3 RDLeg 2/2004
DF 31 L 17/2012 OECF/138/2007</t>
  </si>
  <si>
    <t xml:space="preserve">Al tratarse de la concertación de una operación de crédito a largo plazo, siempre que el ahorro neto sea negativo y/o el volumen total de deuda viva exceda del 110% de los ingresos corrientes liquidados o devengados del último ejercicio presupuestario liquidado, que consta el plan de saneamiento financiero, aprobado por el pleno, a realizar en un plazo no superior a 3 años, en el que se adopten las medidas de gestión, tributarias, financieras y presupuestarias que permitan, como mínimo, ajustar a cero el ahorro negativo de la entidad, organismo autónomo o societario mercantil, salvo que se trate del supuesto de autorización de una operación de crédito que tenga como finalidad la sustitución de operaciones de crédito a largo plazo concertadas con anterioridad, en la forma prevista por la ley, con el objetivo de disminuir la carga financiera o el riesgo de estas operaciones, respecto a las obligaciones derivadas de estas pendientes de vencimiento, además, que consta la autorización de la formalización de las operaciones previstas por parte del órgano de tutela financiera. </t>
  </si>
  <si>
    <t xml:space="preserve">(*) EXCEL PARA EL CÁLCULO
</t>
  </si>
  <si>
    <t>Art. 53.5.a) y b) RDLeg 2/2004</t>
  </si>
  <si>
    <t xml:space="preserve">Al tratarse de la concertación de una operación de crédito a largo plazo que se formaliza en el exterior o con entidades financieras no residentes en España, incluidas las cesiones a entidades financieras no residentes de las participaciones que ostentan entidades residentes, en créditos otorgados a las entidades locales, sus organismos autónomos y los entes y sociedades mercantiles dependientes, que presenten servicios o produzcan bienes que no se financien mayoritariamente con ingresos de mercado, y/o que se instrumenta mediante emisiones de deuda o cualquier otra forma de apelación al crédito público, y/o denominada en euros y que se realiza dentro del espacio territorial de los países pertenecientes a la Unión Europea y con entidades financieras residentes en algunos de los países de la Unión Europea, que consta la autorización de tutela financiera. </t>
  </si>
  <si>
    <t>Art. 52.2 y 53 RDLeg 2/2004</t>
  </si>
  <si>
    <t xml:space="preserve">Al tratarse de una operación de crédito cuyo importe anual no supera en su conjunto el 110% de los ingresos corrientes liquidados o devengados del último ejercicio presupuestario liquidado del presupuesto de la entidad se deduce, que la entidad local tiene capacidad para hacer frente en el tiempo a las obligaciones de gasto derivadas de la contratación de la operación de crédito. </t>
  </si>
  <si>
    <t>Art. 53 RDLeg 2/2004
DF 31 L 17/2012</t>
  </si>
  <si>
    <t xml:space="preserve">Al tratarse de una entidad incluida en el ámbito subjetivo de los artículos 111 y 135 del RDLeg 2/2004 que haya incumplido el principio de estabilidad presupuestaria y con un volumen de endeudamiento superior al 75% de los ingresos corrientes liquidados, en las operaciones que se formalicen en el exterior (fuera de la UE), en las que se instrumentaliza mediante emisiones de deuda o cualquier otra apelación de crédito público, en las entidades adheridas a las medidas del Título II del RD 8/2013 (medidas urgentes contra la morosidad), que se dispone de autorización del órgano de tutela financiera en las operaciones de deuda a I/p. </t>
  </si>
  <si>
    <t xml:space="preserve">Que la ejecución de la actuación propuesta cumple el principio de prudencia financiera, de acuerdo con las condiciones establecidas por Resolución de 4 de julio de 2017, de la secretaría general del Tesoro y Política financiera, por el que se define el principio de prudencia financiera aplicable a las operaciones de endeudamiento y derivados de las comunidades autónomas y entidades locales. </t>
  </si>
  <si>
    <t>Art. 13.5 LO 2/2012
Art. 25.1 RD 1463/2007</t>
  </si>
  <si>
    <t>Al tratarse de una operación que precisa de autorización, que existe el informe de control permanente sobre la evaluación del cumplimiento del objetivo de estabilidad presupuestaria de la liquidación del presupuesto del ejercicio anterior y del presupuesto aprobado para el ejercicio corriente, en aplicación del artículo 16 del RD 1463/2007.</t>
  </si>
  <si>
    <t xml:space="preserve">Al tratarse de una operación que supera el 10% de recursos ordinarios, se hace constar que se requerirá el voto favorable de la mayoría absoluta del número legal de miembros de la corporación para la aprobación del expediente. </t>
  </si>
  <si>
    <t>Art. 4.1 OECF/138/2007</t>
  </si>
  <si>
    <t xml:space="preserve">Se hace constar la obligatoriedad de comunicar al Departamento de Economía y Finanzas la operación de crédito y/o aval a largo plazo en el plazo de los diez primeros días del mes siguiente a la formalización del contrato. </t>
  </si>
  <si>
    <t>Se hace constar la obligatoriedad de comunicar a la central de riesgos del Ministerio de Hacienda información sobre la operación de crédito concertada y su carga financiera.</t>
  </si>
  <si>
    <t>Variación de los pasivos financieros</t>
  </si>
  <si>
    <t xml:space="preserve">DRN capítulos 1 a 5 de la liquidación </t>
  </si>
  <si>
    <t>DRN por operaciones corrientes afectados a operaciones de capital</t>
  </si>
  <si>
    <t>DERECHOS RECONOCIDOS NETOS INGRESOS CORRIENTES LIQUIDACIÓN n-1</t>
  </si>
  <si>
    <t>a) Derechos reconocidos netos corrientes totales</t>
  </si>
  <si>
    <t>Ajustes a los ingresos corrientes:</t>
  </si>
  <si>
    <t>Artículo 35</t>
  </si>
  <si>
    <t>Concepto 396</t>
  </si>
  <si>
    <t>Concepto 397</t>
  </si>
  <si>
    <t>Ingresos no recurrentes</t>
  </si>
  <si>
    <t>b) Total ajustes a los ingresos corrientes</t>
  </si>
  <si>
    <t>1. TOTAL INGRESOS CORRIENTES AJUSTADOS (a - b)</t>
  </si>
  <si>
    <t>OBLIGACIONES RECONOCIDAS NETAS GASTOS CORRIENTES CAP. 1, 2 Y 4 LIQUIDACIÓN n-1</t>
  </si>
  <si>
    <t>2. Gastos corrientes en bienes y servicios</t>
  </si>
  <si>
    <t>c) Total gastos corrientes cap. 1, 2 y 4</t>
  </si>
  <si>
    <t>ORN financiadas con remanentes líquido de tesorería:</t>
  </si>
  <si>
    <t>d) Total ORN financiadas con remanente líquido de tesorería</t>
  </si>
  <si>
    <t>2. TOTAL GASTOS CORRIENTES CAP. 1, 2 Y 4 AJUSTADAS (c - d)</t>
  </si>
  <si>
    <t>3. AHORRO BRUTO (1 - 2)</t>
  </si>
  <si>
    <t>4. Anualidad teórica de amortización</t>
  </si>
  <si>
    <t>5. AHORRO NETO (3 - 4)</t>
  </si>
  <si>
    <t>6. RATIO LEGAL DE AHORRO NETO (5 / 1 * 100)</t>
  </si>
  <si>
    <t>Art. 34.1 L 39/2015
Art. 177.5 RDLeg 2/2004
Art. 36.3 RD 500/1990</t>
  </si>
  <si>
    <t>Art. 177.5 RDLeg 2/2004
Art. 47.2.l) L 7/1985
Art. 54.1 RDLeg 781/1986
Art. 3.3.c) RD 128/2018</t>
  </si>
  <si>
    <t xml:space="preserve">Que consta informe de la secretaría de la corporación. </t>
  </si>
  <si>
    <t>Art. 49.4 RDLeg 2/2004</t>
  </si>
  <si>
    <t xml:space="preserve">Que la operación de crédito se instrumenta mediante un préstamo o un crédito concertado con una entidad financiera. </t>
  </si>
  <si>
    <t>Art. 177.5 RDLeg  2/2004
Art.36.3 RD 500/1990</t>
  </si>
  <si>
    <t xml:space="preserve">Que la operación de crédito tiene previsto financiar nuevos o mayores gastos para operaciones corrientes que en el expediente se declaren expresamente necesarias y urgentes. </t>
  </si>
  <si>
    <t>Art. 177.5 RDLeg 2/2004
Art. 36.2 y 36.3 RD 500/1990</t>
  </si>
  <si>
    <t>Que se acredita la insuficiencia de otros medios de financiación previstos en los artículos 36.1 del RD 500/1990 y 177.4 del RDLeg 2/2004.</t>
  </si>
  <si>
    <t xml:space="preserve">Que su importe total anual no supera el 5% de los recursos por operaciones corrientes del presupuesto de la entidad. </t>
  </si>
  <si>
    <t xml:space="preserve">Que la carga financiera total de la entidad, cualquiera que sea su naturaleza, incluida la derivada de las operaciones proyectadas, no supera el 25% de estos recursos. </t>
  </si>
  <si>
    <t xml:space="preserve">Al cumplirse las circunstancias establecidas en el art. 177.5 del RDLeg 2/2004 se deduce, que la entidad local tiene capacidad para hacer frente en el tiempo a las obligaciones de gasto derivadas de la contratación de la operación de crédito. </t>
  </si>
  <si>
    <t xml:space="preserve">Se hace constar que las operaciones quedarán canceladas antes que se proceda a la renovación de la corporación que las concierte. </t>
  </si>
  <si>
    <t>Art. 177.5 RDLeg 2/2004
Art. 47 L 7/1985</t>
  </si>
  <si>
    <t xml:space="preserve">Se hace constar que se requerirá el voto favorable de la mayoría absoluta del número legal de miembros de la corporación para la aprobación del expediente. </t>
  </si>
  <si>
    <t>Art. 34.1 L 39/2015
Art. 49.4, 177.5 y 193.2 RDLeg 2/2004</t>
  </si>
  <si>
    <t>Art. 49.4, 177.5 y 193.2 RDLeg 2/2004
Art. 47.2.l) L 7/1985
Art. 54.1 RDLeg 781/1986
Art. 3.3.c) RD 128/2018</t>
  </si>
  <si>
    <t>Art. 49.4, 177.5 y 193.2 RDLeg 2/2004
Art. 36.3 RD 500/1990</t>
  </si>
  <si>
    <t xml:space="preserve">Que se hace constar que las operaciones quedarán canceladas antes que se produzca la renovación de la corporación que las concierte. </t>
  </si>
  <si>
    <t xml:space="preserve">En cumplirse las circunstancias establecidas en el art. 177.5 del RDLeg 2/2004 se deduce, que la entidad local tiene capacidad para hacer frente en el tiempo a las obligaciones de gasto derivadas de la contratación de la operación de crédito. </t>
  </si>
  <si>
    <t>Art. 49.4, 177.5 y 193.2 RDLeg 2/2004
Art. 47 L 7/1985</t>
  </si>
  <si>
    <t>Se hace constar que se requerirá el voto favorable de la mayoría absoluta del número legal de miembros de la corporación para la aprobación del expediente.</t>
  </si>
  <si>
    <t xml:space="preserve">En tratarse de una concesión de aval que no supera el 10% de los recursos de carácter ordinario previstos en el presupuesto, que el expediente se propone al alcalde/sa-presidente/a de la corporación. </t>
  </si>
  <si>
    <t xml:space="preserve">En tratarse de una concesión de aval que no supera el 10% de los recursos de carácter ordinario previstos en el presupuesto, que el expediente se propone al pleno de la corporación. </t>
  </si>
  <si>
    <t>En tratarse de la concertación de una operación de crédito que supera el 10% de los recursos ordinarios del presupuesto, que consta el informe de la secretaría de la corporación.</t>
  </si>
  <si>
    <t>Art. 49.8 RDLeg 2/2004</t>
  </si>
  <si>
    <t xml:space="preserve">Que se acredita que el importe del préstamo garantizado no es superior al importe que hubiera supuesto a la entidad local la financiación directa mediante crédito de la obra o del servicio. </t>
  </si>
  <si>
    <t>Art. 49.6 RDLeg 2/2004</t>
  </si>
  <si>
    <t xml:space="preserve">Que a los efectos de facilitar la realización de obras y prestación de servicios de su competencia, consta razonadamente la conveniencia de conceder este aval. </t>
  </si>
  <si>
    <t xml:space="preserve">Que la concesión del aval se hace de forma individualizada para cada operación de crédito. </t>
  </si>
  <si>
    <t xml:space="preserve">Que la operación de crédito que se avala ha estado concertada por las personas o entidades contratadas por la entidad local para la realización de la obra o servicio, o la explotación de la concesión. </t>
  </si>
  <si>
    <t xml:space="preserve">Que se acredita que la operación avalada cumple el principio de prudencia financiera, de acuerdo con las condiciones establecidas por Resolución de 9 de septiembre de 2015, de la Secretaría General de Coordinación Autonómica y Local. </t>
  </si>
  <si>
    <t>Al tratarse de una operación de crédito que su importe anual no supera en su conjunto el 110% de los ingresos corrientes liquidados o devengados del último ejercicio presupuestario y liquidado del presupuesto en la entidad se deduce, que la entidad local tiene capacidad para hacer frente en el tiempo a las obligaciones de gasto derivadas de la contratación de la operación de crédito.</t>
  </si>
  <si>
    <t>Al tratarse de la concertación de una operación de crédito que supera el 10% de los recursos ordinarios del presupuesto, que consta el informe de la secretaría de la corporación.</t>
  </si>
  <si>
    <t>Al tractarse de una concesión de aval que no supere el 10% de los recursos de carácter ordinario previstos en el presupuesto, que el expediente se propone al alcalde/sa-presidente/a de la corporación.</t>
  </si>
  <si>
    <t xml:space="preserve">Al tratarse de una concesión de aval que supera el 10% de los recursos de carácter ordinario previstos en el presupuesto, que el expediente se propone al pleno de la corporación. </t>
  </si>
  <si>
    <t>Que se acredita que el importe del préstamo garantizado no es superior al importe que hubiera supuesto a la entidad local la financiación directa mediante crédito de la obra o del servicio.</t>
  </si>
  <si>
    <t>Art. 49.7 RDLeg 2/2004</t>
  </si>
  <si>
    <t>Que la concesión del aval se hace a una sociedad mercantil participada por personas o entidades privadas en que la entidad local tiene una cuota de participación en el capital social no inferior al 30%.</t>
  </si>
  <si>
    <t>Que el aval concedido no garantiza un porcentaje del crédito superior al porcentaje de la entidad local en la sociedad mercantil.</t>
  </si>
  <si>
    <t xml:space="preserve">Al tratarse de una operación de crédito cuyo importe anual no supere en su conjunto el 110% de los ingresos corrientes liquidados o devengados del último ejercicio presupuestario liquidado del presupuesto de la entidad se deduce, que la entidad local tiene capacidad para hacer frente en el tiempo a las obligaciones de gasto derivadas de la contratación de la operación de crédito. </t>
  </si>
  <si>
    <t>Art. 7.2 RDL 4/2012</t>
  </si>
  <si>
    <t>Que la duración del Plan coincide con el período de amortización previsto por la operación de endeudamiento.</t>
  </si>
  <si>
    <t>Art. 7.2.a) RDL 4/2012</t>
  </si>
  <si>
    <t>Que se contemplan los ingresos corrientes suficientes para financiar los gastos corrientes y la amortización de las operaciones de endeudamiento, incluida la que se formaliza en el marco del plan de ajuste.</t>
  </si>
  <si>
    <t>Art. 7.2.b) RDL 4/2012</t>
  </si>
  <si>
    <t>Que los ingresos corrientes contenidos en el plan son consistentes con la evolución de los ingresos efectivamente obtenidos en los últimos 3 ejercicios.</t>
  </si>
  <si>
    <t>Art. 7.2.c) RDL 4/2012</t>
  </si>
  <si>
    <t>Que se prevé una adecuada financiación de los servicios públicos prestados mediante tasa o precios públicos, incluyendo la información suficiente del coste de los servicios públicos y su financiación.</t>
  </si>
  <si>
    <t>Art. 7.2.d) RDL 4/2012</t>
  </si>
  <si>
    <t>Que se prevé la descripción y el calendario de aplicación de las reformas estructurales que se implementen así como las medidas de reducción de cargas administrativas a empresas y ciudadanos establecidas por ACDGAE.</t>
  </si>
  <si>
    <t xml:space="preserve">Art. 7.4 RDL 4/2012 </t>
  </si>
  <si>
    <t>Art. 34.1 L 39/2015
Art. 51.2 b) RDL 17/2014</t>
  </si>
  <si>
    <t>Art. 51.2 a) RDL 17/2014</t>
  </si>
  <si>
    <t>Que consta en la solicitud una memoria económica en el que se detalla la relación de proyectos de inversiones por los que la enitdad local solicita la adhesión al Fondo de Impulso Económico incorporando la proyección de los efectos presupuestarios y económicos que podrían derivarse de la inversión en el horizonte de su vida útil.</t>
  </si>
  <si>
    <t>Que los efectos presupuestarios y económicos establecidos en la memoria, son consistentes con la información disponible para la intervención general.</t>
  </si>
  <si>
    <t>Art. 51.3 RDL 17/2014</t>
  </si>
  <si>
    <t>Se hace constar que para cubrir todas o una parte de las necesidades de financiación a través del fondo, se remitirá al Ministerio de Hacienda y Administraciones Públicas durante el mes de julio la solicitud y documentación</t>
  </si>
  <si>
    <t>Art. 54.1.b) RDLeg 781/1986
Art. 3.3.c) RD 128/2018</t>
  </si>
  <si>
    <t>Que consta el informe favorable de la secretaría de la corporación.</t>
  </si>
  <si>
    <t xml:space="preserve">Que consta la memoria justificativa de que la finalidad de la cesión se hace en beneficio de la población de la entidad a la que se cede. </t>
  </si>
  <si>
    <t xml:space="preserve">Que consta la justificación de que la finalidad de la cesión no se pode asumir manteniendo la entidad el dominio y el condominio del bien, ni constituyendo sobre este ningún derecho real. </t>
  </si>
  <si>
    <t xml:space="preserve">Que consta la justificación documental por la propia entidad o institución solicitante de su carácter público. </t>
  </si>
  <si>
    <t>Que consta la certificación de la secretaría de la corporación acreditando que el bien figura en el inventario aprobado por la entidad como bien patrimonial</t>
  </si>
  <si>
    <t>Que consta el dictamen suscrito por el técnico donde se acredita que el bien no está incluido en ningún plan de ordenación, reforma o adaptación que lo haga necesario a la entidad, ni es previsible que lo sea en los próximos diez años.</t>
  </si>
  <si>
    <t>Que consta el justificante conforme el expedientes se ha sometido a información pública por un período mínimo de 30 días.</t>
  </si>
  <si>
    <t>Que consta el justificante que durante el período de información pública no se han presentado reclamaciones o alegaciones y, si se han presentado, que éstas han sido resueltas.</t>
  </si>
  <si>
    <t>Que la propuesta de acuerdo determina la finalidad concreta a que las entidades o las instituciones beneficiarias deben destinar los bienes.</t>
  </si>
  <si>
    <t xml:space="preserve">Que se hace constar explícitamente que si el bien cedido no se destina al uso previsto en el plazo fijado o deja de ser destinado a él, revierte automáticamente de pleno derecho al patrimonio de la entidad cedente. </t>
  </si>
  <si>
    <t>Art. 47.2 ñ L 7/1985</t>
  </si>
  <si>
    <t>Que el expediente se propone al alcalde/sa-presidente/a de la corporación.</t>
  </si>
  <si>
    <t xml:space="preserve">Que consta el informe favorable de la secretaría de la corporación. </t>
  </si>
  <si>
    <t xml:space="preserve">Que consta informe técnico que acredita que el bien que se quiere declarar no utilizable, es inaplicable a los servicios municipales o al aprovechamiento normal, atendiendo a su naturaleza y destino debido a su deterioro, depreciación o estado deficiente. </t>
  </si>
  <si>
    <t>Se ha constar</t>
  </si>
  <si>
    <t>Al tratarse de una renuncia a herencia, legado o donación en que la cuantía exceda del 10% de los recursos ordinarios del presupuesto, que consta el informe de la secretaría de la corporación.</t>
  </si>
  <si>
    <t xml:space="preserve">Al tratarse de un bien inmueble con informe previo del Departamento de Gobernación desfavorable, que consta el informe de la secretaría de la corporación. </t>
  </si>
  <si>
    <t xml:space="preserve">Que en el expediente se demuestra la existencia de una causa que justifica la renuncia. </t>
  </si>
  <si>
    <t xml:space="preserve">Que consta la valoración pericial que acredite el aprecio del bien. </t>
  </si>
  <si>
    <t xml:space="preserve">Al tratarse de un bien inmueble cuyo valor excede el 25% de los recursos ordinarios del presupuesto consolidado de la corporación, que consta informe favorable del Departamento de Gobernación, o bien si han transcurrido más de 30 días desde su petición y este no se ha emitido se podrán proseguir las actuaciones. </t>
  </si>
  <si>
    <t xml:space="preserve">Al tratarse de un bien inmueble cuyo valor no excede el 25% de los recursos ordinarios del presupuesto consolidado de la corporación, que consta la justificación de haber dado cuenta al Departamento de Gobernación, una vez instruido el expediente y antes de la resolución definitiva. </t>
  </si>
  <si>
    <t>Al tratarse de un valor mobiliario o de una participación en sociedades o empresas, que consta el informe previo del Departamento de Economía y Finanzas, que se emitirá en un plazo máximo de 30 días.</t>
  </si>
  <si>
    <t xml:space="preserve">Al tratarse de un bien declarado de interés cultural o incluido en el inventario general del Estado o en el catálogo municipal de bienes de interés singular o valor histórico-artístico, que consta la comunicación previa al Departamento de Cultura de la Generalitat y al órgano competente de la Administración del Estado. </t>
  </si>
  <si>
    <t xml:space="preserve">Se hace constar en la propuesta que se trata de un bien inmueble cuyo valor excede el 25% de los recursos ordinarios del presupuesto consolidado de la corporación con informe desfavorable del Departamento de Gobernación. </t>
  </si>
  <si>
    <t>Se hace constar que en tratarse de renuncia a herencia, legado o donación cuya cuantía exceda el 10% de los recursos ordinarios del presupuesto, que se requerirá el voto favorable de la mayoría absoluta del número legal de miembros de la corporación para la aprobación del expediente.</t>
  </si>
  <si>
    <t xml:space="preserve">Que en la propuesta de acuerdo, junto con la aprobación de los pliegos y del proyecto, se propone aprobar la convocatoria del concurso para otorgar la concesión del bien de dominio público. </t>
  </si>
  <si>
    <t>Que en el pliego de cláusulas consta el objeto de la concesión administrativa, las obras y las instalaciones que, en su caso, deba realizar el interesado, el plazo de utilización, los deberes y facultades del concesionario, las tarifas correspondientes y el canon o participación que se tenga que satisfacer a la administración, la obligación de mantener en buen estado la porción de dominio utilizado y, en su caso, las obras que se constituyan, la reversión de las obras y las instalaciones en la finalización de la concesión, la garantía provisional, que consisten en el 2% del valor del dominio público objeto de ocupación y del presupuesto de las obras que, en su caso, deban ejecutarse, las sanciones por infracciones a las obligaciones contraídas y la obligación del concesionario de dejar libre y vacuos, a disposición de la Administración, dentro del plazo establecido, los bienes objeto de la concesión, y de reconocer la potestad de esta para acordar y ejecutar, por sí misma, el lanzamiento.</t>
  </si>
  <si>
    <t>Art. 285 L 9/2017</t>
  </si>
  <si>
    <t>Que existe estudio económico para la determinación del canon previsto en los pliegos.</t>
  </si>
  <si>
    <t xml:space="preserve">Que el proyecto contiene una memoria justificativa, los planos representativos de la situación, las dimensiones y las otras circunstancias de la porción de dominio público objeto de ocupación y del detalle de las obras que, en su caso, deban ejecutarse, la valoración de la parte de dominio público que se ocupe, como si se tratara de bienes de propiedad privada, el presupuesto, y el pliego de condiciones que debe regir la concesión del bien de dominio público, y en su caso, la realización de las obras. </t>
  </si>
  <si>
    <t xml:space="preserve">Al tratarse de una ocupación privativa, que consta memoria explicativa de la utilización y de los fines de la ocupación de los bienes de dominio público. </t>
  </si>
  <si>
    <t xml:space="preserve">Que la concesión se otorga salvando los derechos de propiedad y sin perjuicio de otro. </t>
  </si>
  <si>
    <t xml:space="preserve">Que la finalidad para la que se otorga la concesión es concreta. </t>
  </si>
  <si>
    <t xml:space="preserve">Que se prevé una duración de la concesión que no excede los 50 años con las posibles prórrogas incluidas. </t>
  </si>
  <si>
    <t xml:space="preserve">Que se exige al concesionario el establecimiento de garantías suficientes con el fin de asegurar el buen uso de los bienes y/o instalaciones. </t>
  </si>
  <si>
    <t>Que existe informe favorable del responsable del expediente en el que se exponen los antecedentes y disposiciones legales o reglamentarias en que basa su criterio</t>
  </si>
  <si>
    <t xml:space="preserve">Que consta el informe del Departamento de Gobernación, excepto si éste no se ha emitido en el plazo máximo de 30 días, que se podrá proseguir con las actuaciones. </t>
  </si>
  <si>
    <t xml:space="preserve">Que se prevé que la adjudicación de la cesión se hará por subasta pública. </t>
  </si>
  <si>
    <t xml:space="preserve">Al tratarse de una adjudicación por lotes o suertes, que consta que la cesión se hace a los vecinos en proporción directa al número de personas que tengan a su cargo e inversa a su situación económica. </t>
  </si>
  <si>
    <t xml:space="preserve">Al tratarse de una adjudicación mediante precio, que consta que la cesión del producto se destina a servicios en utilidad de quienes tengan derecho al aprovechamiento, sin que la corporación pueda detraer más de un 5% del importe. </t>
  </si>
  <si>
    <t xml:space="preserve">Al tratarse de un caso extraordinario en el que los vecinos deben abonar una cuota anual para el aprovechamiento de los lotes que se les adjudica, que consta que la cuota es para compensar estrictamente los gastos que se originen por la custodia, la conservación y la administración de los bienes. </t>
  </si>
  <si>
    <t xml:space="preserve">Al tratarse del aprovechamiento de bienes comunales para fines específicos, tales como enseñanza, ocio escolar, caza o auxilio a los vecinos necesitados, que la extensión de este aprovechamiento y su régimen jurídico peculiar se ajustan a las previsiones de la legislación sectorial aplicable. </t>
  </si>
  <si>
    <t>Al tratarse de ejercer el derecho de tanteo en la subasta del aprovechamiento de los bienes comunales, dentro de los 5 días siguiente al de la realización de la licitación, que consta que la adjudicación se acuerda en la máxima postura ofrecida por los concurrentes.</t>
  </si>
  <si>
    <t xml:space="preserve">Al tratarse de ejercer el derecho de tanteo en la subasta del aprovechamiento de los bienes comunales, dentro de los 5 días siguientes al de la realización de la licitación, que consta que la distribución del disfrute y el pago de la adjudicación está sujeto a derrama o reparto vecinal. </t>
  </si>
  <si>
    <t>Se hace constar que se requeriré el voto favorable de la mayoría absoluta del número legal de miembros de la corporación para la aprobación del expediente.</t>
  </si>
  <si>
    <t xml:space="preserve">Que consta informe favorable de la secretaría de la corporación. </t>
  </si>
  <si>
    <t xml:space="preserve">Que se determina la situación física y jurídica del bien, se ha practicado la determinación del inmueble en su caso y, consta la inscripción en el Registro de la Propiedad. </t>
  </si>
  <si>
    <t xml:space="preserve">Que consta la valoración pericial que acredita la estimación del bien. </t>
  </si>
  <si>
    <t xml:space="preserve">Al tratarse de un bien inmueble cuyo valor excede el 25% de los recursos ordinarios del presupuesto consolidado de la corporación, que consta informe favorable del Departamento de Gobernación, o bien si han transcurrido más de 30 días desde su petición y éste no se ha emitido se podrán proseguir las actuaciones. </t>
  </si>
  <si>
    <t>Al tratarse de un bien inmueble cuyo valor excede el 25% de los recursos ordinarios del presupuesto consolidado de la corporación con informe desfavorable del Departamento de Gobernación, que se hace constar esta circunstancia en la propuesta.</t>
  </si>
  <si>
    <t>Al tratarse de un valor mobiliario o de una participación en sociedades o empresas, que consta el informe previo del Departamento de Economía y Finanzas</t>
  </si>
  <si>
    <t xml:space="preserve">Al tratarse de un bien declarado de interés cultural o incluido en el inventario general del Estado o el catálogo municipal de bienes de interés singular o valor histórico-artístico, que consta la comunicación previa al Departamento de Cultura de la Generalitat y al órgano competente de la Administración del Estado con una antelación mínima de 2 meses para el ejercicio del derecho de tanteo, y consta el informe emitido por éstos, en su caso. </t>
  </si>
  <si>
    <t xml:space="preserve">Al concretarse el destino de la enajenación del bien, que no se financian gastos corrientes, excepto que se trate de parcelas sobrantes de vías públicas no edificables o de bienes no utilizables en servicios locales. </t>
  </si>
  <si>
    <t>Que la forma de enajenación es la subasta pública, excepto los casos previsto en los artículos 43 y ss del D 336/1988.</t>
  </si>
  <si>
    <t xml:space="preserve">Al tratarse de un bien inmueble cuyo valor exceda el 25% de los recursos ordinarios del presupuesto consolidado de la corporación con informe desfavorable del Departamento de Gobernación, se hace constar que se requerirá el voto favorable de las dos terceras partes del número de hecho y, en todo caso, de la mayoría absoluta del número legal de miembros de la corporación, para la aprobación del expediente. </t>
  </si>
  <si>
    <t>Art. 34.1 L 39/2015
Art. 86.1 L 7/1985
Art. 50 RD 2568/1986
Art. 160.2 D 179/1995 (AUT)</t>
  </si>
  <si>
    <t>Art. 7.3 LO 2/2012
Art. 146 y 159.1 D 179/1995 (AUT)</t>
  </si>
  <si>
    <t xml:space="preserve">Que consta una memoria económica justificativa de la conveniencia y la oportuna de la iniciativa, el interés público y la repercusión económica de la propuesta planteada. </t>
  </si>
  <si>
    <t>Art. 159.2 D 179/1995 (AUT)</t>
  </si>
  <si>
    <t xml:space="preserve">Que consta el proyecto de establecimiento y prestación del servicio, que contiene las características del servicio; la forma de gestión; las obras, los bienes e instalaciones necesarias para la prestación, con indicación, en su caso, de las que deba realizar el contratista; estudio económico y financiero, en su caso las tarifas a percibir de los usuarios, en el supuesto de la prestación por gestión indirecta, el canon o la participación que debe percibir la entidad local, y la compensación económica que, en su caso, éste deba satisfacer, y, el régimen estatutario de los usuarios. </t>
  </si>
  <si>
    <t>Art. 7 y 25.2 L 7/1985</t>
  </si>
  <si>
    <t xml:space="preserve">Que de la valoración de la actuación se desprende que la prestación de este servicio se incluye en las competencias atribuidas al municipio, en los términos previstos en el artículo 25.2 de la L 7/1985, o bien, en tratarse de una competencia diferente a las propias y a las atribuidas por delegación, que, de acuerdo con el artículo 7 de la L 7/1985, constan los informes previos de la administración competente por razón de la materia y de la administración que tenga atribuida la tutela financiera, de los que se desprende que la prestación de este servicio no pone en riesgo la sostenibilidad financiera de la hacienda municipal ni se incurra en ningún supuesto de duplicidad. </t>
  </si>
  <si>
    <t>Art. 4 y 7.3 LO 2/2012
Art. 25.4 y 86.1 L 7/1985</t>
  </si>
  <si>
    <t xml:space="preserve">Que de la valoración de los datos existentes en el expediente se desprende que la ejecución de la actuación propuesta no afectará al cumplimiento de los objetivos de estabilidad presupuestaria y sostenibilidad financiera. </t>
  </si>
  <si>
    <t>Art. 160 D 179/1995 (AUT)</t>
  </si>
  <si>
    <t xml:space="preserve">Se hace constar que el expediente instruido debe someterse a información pública por el plazo de 30 días, mediante anuncios que se insertan en el BOP, en el DOGC, y en el tablón de anuncios de la corporación. También debe darse audiencia a los interesados y a las entidades que, en su caso, han ejercido la iniciativa. </t>
  </si>
  <si>
    <t>Art. 7.3 LO 2/2012
DA3.3 L 9/2017
Art. 146 y 159.1 D 179/1995 (AUT)</t>
  </si>
  <si>
    <t xml:space="preserve">Que consta una memoria económica justificativa de la conveniencia y la oportunidad de la iniciativa, el interés público y la repercusión económica de la propuesta planteada. </t>
  </si>
  <si>
    <t>DA3 L 9/2017
Art. 4 y 7.3 LO 2/2012
Art. 25.4 y 86.1 L 7/1985</t>
  </si>
  <si>
    <t>Que de la valoración de los datos existentes al expediente se desprende que la ejecución de la actuación propuesta no afectará al cumplimiento de los objetivos de estabilidad presupuestaria y sostenibilidad financiera.</t>
  </si>
  <si>
    <t xml:space="preserve">Que consta la memoria económica específica, en la que se incluye la proyección de los efectos presupuestarios y económicos que pueden derivarse de la inversión a lo largo de su vida útil. </t>
  </si>
  <si>
    <t>DA16.1 RDLeg 2/2004</t>
  </si>
  <si>
    <t xml:space="preserve">Que la entidad local se encuentra al corriente en el cumplimiento de sus obligaciones tributarias y con la Seguridad Social. </t>
  </si>
  <si>
    <t>DA16.1.A) y B) RDLeg 2/2004</t>
  </si>
  <si>
    <t xml:space="preserve">Que ésta tiene reflejo presupuestario en algún de los grupos de programas previstos. </t>
  </si>
  <si>
    <t xml:space="preserve">Al tratarse de un gasto superior a 15.000.000€ o superior al 40% del gasto no financiero total de la entidad local, y que supone un incremento de los capítulos 1 o 2 del estado de gasto vinculado a proyectos de inversión, que se ha requerido autorización previa de la secretaría General de Coordinación Autonómica y Local del Ministerio de Hacienda y Administraciones públicas. </t>
  </si>
  <si>
    <t>DA16.2 RDLeg 2/2004</t>
  </si>
  <si>
    <t xml:space="preserve">Que la vida útil prevista es superior a 5 años. </t>
  </si>
  <si>
    <t>Al tratarse de un gasto correspondiente a mobiliario, utensilios y/o vehículos, que se encuentran en alguno de los supuestos previstos en la DA 16.2 RDLeg 2/2004.</t>
  </si>
  <si>
    <t>DA16.3 RDLeg 2/2004</t>
  </si>
  <si>
    <t>Que el gasto es imputable al capítulo 6 del presupuesto y/o indemnizaciones o compensaciones por recisiones contractuales con las limitaciones establecidas en la DA 16.3 RDLeg 2/2004.</t>
  </si>
  <si>
    <t xml:space="preserve">Al tratarse de una Diputación Provincial, Consejo o Cabildo insular, que el gasto es imputable al capítulo 6 y 7 del presupuesto y se asigna a municipios que cumplen con lo previsto en la DA 6 LO 2/2012 o bien, que la inversión no comporte gastos de mantenimiento y así se acredita en el plan económico-financiero. </t>
  </si>
  <si>
    <t>DA16.4 RDLeg  2/2004</t>
  </si>
  <si>
    <t xml:space="preserve">Se hace constar que durante la ejecución, mantenimiento y liquidación de la inversión no afectará al cumplimiento de los objetivos de estabilidad presupuestaria y sostenibilidad financiera. </t>
  </si>
  <si>
    <t>DA16.6 RDLeg  2/2004</t>
  </si>
  <si>
    <t xml:space="preserve">Se hace constar que juntamente con la liquidación del presupuesto, se dará cuenta al pleno del grado de cumplimiento de los criterios establecidos en la DA16 y se hará público en el portal web de la corporación. </t>
  </si>
  <si>
    <t>DA16.7 RDLeg  2/2004</t>
  </si>
  <si>
    <t xml:space="preserve">Al tratarse de un informe de la intervención con resultado desfavorable, se hace constar que esta intervención lo remitirá al órgano competente de la administración pública que tenga atribuida la tutela financiera de la corporación local. </t>
  </si>
  <si>
    <t>DA16.8 RDLeg  2/2004</t>
  </si>
  <si>
    <t xml:space="preserve">Se hace constar que esta intervención lo informará al Ministerio de Hacienda y Administraciones Públicas. </t>
  </si>
  <si>
    <t>Art. 34.1 L 39/2015
Art. 13.1 RD 424/2017</t>
  </si>
  <si>
    <t>Art. 13.3 RD 424/2017</t>
  </si>
  <si>
    <t xml:space="preserve">Que constan en la propuesta los tipos de gastos y obligaciones sometidas a fiscalización e intervención limitada previa en régimen de requisitos básicos. </t>
  </si>
  <si>
    <t>Art. 13.2.c) RD 424/2017</t>
  </si>
  <si>
    <t xml:space="preserve">Al tratarse de una propuesta que prevé otros requisitos o trámites adicionales que también tienen la consideración de esenciales, que estos requisitos se prevén en la normativa reguladora, y aseguran la objetividad, la transparencia, la no discriminación y la igualdad de trato en las actuaciones públicas. </t>
  </si>
  <si>
    <r>
      <t>Art. 13.1</t>
    </r>
    <r>
      <rPr>
        <sz val="10"/>
        <rFont val="Calibri"/>
        <family val="2"/>
      </rPr>
      <t xml:space="preserve"> RD 424/2017</t>
    </r>
    <r>
      <rPr>
        <sz val="11"/>
        <color indexed="8"/>
        <rFont val="Calibri"/>
        <family val="2"/>
      </rPr>
      <t/>
    </r>
  </si>
  <si>
    <t xml:space="preserve">Al tratarse de una entidad con entes dependientes con presupuesto limitativo, que se concreta el ámbito subjetivo de aplicación del régimen de fiscalización e intervención limitada previa de requisitos básicos, y que el régimen restablecido es el mismo que la entidad local. </t>
  </si>
  <si>
    <t xml:space="preserve">Que existe informe favorable del responsable del expediente en el que se exponen los antecedentes y disposiciones legales o reglamentarias en que casa su criterio. </t>
  </si>
  <si>
    <t>Art. 34.1 L 39/2015
Art. 50 RD 2568/1986</t>
  </si>
  <si>
    <t>Art. 3.3.c) RD 128/2018
Art. 54.1.b) RDLeg 781/1986</t>
  </si>
  <si>
    <t>Art. 7.3 LO 2/2012
DA3.4 L 9/2017</t>
  </si>
  <si>
    <t>Que consta la memoria en la que se refleja la repercusión económica de la propuesta planteada.</t>
  </si>
  <si>
    <t>Art. 7.3 LO 2/2012</t>
  </si>
  <si>
    <t>Art. 47.2 L 7/1985</t>
  </si>
  <si>
    <t xml:space="preserve">Que consta la memoria en la que se refleja la repercusión económica de la propuesta planteada. </t>
  </si>
  <si>
    <t>Descripción de la actuación objeto de control</t>
  </si>
  <si>
    <t>Que existe informe favorable del responsable del expediente en el que se exponen los antecedentes y disposiciones legales o reglamentarias en que se basa su criterio.</t>
  </si>
  <si>
    <t xml:space="preserve">Que de la valoración de los datos existentes al expediente se desprende que la ejecución de la actuación propuesta no afectará al cumplimiento de los objetos de estabilidad presupuestaria y sostenibilidad financiera. </t>
  </si>
  <si>
    <t xml:space="preserve">Que existe informe favorable del responsable del expediente en el que se exponen los antecedentes y disposiciones legales reglamentarias en que basa su criterio. </t>
  </si>
  <si>
    <t>Cumple?</t>
  </si>
  <si>
    <t>SI/NO/No procede</t>
  </si>
  <si>
    <t>SI/NO</t>
  </si>
  <si>
    <t xml:space="preserve">Nombre Organismo autónomo /  Consorcio adscrito </t>
  </si>
  <si>
    <t>Acuerdo del Consejo de Ministros de 6 de octubre de 2020 de suspensión de las reglas fiscales para los años 2020 y 2021. Acuerdo del Consejo de Ministros de 27 de julio de 2021 que prorroga la suspensión de las reglas fiscales para el ejercicio 2022. Acuerdo del Consejo de Ministros de 22 de septiembre de 2022 que mantiene la suspensión de las reglas fiscales para el ejercicio 2023.</t>
  </si>
  <si>
    <t>Comple?</t>
  </si>
  <si>
    <t>RDLEG 781/1986</t>
  </si>
  <si>
    <t>RDLEG 2/2004</t>
  </si>
  <si>
    <t>ACTUACIÓN:</t>
  </si>
  <si>
    <t>Aspecto a revisar:</t>
  </si>
  <si>
    <t>A.19: EVALUACIÓN DEL CUMPLIMIENTO DE LA SOSTENIBILIDAD FINANCIERA</t>
  </si>
  <si>
    <t>A.3: EVALUACIÓN DEL OBJETIVO DE ESTABILIDAD PRESUPUESTARIA EN LA APROBACIÓN DE PRESUPUESTO</t>
  </si>
  <si>
    <t>A.3: EVALUACIÓN DEL OBJETIVO DE ESTABILIDAD PRESUPUESTARIA EN LA APROBACIÓN DE LA LIQUIDACIÓN DEL PRESUPUESTO</t>
  </si>
  <si>
    <t>A.4: EVALUACIÓN DE LA REGLA DEL GASTO EN LA APROBACIÓN DE LA LIQUIDACIÓN DEL PRESUPUESTO</t>
  </si>
  <si>
    <t>A.5: EVALUACIÓN DEL LÍMITE DE LA DEUDA EN LA APROBACIÓN DE LA LIQUIDACIÓN DEL PRESUPUESTO</t>
  </si>
  <si>
    <t>A.10: EVALUACIÓN DEL CUMPLIMIENTO DEL PRINCIPIO DE PRUDENCIA FINANCIERA</t>
  </si>
  <si>
    <t>A.9: EVALUACIÓN DEL CUMPLIMIENTO DEL PRINCIPIO DE PRUDENCIA FINANCIERA</t>
  </si>
  <si>
    <t>A.9: EVALUACIÓN DEL CUMPLIMIENTO DEL LÍMITE DEL GASTO Y CÁLCULO AHORRO NETO</t>
  </si>
  <si>
    <t>A.13: EVALUACIÓN DEL CUMPLIMIENTO DEL PRINCIPIO DE PRUDENCIA FINANCIERA</t>
  </si>
  <si>
    <t>D 179/1995 (AUT)</t>
  </si>
  <si>
    <t>Res. 09.09.2015 SGCAL</t>
  </si>
  <si>
    <t xml:space="preserve">Art. 48.bis.1 y 3 RDLeg 2/2004
Res. 09.09.2015 SGCAL </t>
  </si>
  <si>
    <t>Art. 34.1 L 39/2015
Art. 52 RDLeg 2/2004</t>
  </si>
  <si>
    <t>Que en la determinación de los derechos de difícil o imposible recaudación se han aplicado, como mínimo, los porcentajes establecidos en el art. 193 del RDLeg 2/2004.</t>
  </si>
  <si>
    <t>Art. 172 y 175 RD 2568/1986
Art. 207 RDLeg 2/2004
Regles 52 y 53 OHAP/1781/2013 o Regles 53 y 54 OHAP/1782/2013</t>
  </si>
  <si>
    <t>D 336/1988 (AUT)</t>
  </si>
  <si>
    <t>Art. 13.2 D 336/1988 (AUT)</t>
  </si>
  <si>
    <t>Art. 32.2 D 336/1988 (AUT)</t>
  </si>
  <si>
    <t>DA2.9 y .10 L 9/2017
Art. 66.1 D 336/1988 (AUT)</t>
  </si>
  <si>
    <t>Art. 54.1.b) RDLeg 781/1986
Art. 4.1.b).5 RD 128/2018
Art. 84 D 336/1988 (AUT)
Art. 47.2.i) L 7/1985</t>
  </si>
  <si>
    <t>Art. 54.1.b) RDLeg 781/1986
Art. 4.1.b).5 RD 128/2018
Art. 41.2 D 336/1988 (AUT)
Art. 47.2.m) L 7/1985</t>
  </si>
  <si>
    <t>Art. 49.2.a) D 336/1988 (AUT)
Art. 3.3.c) RD 128/2018</t>
  </si>
  <si>
    <t>Art. 49.2.b) D 336/1988 (AUT)</t>
  </si>
  <si>
    <t>Art. 49.1 D 336/1988 (AUT)</t>
  </si>
  <si>
    <t>Art. 49.2.c) D 336/1988 (AUT)</t>
  </si>
  <si>
    <t>Art. 49.2.d) D 336/1988 (AUT)</t>
  </si>
  <si>
    <t>Art. 49.3 D 336/1988 (AUT)</t>
  </si>
  <si>
    <t>Art. 49.3 D 336/1988 (AUT)
Art. 83.3 L 39/2015</t>
  </si>
  <si>
    <t>Art.  49.1.b y 49.2 D 336/1988 (AUT)</t>
  </si>
  <si>
    <t>Art. 50.1 y 50.3 D 336/1988 (AUT)</t>
  </si>
  <si>
    <t>Art. 34.1 L 39/2015
Art. 13.2 D 336/1988 (AUT)</t>
  </si>
  <si>
    <t>Art. 13.2 D 336/1988 (AUT)
Art. 3.3.c) RD 128/2018</t>
  </si>
  <si>
    <t>Art. 13 D 336/1988 (AUT)</t>
  </si>
  <si>
    <t>Art. 34.1 L 39/2015
Art. 32.2 D 336/1988 (AUT)</t>
  </si>
  <si>
    <t>Art. 32.2 D 336/1988 (AUT)
Art. 54.1.b) RDLeg 781/1986
Art. 4.1.b).5 RD 128/2018</t>
  </si>
  <si>
    <t>Art. 32.2 D 336/1988 (AUT)
Art. 54.1.b) RDLeg 781/1986</t>
  </si>
  <si>
    <t>Art. 40.1.b) D 336/1988 (AUT)</t>
  </si>
  <si>
    <t>Art. 40.1.c) D 336/1988 (AUT)</t>
  </si>
  <si>
    <t>Art. 40.1.d) D 336/1988 (AUT)</t>
  </si>
  <si>
    <t>Art. 40.1.e) D 336/1988 (AUT)</t>
  </si>
  <si>
    <t>Art. 34.1 L 39/2015
DA 2.10 L 9/2017
Art. 66.1 D 336/1988 (AUT)</t>
  </si>
  <si>
    <t>Art. 66.2 D 336/1988 (AUT)</t>
  </si>
  <si>
    <t>Art. 62 D 336/1988 (AUT)
Art. 285 L 9/2017</t>
  </si>
  <si>
    <t>Art. 65 D 336/1988 (AUT)</t>
  </si>
  <si>
    <t>Art. 63 D 336/1988 (AUT)</t>
  </si>
  <si>
    <t>Art. 66.1 D 336/1988 (AUT)
Art. 54.1.b) RDLeg 781/1986</t>
  </si>
  <si>
    <t>Art. 61.a) D 336/1988 (AUT)</t>
  </si>
  <si>
    <t>Art. 61.b) D 336/1988 (AUT)</t>
  </si>
  <si>
    <t>Art. 61.c) D 336/1988 (AUT)</t>
  </si>
  <si>
    <t>Art. 61.f) D 336/1988 (AUT)</t>
  </si>
  <si>
    <t>Art. 50 RD 2568/1986
Art. 34.1 L 39/2015
Art. 84 D 336/1988 (AUT)</t>
  </si>
  <si>
    <t>Art. 79.2 D 336/1988 (AUT)</t>
  </si>
  <si>
    <t>Art. 81 D 336/1988 (AUT)</t>
  </si>
  <si>
    <t>Art. 82 D 336/1988 (AUT)</t>
  </si>
  <si>
    <t>Art. 83 D 336/1988 (AUT)</t>
  </si>
  <si>
    <t>Art. 87 D 336/1988 (AUT)</t>
  </si>
  <si>
    <t>Art. 88.a) D 336/1988 (AUT)</t>
  </si>
  <si>
    <t>Art. 88.b) D 336/1988 (AUT)</t>
  </si>
  <si>
    <t>Art. 64 D 336/1988 (AUT)</t>
  </si>
  <si>
    <t>Art. 50 RD 2568/1986
Art. 34.1 L 39/2015
Art. 41.1 D 336/1988 (AUT)</t>
  </si>
  <si>
    <t>Art. 40.1.a) D 336/1988 (AUT)</t>
  </si>
  <si>
    <t>Art. 40.2 D 336/1988 (AUT)</t>
  </si>
  <si>
    <t>Art. 42 D 336/1988 (AUT)</t>
  </si>
  <si>
    <t>Art. 54.1.b) RDLeg 781/1986
Art. 4.1.b).5 RD 128/2018
Art. 40.1.c) y 41.2 D 336/1988 (AUT)
Art. 47.2.m) L 7/1985</t>
  </si>
  <si>
    <t>Ley 11/2020, de 30 de diciembre, de presupuestos generales del Estado para el año 2021.</t>
  </si>
  <si>
    <t>Decreto 179/1995, de 13 de junio, por el que se aprueba el Reglamento de obras, actividades y servicios de las entidades locales.</t>
  </si>
  <si>
    <t>Manual de cálculo del déficit en contabilidad nacional adaptado a las corporaciones locales, 1ª edición, IGAE.</t>
  </si>
  <si>
    <t>Aprobación y/o modificación del Plan de ajuste</t>
  </si>
  <si>
    <t>Art. 46 RDL 17/2014
DA94 LPGE2022</t>
  </si>
  <si>
    <t>Concesiones de bienes de dominio público que superen el 10% de recursos ordinarios y los tres millones de euros</t>
  </si>
  <si>
    <t xml:space="preserve">Que una vez aprobada la liquidación, se dará cuenta al pleno en la primera sesión que se celebre. </t>
  </si>
  <si>
    <t>Al tratarse de una liquidación del presupuesto con remanente de tresorería negativo, se hace constar que en la primera sesión que celebre el pleno de la corporación se determinarán los instrumentos a utilizar para la su reducción: la reducción del presupuesto del ejercicio en el importe, como máximo, del remanente de tesorería negativo; el concierto de una operación de crédito, en los términos previstos en el artículo 177.5 del RDLeg 2/2004, por el importe, como máximo, del remanente de tesorería negativo y/o el presupuesto del ejercicio siguiente se aprobará con un superávit inicial de cuantía no inferior al importe del remanente de tesorería negativo.</t>
  </si>
  <si>
    <t>Que el día siguiente a la aprobación del Plan, deberá remitirse al Ministerio de Hacienda y Función Pública, por vía telemática y con firma electrónica, que realizará la valoración del mismo en el plazo de 30 días naturales a contar des de la recepción del plan. Transcurrido el plazo sin comunicación de la valoración, se considerará desfavorable. Sólo la valoración favorable del mismo determinará que la entidad local puede formalizar la operación de endeudamiento previa aprobación por el órgano competente.</t>
  </si>
  <si>
    <t>LPGE2021</t>
  </si>
  <si>
    <t>LPGE2022</t>
  </si>
  <si>
    <t>Res. 04.07.2017 SGTPF</t>
  </si>
  <si>
    <t>Art. 168.1.c) RDLeg 2/2004
Art. 18.1.c) RD 500/1990
Art. 26 D 214/1990
LPGE vigente</t>
  </si>
  <si>
    <t xml:space="preserve">Que consta el anexo de personal donde se relacionan y valoran los puestos de trabajo existentes en la plantilla de la entidad local, que las retribuciones que constan no suponen una variación superior a la establecida en la LPGE vigente, y que se da la oportuna correlación con los créditos para el personal incluidos en el presupuesto. </t>
  </si>
  <si>
    <t>En preverse ingresos procedentes de la enajenación o gravamen de bienes y derechos que tengan la consideración de patrimoniales no podrán destinarse a la financiación de gastos corrientes, salvo que se trate de parcelas sobrantes de vías públicas no edificables o de efectos no utilizables en servicios municipales o provinciales.</t>
  </si>
  <si>
    <t xml:space="preserve">Que el expediente se tramita a esta intervención con la antelación suficiente para que el día 15 de septiembre del ejercicio anterior a su aprobación pueda ser enviado a la entidad local. </t>
  </si>
  <si>
    <t>Que existe saldo de crédito al nivel de la propia partida presupuestaria.</t>
  </si>
  <si>
    <t>Art. 177.4 RDLeg 2/2004
Art. 36 y 37 RD 500/1990
Art. 31 LO 2/2012</t>
  </si>
  <si>
    <t>Se hace constar que el presupuesto de la entidad resultante de la modificación de crédito definitivamente aprobada se deberá publicar en el boletín oficial de la corporación si lo tuviera, en el de la provincia o en su caso de la comunidad autónoma uniprovincial, resumido por capítulos.</t>
  </si>
  <si>
    <t xml:space="preserve">Al tratarse de una liquidación del presupuesto con remanente de tesorería negativo, se hace constar que el pleno debe aprobar un plan de saneamiento financiero en un plazo máximo de 3 años o el que establezca la normativa vigente del ejercicio, en los términos previstos en el art. 53 del RDLeg 2/2004, la DA 109 de la LGPE2021, y el art. 9.4 del anexo 2 del Orden ECF/138/2007 y que este remanente de tesorería negativo se debe regularizar a más tardar en el cierre contable del ejercicio siguiente al del acuerdo plenario de aprobación de este plan. </t>
  </si>
  <si>
    <t>Al haberse realizado inversiones financieramente sostenibles, se hace constar que deberá hacerse público en el portal web de la corporación la información del grado de cumplimiento de los criterios establecidos en la DA 16.6 del RDLeg 2/2004.</t>
  </si>
  <si>
    <t>Al tratarse de una generación de crédito financiada con ingresos procedentes de la enajenación o gravamen de bienes y derechos que tengan la consideración de patrimoniales, que el crédito que se genera no podrá destinarse a la financiación de gastos corrientes, salvo que se trate de parcelas sobrantes de vías públicas no edificables o de efectos no utilizables en servicios municipales o provinciales</t>
  </si>
  <si>
    <t>Al tratarse de un suplemento de crédito financiado con ingresos procedentes de la enajenación o gravamen de bienes y derechos que tengan la consideración de patrimoniales, que el crédito que se genera no podrá destinarse a la financiación de gastos corrientes, salvo que se trate de parcelas sobrantes de vías públicas no edificables o de efectos no utilizables en servicios municipales o provinciales.</t>
  </si>
  <si>
    <t xml:space="preserve">Al tratarse de un crédito extraordinario financiado con nuevos o mayores ingresos, que se acredita que son ingresos efectivamente recaudados sobre los totales previstos en algún concepto del presupuesto corriente. </t>
  </si>
  <si>
    <t>Al tratarse de un crédito extraordinario financiado con ingresos procedentes de la enajenación o gravamen de bienes y derechos que tengan la consideración de patrimoniales no podrán destinarse a la financiación de gastos corrientes, salvo que se trate de parcelas sobrantes de vías públicas no edificables o de efectos no utilizables en servicios municipales o provinciales.</t>
  </si>
  <si>
    <t>DIFERENCIA ENTRE EL "LÍMITE DE LA REGLA DEL GASTO" Y EL "GASTO COMPUTABLE"</t>
  </si>
  <si>
    <t>Mes vida media</t>
  </si>
  <si>
    <t>Mes inmediato anterior</t>
  </si>
  <si>
    <t>Mes inmediato posterior</t>
  </si>
  <si>
    <t>Principio de Prudencia Financera</t>
  </si>
  <si>
    <t xml:space="preserve">Cesiones gratuitas de bienes </t>
  </si>
  <si>
    <t xml:space="preserve">Art. 41.2 D 336/1988 (AUT)
Art. 47.2.ñ) L 7/1985
Art. 4.1.b.5) RD 128/2018 </t>
  </si>
  <si>
    <t xml:space="preserve">La cesión gratuita de bienes requiere ser aprobada con el voto favorable de la mayoría absoluta del número legal de miembros de la corporación, por tanto, será necesario el informe de la intervención ya que se trata de asuntos sobre materias para las que se exige una mayoría especial. Además, requiere de informe de la intervención en el cual se debe aprobar no haber deuda pendiente de liquidación con cargo en el presupuesto municipal. </t>
  </si>
  <si>
    <t>Art. 34.1 L 39/2015
Art. 49.2 D336/1988 (CAT)</t>
  </si>
  <si>
    <t>Art. 34.1 L 39/2015
Art. 7.1 RDL 4/2012
Art. 46.1 RDL 17/2014</t>
  </si>
  <si>
    <t>Art. 53.5 y 6 RDLeg 2/2004
Art. 20.5.b) LO 2/2012
Art. 28.g) L 19/2013</t>
  </si>
  <si>
    <t>Art. 53.5 y 6 RDLeg 2/2004
Art. 28.g) L 19/2013</t>
  </si>
  <si>
    <t>Art. 5.1 OECF/138/2007</t>
  </si>
  <si>
    <t>Art. 169.6 RDLeg 2/2004
Art. 21.2 RD 500/1990
Art 22.2.a) L 38/2003
Art. 65 RD 887/2006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</si>
</sst>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quot; €&quot;_-;\-* #,##0.00&quot; €&quot;_-;_-* \-??&quot; €&quot;_-;_-@_-"/>
    <numFmt numFmtId="166" formatCode="#,##0.00\ &quot;€&quot;"/>
    <numFmt numFmtId="167" formatCode="0.000%"/>
    <numFmt numFmtId="168" formatCode="0.0000000000"/>
    <numFmt numFmtId="169" formatCode="0.00_ ;\-0.00\ "/>
    <numFmt numFmtId="170" formatCode="0.0000%"/>
  </numFmts>
  <fonts count="94" x14ac:knownFonts="1">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sz val="10"/>
      <name val="MS Sans Serif"/>
      <family val="2"/>
      <charset val="1"/>
    </font>
    <font>
      <sz val="11"/>
      <color indexed="8"/>
      <name val="Calibri"/>
      <family val="2"/>
      <charset val="1"/>
    </font>
    <font>
      <sz val="10"/>
      <name val="Arial"/>
      <family val="2"/>
      <charset val="1"/>
    </font>
    <font>
      <u/>
      <sz val="11"/>
      <color theme="10"/>
      <name val="Calibri"/>
      <family val="2"/>
      <scheme val="minor"/>
    </font>
    <font>
      <b/>
      <sz val="11"/>
      <color theme="1"/>
      <name val="Calibri"/>
      <family val="2"/>
      <scheme val="minor"/>
    </font>
    <font>
      <b/>
      <sz val="10"/>
      <color theme="1"/>
      <name val="Calibri"/>
      <family val="2"/>
    </font>
    <font>
      <sz val="11"/>
      <color theme="1"/>
      <name val="Calibri"/>
      <family val="2"/>
    </font>
    <font>
      <b/>
      <sz val="10"/>
      <color theme="0"/>
      <name val="Calibri"/>
      <family val="2"/>
      <scheme val="minor"/>
    </font>
    <font>
      <b/>
      <sz val="10"/>
      <color theme="1"/>
      <name val="Calibri"/>
      <family val="2"/>
      <scheme val="minor"/>
    </font>
    <font>
      <sz val="10"/>
      <color theme="1"/>
      <name val="Calibri"/>
      <family val="2"/>
      <scheme val="minor"/>
    </font>
    <font>
      <b/>
      <sz val="10"/>
      <color rgb="FF00B0F0"/>
      <name val="Calibri"/>
      <family val="2"/>
      <scheme val="minor"/>
    </font>
    <font>
      <b/>
      <sz val="8"/>
      <color theme="0"/>
      <name val="Calibri"/>
      <family val="2"/>
      <scheme val="minor"/>
    </font>
    <font>
      <sz val="10"/>
      <name val="Calibri"/>
      <family val="2"/>
      <scheme val="minor"/>
    </font>
    <font>
      <sz val="10"/>
      <color theme="1"/>
      <name val="Calibri"/>
      <family val="2"/>
    </font>
    <font>
      <b/>
      <sz val="10"/>
      <name val="Calibri"/>
      <family val="2"/>
      <scheme val="minor"/>
    </font>
    <font>
      <sz val="11"/>
      <name val="Calibri"/>
      <family val="2"/>
      <scheme val="minor"/>
    </font>
    <font>
      <b/>
      <sz val="11"/>
      <name val="Calibri"/>
      <family val="2"/>
      <scheme val="minor"/>
    </font>
    <font>
      <b/>
      <sz val="10"/>
      <color theme="0"/>
      <name val="Calibri"/>
      <family val="2"/>
    </font>
    <font>
      <b/>
      <sz val="10"/>
      <color rgb="FFFF0000"/>
      <name val="Calibri"/>
      <family val="2"/>
      <scheme val="minor"/>
    </font>
    <font>
      <b/>
      <sz val="10"/>
      <color rgb="FFFF33CC"/>
      <name val="Calibri"/>
      <family val="2"/>
      <scheme val="minor"/>
    </font>
    <font>
      <b/>
      <sz val="9"/>
      <name val="Calibri"/>
      <family val="2"/>
      <scheme val="minor"/>
    </font>
    <font>
      <b/>
      <sz val="10"/>
      <color rgb="FFFF3399"/>
      <name val="Calibri"/>
      <family val="2"/>
      <scheme val="minor"/>
    </font>
    <font>
      <b/>
      <sz val="10"/>
      <color theme="3"/>
      <name val="Calibri"/>
      <family val="2"/>
      <scheme val="minor"/>
    </font>
    <font>
      <b/>
      <sz val="11"/>
      <color theme="0"/>
      <name val="Calibri"/>
      <family val="2"/>
      <scheme val="minor"/>
    </font>
    <font>
      <sz val="9"/>
      <name val="Arial"/>
      <family val="2"/>
    </font>
    <font>
      <b/>
      <sz val="10"/>
      <name val="Arial"/>
      <family val="2"/>
    </font>
    <font>
      <i/>
      <sz val="10"/>
      <name val="Arial"/>
      <family val="2"/>
    </font>
    <font>
      <b/>
      <sz val="10"/>
      <color rgb="FFC00000"/>
      <name val="Arial"/>
      <family val="2"/>
    </font>
    <font>
      <sz val="11"/>
      <name val="Arial"/>
      <family val="2"/>
    </font>
    <font>
      <sz val="10"/>
      <name val="Arial"/>
      <family val="2"/>
    </font>
    <font>
      <b/>
      <sz val="10"/>
      <color indexed="8"/>
      <name val="ARIAL"/>
      <family val="2"/>
    </font>
    <font>
      <b/>
      <sz val="9"/>
      <name val="Arial"/>
      <family val="2"/>
    </font>
    <font>
      <b/>
      <sz val="10"/>
      <color rgb="FFFF0000"/>
      <name val="Calibri"/>
      <family val="2"/>
    </font>
    <font>
      <b/>
      <sz val="10"/>
      <color rgb="FFFF0000"/>
      <name val="Arial"/>
      <family val="2"/>
    </font>
    <font>
      <b/>
      <sz val="10"/>
      <color theme="0"/>
      <name val="Arial"/>
      <family val="2"/>
    </font>
    <font>
      <sz val="10"/>
      <color theme="1"/>
      <name val="Arial"/>
      <family val="2"/>
    </font>
    <font>
      <sz val="10"/>
      <color rgb="FF1E1E1E"/>
      <name val="Arial"/>
      <family val="2"/>
    </font>
    <font>
      <sz val="10"/>
      <name val="Arial"/>
      <family val="2"/>
    </font>
    <font>
      <sz val="10"/>
      <color rgb="FFFF0000"/>
      <name val="Arial"/>
      <family val="2"/>
    </font>
    <font>
      <sz val="10"/>
      <color rgb="FF222222"/>
      <name val="Lucida Sans Unicode"/>
      <family val="2"/>
    </font>
    <font>
      <b/>
      <sz val="13"/>
      <color rgb="FFC00000"/>
      <name val="Arial"/>
      <family val="2"/>
    </font>
    <font>
      <b/>
      <sz val="15"/>
      <color rgb="FFC00000"/>
      <name val="Arial"/>
      <family val="2"/>
    </font>
    <font>
      <b/>
      <sz val="12"/>
      <color theme="0"/>
      <name val="Arial"/>
      <family val="2"/>
    </font>
    <font>
      <b/>
      <i/>
      <sz val="8"/>
      <name val="Arial"/>
      <family val="2"/>
    </font>
    <font>
      <b/>
      <sz val="15"/>
      <name val="Arial"/>
      <family val="2"/>
    </font>
    <font>
      <b/>
      <sz val="15"/>
      <color theme="0"/>
      <name val="Arial"/>
      <family val="2"/>
    </font>
    <font>
      <sz val="15"/>
      <name val="Arial"/>
      <family val="2"/>
    </font>
    <font>
      <sz val="15"/>
      <color theme="0"/>
      <name val="Arial"/>
      <family val="2"/>
    </font>
    <font>
      <b/>
      <sz val="12"/>
      <color rgb="FFC00000"/>
      <name val="Arial"/>
      <family val="2"/>
    </font>
    <font>
      <b/>
      <sz val="9"/>
      <color rgb="FFC00000"/>
      <name val="Arial"/>
      <family val="2"/>
    </font>
    <font>
      <b/>
      <sz val="10"/>
      <color rgb="FF0070C0"/>
      <name val="ARIAL"/>
      <family val="2"/>
    </font>
    <font>
      <sz val="9"/>
      <color rgb="FF0070C0"/>
      <name val="Arial"/>
      <family val="2"/>
    </font>
    <font>
      <sz val="10"/>
      <color rgb="FF0070C0"/>
      <name val="Arial"/>
      <family val="2"/>
    </font>
    <font>
      <b/>
      <sz val="9"/>
      <color rgb="FF0070C0"/>
      <name val="Arial"/>
      <family val="2"/>
    </font>
    <font>
      <b/>
      <sz val="12"/>
      <name val="Arial"/>
      <family val="2"/>
    </font>
    <font>
      <b/>
      <i/>
      <sz val="10"/>
      <name val="Arial"/>
      <family val="2"/>
    </font>
    <font>
      <b/>
      <sz val="15"/>
      <color rgb="FF0070C0"/>
      <name val="Arial"/>
      <family val="2"/>
    </font>
    <font>
      <sz val="11"/>
      <color theme="1"/>
      <name val="Arial"/>
      <family val="2"/>
    </font>
    <font>
      <i/>
      <sz val="9"/>
      <name val="Arial"/>
      <family val="2"/>
    </font>
    <font>
      <sz val="11"/>
      <color rgb="FF000000"/>
      <name val="Calibri"/>
      <family val="2"/>
      <scheme val="minor"/>
    </font>
    <font>
      <b/>
      <sz val="16"/>
      <name val="Arial"/>
      <family val="2"/>
    </font>
    <font>
      <sz val="8"/>
      <name val="Calibri"/>
      <family val="2"/>
      <scheme val="minor"/>
    </font>
    <font>
      <sz val="10"/>
      <color rgb="FF000000"/>
      <name val="Calibri"/>
      <family val="2"/>
      <scheme val="minor"/>
    </font>
    <font>
      <sz val="10"/>
      <color rgb="FF000000"/>
      <name val="Calibri"/>
      <family val="2"/>
    </font>
    <font>
      <b/>
      <sz val="10"/>
      <color rgb="FF000000"/>
      <name val="Calibri"/>
      <family val="2"/>
      <scheme val="minor"/>
    </font>
    <font>
      <b/>
      <sz val="11"/>
      <color rgb="FFC00000"/>
      <name val="Calibri"/>
      <family val="2"/>
      <scheme val="minor"/>
    </font>
    <font>
      <sz val="9"/>
      <color rgb="FF000000"/>
      <name val="Verdana"/>
      <family val="2"/>
    </font>
    <font>
      <b/>
      <sz val="12"/>
      <color rgb="FF000000"/>
      <name val="Verdana"/>
      <family val="2"/>
    </font>
    <font>
      <sz val="12"/>
      <color rgb="FF000000"/>
      <name val="Verdana"/>
      <family val="2"/>
    </font>
    <font>
      <sz val="10"/>
      <color rgb="FF444444"/>
      <name val="Calibri"/>
      <family val="2"/>
      <charset val="1"/>
    </font>
    <font>
      <sz val="11"/>
      <color theme="1"/>
      <name val="Calibri"/>
      <family val="2"/>
      <scheme val="minor"/>
    </font>
    <font>
      <sz val="10"/>
      <color indexed="8"/>
      <name val="Arial"/>
      <family val="2"/>
    </font>
    <font>
      <b/>
      <sz val="9"/>
      <color indexed="8"/>
      <name val="Arial"/>
      <family val="2"/>
    </font>
    <font>
      <sz val="9"/>
      <color indexed="8"/>
      <name val="Arial"/>
      <family val="2"/>
    </font>
    <font>
      <b/>
      <sz val="10"/>
      <color indexed="62"/>
      <name val="Arial"/>
      <family val="2"/>
    </font>
    <font>
      <sz val="9"/>
      <color rgb="FF000000"/>
      <name val="Arial"/>
      <family val="2"/>
    </font>
    <font>
      <u/>
      <sz val="10"/>
      <color indexed="12"/>
      <name val="Arial"/>
      <family val="2"/>
    </font>
    <font>
      <u/>
      <sz val="9"/>
      <color indexed="12"/>
      <name val="Arial"/>
      <family val="2"/>
    </font>
    <font>
      <sz val="9"/>
      <color indexed="9"/>
      <name val="Arial"/>
      <family val="2"/>
    </font>
    <font>
      <sz val="9"/>
      <color theme="1"/>
      <name val="Arial"/>
      <family val="2"/>
    </font>
    <font>
      <sz val="9"/>
      <color indexed="10"/>
      <name val="Arial"/>
      <family val="2"/>
    </font>
    <font>
      <b/>
      <sz val="9"/>
      <color theme="1"/>
      <name val="Arial"/>
      <family val="2"/>
    </font>
    <font>
      <b/>
      <sz val="9"/>
      <color indexed="62"/>
      <name val="Arial"/>
      <family val="2"/>
    </font>
    <font>
      <b/>
      <sz val="9"/>
      <color rgb="FF990000"/>
      <name val="Arial"/>
      <family val="2"/>
    </font>
    <font>
      <b/>
      <u/>
      <sz val="9"/>
      <color theme="1"/>
      <name val="Arial"/>
      <family val="2"/>
    </font>
    <font>
      <sz val="10"/>
      <color rgb="FF000000"/>
      <name val="Calibri"/>
      <family val="2"/>
    </font>
    <font>
      <b/>
      <sz val="10"/>
      <color rgb="FF00B0F0"/>
      <name val="Calibri"/>
      <family val="2"/>
    </font>
  </fonts>
  <fills count="19">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8EDEC"/>
        <bgColor indexed="64"/>
      </patternFill>
    </fill>
    <fill>
      <patternFill patternType="solid">
        <fgColor rgb="FFE8F5F8"/>
        <bgColor indexed="64"/>
      </patternFill>
    </fill>
    <fill>
      <patternFill patternType="solid">
        <fgColor theme="1" tint="0.34998626667073579"/>
        <bgColor indexed="64"/>
      </patternFill>
    </fill>
    <fill>
      <patternFill patternType="lightUp"/>
    </fill>
    <fill>
      <patternFill patternType="solid">
        <fgColor theme="6" tint="0.79998168889431442"/>
        <bgColor indexed="64"/>
      </patternFill>
    </fill>
    <fill>
      <patternFill patternType="solid">
        <fgColor rgb="FF70BDD2"/>
        <bgColor indexed="64"/>
      </patternFill>
    </fill>
    <fill>
      <patternFill patternType="solid">
        <fgColor rgb="FFFFF9E5"/>
        <bgColor indexed="64"/>
      </patternFill>
    </fill>
    <fill>
      <patternFill patternType="solid">
        <fgColor rgb="FFFFF2CC"/>
        <bgColor indexed="64"/>
      </patternFill>
    </fill>
    <fill>
      <patternFill patternType="solid">
        <fgColor theme="0" tint="-0.249977111117893"/>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style="thin">
        <color rgb="FF000000"/>
      </right>
      <top style="hair">
        <color indexed="64"/>
      </top>
      <bottom style="hair">
        <color indexed="64"/>
      </bottom>
      <diagonal/>
    </border>
    <border>
      <left style="thin">
        <color indexed="64"/>
      </left>
      <right style="thin">
        <color indexed="64"/>
      </right>
      <top style="hair">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dotted">
        <color rgb="FF000000"/>
      </top>
      <bottom style="hair">
        <color indexed="64"/>
      </bottom>
      <diagonal/>
    </border>
    <border>
      <left style="thin">
        <color indexed="64"/>
      </left>
      <right style="medium">
        <color indexed="64"/>
      </right>
      <top/>
      <bottom style="hair">
        <color rgb="FF000000"/>
      </bottom>
      <diagonal/>
    </border>
  </borders>
  <cellStyleXfs count="20">
    <xf numFmtId="0" fontId="0" fillId="0" borderId="0"/>
    <xf numFmtId="0" fontId="10" fillId="0" borderId="0" applyNumberFormat="0" applyFill="0" applyBorder="0" applyAlignment="0" applyProtection="0"/>
    <xf numFmtId="165" fontId="9" fillId="0" borderId="0"/>
    <xf numFmtId="0" fontId="7" fillId="0" borderId="0"/>
    <xf numFmtId="0" fontId="8" fillId="0" borderId="0"/>
    <xf numFmtId="0" fontId="2" fillId="0" borderId="0"/>
    <xf numFmtId="0" fontId="2" fillId="0" borderId="0"/>
    <xf numFmtId="0" fontId="9" fillId="0" borderId="0"/>
    <xf numFmtId="0" fontId="9" fillId="0" borderId="0"/>
    <xf numFmtId="0" fontId="36" fillId="0" borderId="0"/>
    <xf numFmtId="0" fontId="2" fillId="0" borderId="0"/>
    <xf numFmtId="0" fontId="2" fillId="0" borderId="0"/>
    <xf numFmtId="0" fontId="2" fillId="0" borderId="0"/>
    <xf numFmtId="0" fontId="2" fillId="0" borderId="0"/>
    <xf numFmtId="0" fontId="44" fillId="0" borderId="0"/>
    <xf numFmtId="0" fontId="2" fillId="0" borderId="0"/>
    <xf numFmtId="0" fontId="2" fillId="0" borderId="0"/>
    <xf numFmtId="9" fontId="77" fillId="0" borderId="0" applyFont="0" applyFill="0" applyBorder="0" applyAlignment="0" applyProtection="0"/>
    <xf numFmtId="0" fontId="83" fillId="0" borderId="0" applyNumberFormat="0" applyFill="0" applyBorder="0" applyAlignment="0" applyProtection="0">
      <alignment vertical="top"/>
      <protection locked="0"/>
    </xf>
    <xf numFmtId="164" fontId="1" fillId="0" borderId="0" applyFont="0" applyFill="0" applyBorder="0" applyAlignment="0" applyProtection="0"/>
  </cellStyleXfs>
  <cellXfs count="1188">
    <xf numFmtId="0" fontId="0" fillId="0" borderId="0" xfId="0"/>
    <xf numFmtId="0" fontId="12" fillId="0" borderId="0" xfId="0" applyFont="1"/>
    <xf numFmtId="0" fontId="13" fillId="0" borderId="0" xfId="0" applyFont="1"/>
    <xf numFmtId="0" fontId="16" fillId="0" borderId="0" xfId="0" applyFont="1" applyAlignment="1">
      <alignment wrapText="1"/>
    </xf>
    <xf numFmtId="0" fontId="16" fillId="0" borderId="0" xfId="0" applyFont="1" applyAlignment="1">
      <alignment horizontal="justify"/>
    </xf>
    <xf numFmtId="0" fontId="15" fillId="3" borderId="5" xfId="0" applyFont="1" applyFill="1" applyBorder="1"/>
    <xf numFmtId="0" fontId="16" fillId="0" borderId="0" xfId="0" applyFont="1" applyAlignment="1">
      <alignment vertical="center" wrapText="1"/>
    </xf>
    <xf numFmtId="0" fontId="4" fillId="0" borderId="0" xfId="0" applyFont="1"/>
    <xf numFmtId="0" fontId="5" fillId="0" borderId="0" xfId="0" applyFont="1"/>
    <xf numFmtId="0" fontId="16" fillId="0" borderId="0" xfId="0" applyFont="1" applyAlignment="1">
      <alignment horizontal="justify" vertical="center"/>
    </xf>
    <xf numFmtId="0" fontId="15" fillId="3" borderId="6" xfId="0" applyFont="1" applyFill="1" applyBorder="1"/>
    <xf numFmtId="0" fontId="15" fillId="3" borderId="6" xfId="0" applyFont="1" applyFill="1" applyBorder="1" applyAlignment="1">
      <alignment wrapText="1"/>
    </xf>
    <xf numFmtId="0" fontId="12" fillId="0" borderId="6" xfId="0" applyFont="1" applyBorder="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6" fillId="0" borderId="8" xfId="0" applyFont="1" applyBorder="1" applyAlignment="1">
      <alignment vertical="center" wrapText="1"/>
    </xf>
    <xf numFmtId="0" fontId="3" fillId="0" borderId="8" xfId="0" applyFont="1" applyBorder="1" applyAlignment="1">
      <alignment vertical="center" wrapText="1"/>
    </xf>
    <xf numFmtId="0" fontId="21" fillId="0" borderId="10" xfId="0" applyFont="1" applyBorder="1" applyAlignment="1">
      <alignment vertical="center"/>
    </xf>
    <xf numFmtId="0" fontId="21" fillId="0" borderId="0" xfId="0" applyFont="1"/>
    <xf numFmtId="0" fontId="13" fillId="0" borderId="0" xfId="0" applyFont="1" applyAlignment="1">
      <alignment wrapText="1"/>
    </xf>
    <xf numFmtId="0" fontId="15" fillId="0" borderId="14" xfId="0" applyFont="1" applyBorder="1" applyAlignment="1">
      <alignment horizontal="center"/>
    </xf>
    <xf numFmtId="0" fontId="21" fillId="0" borderId="3" xfId="0" applyFont="1" applyBorder="1" applyAlignment="1">
      <alignment vertical="center"/>
    </xf>
    <xf numFmtId="0" fontId="16" fillId="0" borderId="0" xfId="0" applyFont="1"/>
    <xf numFmtId="0" fontId="14" fillId="4" borderId="0" xfId="0" applyFont="1" applyFill="1" applyAlignment="1">
      <alignment vertical="center"/>
    </xf>
    <xf numFmtId="0" fontId="14" fillId="5" borderId="0" xfId="0" applyFont="1" applyFill="1" applyAlignment="1">
      <alignment vertical="center"/>
    </xf>
    <xf numFmtId="0" fontId="24" fillId="6" borderId="0" xfId="0" applyFont="1" applyFill="1" applyAlignment="1">
      <alignment vertical="center"/>
    </xf>
    <xf numFmtId="0" fontId="15" fillId="0" borderId="8" xfId="0" applyFont="1" applyBorder="1" applyAlignment="1">
      <alignment vertical="center"/>
    </xf>
    <xf numFmtId="0" fontId="3" fillId="0" borderId="7" xfId="0" applyFont="1" applyBorder="1" applyAlignment="1">
      <alignment horizontal="left" vertical="center" wrapText="1"/>
    </xf>
    <xf numFmtId="0" fontId="19" fillId="0" borderId="6" xfId="0" applyFont="1" applyBorder="1" applyAlignment="1">
      <alignment horizontal="left" vertical="center" wrapText="1"/>
    </xf>
    <xf numFmtId="0" fontId="15" fillId="0" borderId="6" xfId="0" applyFont="1" applyBorder="1" applyAlignment="1">
      <alignment horizontal="left" vertical="center"/>
    </xf>
    <xf numFmtId="0" fontId="16"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6" fillId="0" borderId="8" xfId="0" applyFont="1" applyBorder="1" applyAlignment="1">
      <alignment horizontal="justify" vertical="center"/>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12" fillId="0" borderId="0" xfId="0" applyFont="1" applyAlignment="1">
      <alignment wrapText="1"/>
    </xf>
    <xf numFmtId="0" fontId="15" fillId="0" borderId="13" xfId="0" applyFont="1" applyBorder="1" applyAlignment="1">
      <alignment vertical="center"/>
    </xf>
    <xf numFmtId="0" fontId="16" fillId="0" borderId="13" xfId="0" applyFont="1" applyBorder="1" applyAlignment="1">
      <alignment horizontal="left" vertical="center" wrapText="1"/>
    </xf>
    <xf numFmtId="0" fontId="25" fillId="0" borderId="0" xfId="0" applyFont="1"/>
    <xf numFmtId="0" fontId="0" fillId="0" borderId="0" xfId="0" applyAlignment="1">
      <alignment wrapText="1"/>
    </xf>
    <xf numFmtId="0" fontId="15" fillId="0" borderId="0" xfId="0" applyFont="1"/>
    <xf numFmtId="0" fontId="15" fillId="3" borderId="4" xfId="0" applyFont="1" applyFill="1" applyBorder="1"/>
    <xf numFmtId="0" fontId="15" fillId="0" borderId="0" xfId="0" applyFont="1" applyAlignment="1">
      <alignment wrapText="1"/>
    </xf>
    <xf numFmtId="0" fontId="16" fillId="0" borderId="6" xfId="0" applyFont="1" applyBorder="1" applyAlignment="1">
      <alignment horizontal="left" vertical="center" wrapText="1"/>
    </xf>
    <xf numFmtId="0" fontId="15" fillId="0" borderId="6" xfId="0" applyFont="1" applyBorder="1" applyAlignment="1">
      <alignment vertical="center"/>
    </xf>
    <xf numFmtId="0" fontId="15" fillId="3" borderId="6" xfId="0" applyFont="1" applyFill="1" applyBorder="1" applyAlignment="1">
      <alignment vertical="center"/>
    </xf>
    <xf numFmtId="0" fontId="15" fillId="0" borderId="0" xfId="0" applyFont="1" applyAlignment="1">
      <alignment vertical="center"/>
    </xf>
    <xf numFmtId="0" fontId="14" fillId="4" borderId="0" xfId="0" applyFont="1" applyFill="1" applyAlignment="1">
      <alignment horizontal="left" vertical="center" wrapText="1"/>
    </xf>
    <xf numFmtId="0" fontId="14" fillId="5" borderId="0" xfId="0" applyFont="1" applyFill="1" applyAlignment="1">
      <alignment horizontal="left" vertical="center" wrapText="1"/>
    </xf>
    <xf numFmtId="0" fontId="14" fillId="6" borderId="0" xfId="0" applyFont="1" applyFill="1" applyAlignment="1">
      <alignment horizontal="left" vertical="center" wrapText="1"/>
    </xf>
    <xf numFmtId="0" fontId="15" fillId="3" borderId="6" xfId="0" applyFont="1" applyFill="1" applyBorder="1" applyAlignment="1">
      <alignment vertical="center" wrapText="1"/>
    </xf>
    <xf numFmtId="0" fontId="15" fillId="0" borderId="0" xfId="0" applyFont="1" applyAlignment="1">
      <alignment vertical="center" wrapText="1"/>
    </xf>
    <xf numFmtId="0" fontId="14" fillId="4" borderId="0" xfId="0" applyFont="1" applyFill="1" applyAlignment="1">
      <alignment vertical="center" wrapText="1"/>
    </xf>
    <xf numFmtId="0" fontId="14" fillId="5" borderId="0" xfId="0" applyFont="1" applyFill="1" applyAlignment="1">
      <alignment vertical="center" wrapText="1"/>
    </xf>
    <xf numFmtId="0" fontId="14" fillId="6" borderId="0" xfId="0" applyFont="1" applyFill="1" applyAlignment="1">
      <alignment vertical="center" wrapText="1"/>
    </xf>
    <xf numFmtId="0" fontId="14" fillId="6" borderId="0" xfId="0" applyFont="1" applyFill="1" applyAlignment="1">
      <alignment vertical="center"/>
    </xf>
    <xf numFmtId="0" fontId="21" fillId="0" borderId="19" xfId="0" applyFont="1" applyBorder="1" applyAlignment="1">
      <alignment vertical="center"/>
    </xf>
    <xf numFmtId="0" fontId="15" fillId="0" borderId="4" xfId="0" applyFont="1" applyBorder="1" applyAlignment="1">
      <alignment vertical="center"/>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0" borderId="7" xfId="0" applyFont="1" applyBorder="1" applyAlignment="1">
      <alignment vertical="center"/>
    </xf>
    <xf numFmtId="0" fontId="15" fillId="0" borderId="3" xfId="0" applyFont="1" applyBorder="1"/>
    <xf numFmtId="0" fontId="14" fillId="6" borderId="3" xfId="0" applyFont="1" applyFill="1" applyBorder="1" applyAlignment="1">
      <alignment vertical="center"/>
    </xf>
    <xf numFmtId="0" fontId="24" fillId="4" borderId="0" xfId="0" applyFont="1" applyFill="1" applyAlignment="1">
      <alignment vertical="center"/>
    </xf>
    <xf numFmtId="0" fontId="24" fillId="5" borderId="0" xfId="0" applyFont="1" applyFill="1" applyAlignment="1">
      <alignment vertical="center"/>
    </xf>
    <xf numFmtId="0" fontId="14" fillId="4" borderId="1" xfId="0" applyFont="1" applyFill="1" applyBorder="1" applyAlignment="1">
      <alignment vertical="center"/>
    </xf>
    <xf numFmtId="0" fontId="14" fillId="4" borderId="2" xfId="0" applyFont="1" applyFill="1" applyBorder="1" applyAlignment="1">
      <alignment vertical="center"/>
    </xf>
    <xf numFmtId="0" fontId="14" fillId="5" borderId="3" xfId="0" applyFont="1" applyFill="1" applyBorder="1" applyAlignment="1">
      <alignment vertical="center"/>
    </xf>
    <xf numFmtId="0" fontId="14" fillId="4" borderId="2" xfId="0" applyFont="1" applyFill="1" applyBorder="1" applyAlignment="1">
      <alignment vertical="center" wrapText="1"/>
    </xf>
    <xf numFmtId="0" fontId="26" fillId="0" borderId="0" xfId="0" applyFont="1"/>
    <xf numFmtId="0" fontId="21" fillId="3" borderId="4" xfId="0" applyFont="1" applyFill="1" applyBorder="1" applyAlignment="1">
      <alignment vertical="center"/>
    </xf>
    <xf numFmtId="0" fontId="21" fillId="3" borderId="6" xfId="0" applyFont="1" applyFill="1" applyBorder="1" applyAlignment="1">
      <alignment vertical="center" wrapText="1"/>
    </xf>
    <xf numFmtId="0" fontId="21" fillId="3" borderId="5" xfId="0" applyFont="1" applyFill="1" applyBorder="1" applyAlignment="1">
      <alignment vertical="center"/>
    </xf>
    <xf numFmtId="0" fontId="16" fillId="0" borderId="6" xfId="0" applyFont="1" applyBorder="1" applyAlignment="1">
      <alignment vertical="center" wrapText="1"/>
    </xf>
    <xf numFmtId="0" fontId="15" fillId="3" borderId="5" xfId="0" applyFont="1" applyFill="1" applyBorder="1" applyAlignment="1">
      <alignment wrapText="1"/>
    </xf>
    <xf numFmtId="0" fontId="6" fillId="0" borderId="9" xfId="0" applyFont="1" applyBorder="1" applyAlignment="1">
      <alignment vertical="center" wrapText="1"/>
    </xf>
    <xf numFmtId="0" fontId="15" fillId="3" borderId="5" xfId="0" applyFont="1" applyFill="1" applyBorder="1" applyAlignment="1">
      <alignment vertical="center" wrapText="1"/>
    </xf>
    <xf numFmtId="0" fontId="3" fillId="8" borderId="8" xfId="0" applyFont="1" applyFill="1" applyBorder="1" applyAlignment="1">
      <alignment horizontal="left" vertical="center" wrapText="1"/>
    </xf>
    <xf numFmtId="0" fontId="6" fillId="8" borderId="8" xfId="0" applyFont="1" applyFill="1" applyBorder="1" applyAlignment="1">
      <alignment horizontal="left" vertical="center" wrapText="1"/>
    </xf>
    <xf numFmtId="0" fontId="16" fillId="0" borderId="20" xfId="0" applyFont="1" applyBorder="1" applyAlignment="1">
      <alignment vertical="center" wrapText="1"/>
    </xf>
    <xf numFmtId="4" fontId="31" fillId="0" borderId="0" xfId="7" applyNumberFormat="1" applyFont="1" applyAlignment="1">
      <alignment vertical="center" wrapText="1"/>
    </xf>
    <xf numFmtId="4" fontId="31" fillId="0" borderId="0" xfId="7" applyNumberFormat="1" applyFont="1" applyAlignment="1">
      <alignment vertical="center"/>
    </xf>
    <xf numFmtId="4" fontId="32" fillId="9" borderId="29" xfId="7" applyNumberFormat="1" applyFont="1" applyFill="1" applyBorder="1" applyAlignment="1">
      <alignment horizontal="center" vertical="center" wrapText="1"/>
    </xf>
    <xf numFmtId="4" fontId="32" fillId="9" borderId="30" xfId="7" applyNumberFormat="1" applyFont="1" applyFill="1" applyBorder="1" applyAlignment="1">
      <alignment horizontal="center" vertical="center" wrapText="1"/>
    </xf>
    <xf numFmtId="4" fontId="32" fillId="0" borderId="0" xfId="7" applyNumberFormat="1" applyFont="1" applyAlignment="1">
      <alignment horizontal="center" vertical="center" wrapText="1"/>
    </xf>
    <xf numFmtId="4" fontId="2" fillId="0" borderId="0" xfId="7" applyNumberFormat="1" applyFont="1" applyAlignment="1">
      <alignment vertical="center"/>
    </xf>
    <xf numFmtId="4" fontId="2" fillId="0" borderId="0" xfId="7" applyNumberFormat="1" applyFont="1" applyAlignment="1">
      <alignment vertical="center" wrapText="1"/>
    </xf>
    <xf numFmtId="4" fontId="32" fillId="9" borderId="35" xfId="7" applyNumberFormat="1" applyFont="1" applyFill="1" applyBorder="1" applyAlignment="1">
      <alignment horizontal="center" vertical="center" wrapText="1"/>
    </xf>
    <xf numFmtId="4" fontId="32" fillId="9" borderId="36" xfId="7" applyNumberFormat="1" applyFont="1" applyFill="1" applyBorder="1" applyAlignment="1">
      <alignment horizontal="center" vertical="center" wrapText="1"/>
    </xf>
    <xf numFmtId="4" fontId="2" fillId="0" borderId="0" xfId="7" applyNumberFormat="1" applyFont="1" applyAlignment="1">
      <alignment horizontal="center" vertical="center" wrapText="1"/>
    </xf>
    <xf numFmtId="4" fontId="33" fillId="0" borderId="0" xfId="7" applyNumberFormat="1" applyFont="1" applyAlignment="1">
      <alignment vertical="center"/>
    </xf>
    <xf numFmtId="4" fontId="2" fillId="0" borderId="39" xfId="7" applyNumberFormat="1" applyFont="1" applyBorder="1" applyAlignment="1">
      <alignment vertical="center" wrapText="1"/>
    </xf>
    <xf numFmtId="4" fontId="32" fillId="9" borderId="34" xfId="7" applyNumberFormat="1" applyFont="1" applyFill="1" applyBorder="1" applyAlignment="1">
      <alignment vertical="center" wrapText="1"/>
    </xf>
    <xf numFmtId="4" fontId="32" fillId="9" borderId="35" xfId="7" applyNumberFormat="1" applyFont="1" applyFill="1" applyBorder="1" applyAlignment="1">
      <alignment vertical="center"/>
    </xf>
    <xf numFmtId="4" fontId="32" fillId="9" borderId="36" xfId="7" applyNumberFormat="1" applyFont="1" applyFill="1" applyBorder="1" applyAlignment="1">
      <alignment vertical="center"/>
    </xf>
    <xf numFmtId="4" fontId="2" fillId="0" borderId="38" xfId="7" applyNumberFormat="1" applyFont="1" applyBorder="1" applyAlignment="1">
      <alignment vertical="center" wrapText="1"/>
    </xf>
    <xf numFmtId="4" fontId="2" fillId="0" borderId="42" xfId="7" applyNumberFormat="1" applyFont="1" applyBorder="1" applyAlignment="1">
      <alignment vertical="center" wrapText="1"/>
    </xf>
    <xf numFmtId="4" fontId="2" fillId="0" borderId="13" xfId="7" applyNumberFormat="1" applyFont="1" applyBorder="1" applyAlignment="1">
      <alignment vertical="center"/>
    </xf>
    <xf numFmtId="4" fontId="2" fillId="7" borderId="13" xfId="7" applyNumberFormat="1" applyFont="1" applyFill="1" applyBorder="1" applyAlignment="1">
      <alignment vertical="center"/>
    </xf>
    <xf numFmtId="4" fontId="32" fillId="7" borderId="0" xfId="7" applyNumberFormat="1" applyFont="1" applyFill="1" applyAlignment="1">
      <alignment vertical="center" wrapText="1"/>
    </xf>
    <xf numFmtId="4" fontId="32" fillId="7" borderId="0" xfId="7" applyNumberFormat="1" applyFont="1" applyFill="1" applyAlignment="1">
      <alignment vertical="center"/>
    </xf>
    <xf numFmtId="4" fontId="2" fillId="7" borderId="0" xfId="7" applyNumberFormat="1" applyFont="1" applyFill="1" applyAlignment="1">
      <alignment vertical="center"/>
    </xf>
    <xf numFmtId="0" fontId="2" fillId="7" borderId="0" xfId="6" applyFill="1" applyAlignment="1">
      <alignment vertical="center"/>
    </xf>
    <xf numFmtId="4" fontId="2" fillId="7" borderId="0" xfId="6" applyNumberFormat="1" applyFill="1" applyAlignment="1">
      <alignment vertical="center"/>
    </xf>
    <xf numFmtId="4" fontId="32" fillId="0" borderId="0" xfId="7" applyNumberFormat="1" applyFont="1" applyAlignment="1">
      <alignment horizontal="center" vertical="center"/>
    </xf>
    <xf numFmtId="4" fontId="32" fillId="0" borderId="0" xfId="6" applyNumberFormat="1" applyFont="1" applyAlignment="1">
      <alignment vertical="center"/>
    </xf>
    <xf numFmtId="4" fontId="2" fillId="3" borderId="32" xfId="7" applyNumberFormat="1" applyFont="1" applyFill="1" applyBorder="1" applyAlignment="1">
      <alignment vertical="center"/>
    </xf>
    <xf numFmtId="0" fontId="32" fillId="0" borderId="0" xfId="8" applyFont="1" applyAlignment="1">
      <alignment vertical="center"/>
    </xf>
    <xf numFmtId="4" fontId="2" fillId="0" borderId="0" xfId="8" applyNumberFormat="1" applyFont="1" applyAlignment="1">
      <alignment vertical="center"/>
    </xf>
    <xf numFmtId="0" fontId="2" fillId="0" borderId="0" xfId="8" applyFont="1" applyAlignment="1">
      <alignment vertical="center"/>
    </xf>
    <xf numFmtId="0" fontId="2" fillId="0" borderId="0" xfId="8" applyFont="1" applyAlignment="1">
      <alignment vertical="center" wrapText="1"/>
    </xf>
    <xf numFmtId="0" fontId="35" fillId="0" borderId="0" xfId="8" applyFont="1" applyAlignment="1">
      <alignment vertical="center"/>
    </xf>
    <xf numFmtId="4" fontId="2" fillId="0" borderId="0" xfId="8" applyNumberFormat="1" applyFont="1" applyAlignment="1">
      <alignment horizontal="right" vertical="center"/>
    </xf>
    <xf numFmtId="4" fontId="32" fillId="9" borderId="6" xfId="3" applyNumberFormat="1" applyFont="1" applyFill="1" applyBorder="1" applyAlignment="1">
      <alignment horizontal="center" vertical="center" wrapText="1"/>
    </xf>
    <xf numFmtId="4" fontId="32" fillId="9" borderId="6" xfId="3" applyNumberFormat="1" applyFont="1" applyFill="1" applyBorder="1" applyAlignment="1">
      <alignment vertical="center"/>
    </xf>
    <xf numFmtId="0" fontId="32" fillId="0" borderId="0" xfId="3" applyFont="1" applyAlignment="1">
      <alignment vertical="center"/>
    </xf>
    <xf numFmtId="4" fontId="2" fillId="0" borderId="0" xfId="3" applyNumberFormat="1" applyFont="1" applyAlignment="1">
      <alignment vertical="center"/>
    </xf>
    <xf numFmtId="4" fontId="37" fillId="9" borderId="6" xfId="4" applyNumberFormat="1" applyFont="1" applyFill="1" applyBorder="1" applyAlignment="1">
      <alignment horizontal="center" vertical="center" wrapText="1"/>
    </xf>
    <xf numFmtId="4" fontId="37" fillId="9" borderId="6" xfId="2" applyNumberFormat="1" applyFont="1" applyFill="1" applyBorder="1" applyAlignment="1">
      <alignment horizontal="right" vertical="center"/>
    </xf>
    <xf numFmtId="0" fontId="19" fillId="0" borderId="0" xfId="8" applyFont="1" applyAlignment="1">
      <alignment vertical="center"/>
    </xf>
    <xf numFmtId="0" fontId="0" fillId="0" borderId="0" xfId="0" applyAlignment="1">
      <alignment vertical="center" wrapText="1"/>
    </xf>
    <xf numFmtId="0" fontId="30" fillId="2" borderId="1" xfId="0" applyFont="1" applyFill="1" applyBorder="1" applyAlignment="1">
      <alignment vertical="center"/>
    </xf>
    <xf numFmtId="0" fontId="30" fillId="2" borderId="2" xfId="0" applyFont="1" applyFill="1" applyBorder="1" applyAlignment="1">
      <alignment horizontal="center" vertical="center" wrapText="1"/>
    </xf>
    <xf numFmtId="0" fontId="2" fillId="0" borderId="0" xfId="6" applyAlignment="1">
      <alignment vertical="center"/>
    </xf>
    <xf numFmtId="0" fontId="22" fillId="0" borderId="0" xfId="0" applyFont="1"/>
    <xf numFmtId="0" fontId="21" fillId="3" borderId="4" xfId="0" applyFont="1" applyFill="1" applyBorder="1"/>
    <xf numFmtId="0" fontId="42" fillId="0" borderId="0" xfId="0" applyFont="1" applyAlignment="1">
      <alignment vertical="center"/>
    </xf>
    <xf numFmtId="0" fontId="42" fillId="0" borderId="0" xfId="0" applyFont="1" applyAlignment="1">
      <alignment vertical="center" wrapText="1"/>
    </xf>
    <xf numFmtId="0" fontId="43" fillId="0" borderId="0" xfId="0" applyFont="1" applyAlignment="1">
      <alignment vertical="center" wrapText="1"/>
    </xf>
    <xf numFmtId="0" fontId="42" fillId="0" borderId="0" xfId="0" applyFont="1" applyAlignment="1">
      <alignment horizontal="left" vertical="center" wrapText="1"/>
    </xf>
    <xf numFmtId="0" fontId="46" fillId="0" borderId="0" xfId="0" applyFont="1"/>
    <xf numFmtId="4" fontId="32" fillId="9" borderId="29" xfId="8" applyNumberFormat="1" applyFont="1" applyFill="1" applyBorder="1" applyAlignment="1">
      <alignment horizontal="center" vertical="center" wrapText="1"/>
    </xf>
    <xf numFmtId="4" fontId="32" fillId="9" borderId="30" xfId="8" applyNumberFormat="1" applyFont="1" applyFill="1" applyBorder="1" applyAlignment="1">
      <alignment horizontal="center" vertical="center" wrapText="1"/>
    </xf>
    <xf numFmtId="49" fontId="50" fillId="9" borderId="32" xfId="8" applyNumberFormat="1" applyFont="1" applyFill="1" applyBorder="1" applyAlignment="1">
      <alignment horizontal="center" vertical="center" wrapText="1"/>
    </xf>
    <xf numFmtId="49" fontId="50" fillId="9" borderId="33" xfId="8" applyNumberFormat="1" applyFont="1" applyFill="1" applyBorder="1" applyAlignment="1">
      <alignment horizontal="center" vertical="center" wrapText="1"/>
    </xf>
    <xf numFmtId="0" fontId="50" fillId="0" borderId="0" xfId="8" applyFont="1" applyAlignment="1">
      <alignment vertical="center"/>
    </xf>
    <xf numFmtId="4" fontId="2" fillId="0" borderId="15" xfId="8" applyNumberFormat="1" applyFont="1" applyBorder="1" applyAlignment="1">
      <alignment vertical="center"/>
    </xf>
    <xf numFmtId="4" fontId="32" fillId="0" borderId="41" xfId="8" applyNumberFormat="1" applyFont="1" applyBorder="1" applyAlignment="1">
      <alignment vertical="center"/>
    </xf>
    <xf numFmtId="4" fontId="2" fillId="0" borderId="6" xfId="8" applyNumberFormat="1" applyFont="1" applyBorder="1" applyAlignment="1">
      <alignment vertical="center"/>
    </xf>
    <xf numFmtId="4" fontId="32" fillId="0" borderId="40" xfId="8" applyNumberFormat="1" applyFont="1" applyBorder="1" applyAlignment="1">
      <alignment vertical="center"/>
    </xf>
    <xf numFmtId="0" fontId="32" fillId="9" borderId="34" xfId="8" applyFont="1" applyFill="1" applyBorder="1" applyAlignment="1">
      <alignment vertical="center" wrapText="1"/>
    </xf>
    <xf numFmtId="4" fontId="32" fillId="9" borderId="35" xfId="8" applyNumberFormat="1" applyFont="1" applyFill="1" applyBorder="1" applyAlignment="1">
      <alignment vertical="center"/>
    </xf>
    <xf numFmtId="4" fontId="32" fillId="9" borderId="36" xfId="8" applyNumberFormat="1" applyFont="1" applyFill="1" applyBorder="1" applyAlignment="1">
      <alignment vertical="center"/>
    </xf>
    <xf numFmtId="0" fontId="2" fillId="7" borderId="0" xfId="8" applyFont="1" applyFill="1" applyAlignment="1">
      <alignment vertical="center" wrapText="1"/>
    </xf>
    <xf numFmtId="4" fontId="2" fillId="7" borderId="0" xfId="8" applyNumberFormat="1" applyFont="1" applyFill="1" applyAlignment="1">
      <alignment vertical="center"/>
    </xf>
    <xf numFmtId="0" fontId="2" fillId="7" borderId="0" xfId="8" applyFont="1" applyFill="1" applyAlignment="1">
      <alignment vertical="center"/>
    </xf>
    <xf numFmtId="4" fontId="32" fillId="7" borderId="0" xfId="8" applyNumberFormat="1" applyFont="1" applyFill="1" applyAlignment="1">
      <alignment horizontal="right" vertical="center"/>
    </xf>
    <xf numFmtId="4" fontId="32" fillId="9" borderId="48" xfId="8" applyNumberFormat="1" applyFont="1" applyFill="1" applyBorder="1" applyAlignment="1">
      <alignment vertical="center"/>
    </xf>
    <xf numFmtId="0" fontId="52" fillId="0" borderId="0" xfId="6" applyFont="1" applyAlignment="1">
      <alignment vertical="center"/>
    </xf>
    <xf numFmtId="0" fontId="53" fillId="0" borderId="0" xfId="6" applyFont="1" applyAlignment="1">
      <alignment vertical="center"/>
    </xf>
    <xf numFmtId="0" fontId="54" fillId="0" borderId="0" xfId="6" applyFont="1" applyAlignment="1">
      <alignment vertical="center"/>
    </xf>
    <xf numFmtId="0" fontId="32" fillId="0" borderId="0" xfId="6" applyFont="1" applyAlignment="1">
      <alignment vertical="center"/>
    </xf>
    <xf numFmtId="4" fontId="2" fillId="0" borderId="0" xfId="6" applyNumberFormat="1" applyAlignment="1">
      <alignment vertical="center"/>
    </xf>
    <xf numFmtId="0" fontId="32" fillId="9" borderId="6" xfId="6" applyFont="1" applyFill="1" applyBorder="1" applyAlignment="1">
      <alignment vertical="center"/>
    </xf>
    <xf numFmtId="4" fontId="32" fillId="9" borderId="6" xfId="6" applyNumberFormat="1" applyFont="1" applyFill="1" applyBorder="1" applyAlignment="1">
      <alignment vertical="center"/>
    </xf>
    <xf numFmtId="0" fontId="55" fillId="0" borderId="0" xfId="6" applyFont="1"/>
    <xf numFmtId="0" fontId="34" fillId="0" borderId="0" xfId="6" applyFont="1" applyAlignment="1">
      <alignment vertical="center"/>
    </xf>
    <xf numFmtId="0" fontId="2" fillId="0" borderId="0" xfId="6" applyAlignment="1">
      <alignment vertical="center" wrapText="1"/>
    </xf>
    <xf numFmtId="0" fontId="53" fillId="0" borderId="0" xfId="6" applyFont="1" applyAlignment="1">
      <alignment vertical="center" wrapText="1"/>
    </xf>
    <xf numFmtId="4" fontId="53" fillId="0" borderId="0" xfId="6" applyNumberFormat="1" applyFont="1" applyAlignment="1">
      <alignment vertical="center"/>
    </xf>
    <xf numFmtId="4" fontId="32" fillId="9" borderId="6" xfId="4" applyNumberFormat="1" applyFont="1" applyFill="1" applyBorder="1" applyAlignment="1">
      <alignment horizontal="center" vertical="center" wrapText="1"/>
    </xf>
    <xf numFmtId="0" fontId="2" fillId="0" borderId="6" xfId="6" applyBorder="1" applyAlignment="1">
      <alignment vertical="center" wrapText="1"/>
    </xf>
    <xf numFmtId="0" fontId="2" fillId="0" borderId="23" xfId="6" applyBorder="1" applyAlignment="1">
      <alignment horizontal="left" vertical="center"/>
    </xf>
    <xf numFmtId="4" fontId="32" fillId="9" borderId="6" xfId="6" applyNumberFormat="1" applyFont="1" applyFill="1" applyBorder="1" applyAlignment="1">
      <alignment horizontal="center" vertical="center" wrapText="1"/>
    </xf>
    <xf numFmtId="4" fontId="61" fillId="0" borderId="0" xfId="6" applyNumberFormat="1" applyFont="1" applyAlignment="1">
      <alignment vertical="center"/>
    </xf>
    <xf numFmtId="0" fontId="61" fillId="0" borderId="0" xfId="6" applyFont="1" applyAlignment="1">
      <alignment vertical="center"/>
    </xf>
    <xf numFmtId="4" fontId="2" fillId="13" borderId="6" xfId="8" applyNumberFormat="1" applyFont="1" applyFill="1" applyBorder="1" applyAlignment="1">
      <alignment vertical="center"/>
    </xf>
    <xf numFmtId="0" fontId="2" fillId="0" borderId="0" xfId="10" applyAlignment="1">
      <alignment vertical="center"/>
    </xf>
    <xf numFmtId="0" fontId="47" fillId="0" borderId="0" xfId="8" applyFont="1" applyAlignment="1">
      <alignment horizontal="center" vertical="center" wrapText="1"/>
    </xf>
    <xf numFmtId="0" fontId="32" fillId="0" borderId="0" xfId="10" applyFont="1" applyAlignment="1">
      <alignment horizontal="center" vertical="center" wrapText="1"/>
    </xf>
    <xf numFmtId="0" fontId="32" fillId="9" borderId="6" xfId="10" applyFont="1" applyFill="1" applyBorder="1" applyAlignment="1">
      <alignment horizontal="center" vertical="center" wrapText="1"/>
    </xf>
    <xf numFmtId="4" fontId="2" fillId="0" borderId="15" xfId="10" applyNumberFormat="1" applyBorder="1" applyAlignment="1">
      <alignment vertical="center" wrapText="1"/>
    </xf>
    <xf numFmtId="4" fontId="32" fillId="0" borderId="15" xfId="10" applyNumberFormat="1" applyFont="1" applyBorder="1" applyAlignment="1">
      <alignment vertical="center" wrapText="1"/>
    </xf>
    <xf numFmtId="4" fontId="32" fillId="0" borderId="41" xfId="10" applyNumberFormat="1" applyFont="1" applyBorder="1" applyAlignment="1">
      <alignment vertical="center" wrapText="1"/>
    </xf>
    <xf numFmtId="4" fontId="2" fillId="0" borderId="0" xfId="10" applyNumberFormat="1" applyAlignment="1">
      <alignment vertical="center" wrapText="1"/>
    </xf>
    <xf numFmtId="4" fontId="2" fillId="0" borderId="6" xfId="10" applyNumberFormat="1" applyBorder="1" applyAlignment="1">
      <alignment vertical="center" wrapText="1"/>
    </xf>
    <xf numFmtId="4" fontId="32" fillId="0" borderId="6" xfId="10" applyNumberFormat="1" applyFont="1" applyBorder="1" applyAlignment="1">
      <alignment vertical="center" wrapText="1"/>
    </xf>
    <xf numFmtId="4" fontId="32" fillId="0" borderId="40" xfId="10" applyNumberFormat="1" applyFont="1" applyBorder="1" applyAlignment="1">
      <alignment vertical="center" wrapText="1"/>
    </xf>
    <xf numFmtId="4" fontId="2" fillId="7" borderId="6" xfId="10" applyNumberFormat="1" applyFill="1" applyBorder="1" applyAlignment="1">
      <alignment vertical="center" wrapText="1"/>
    </xf>
    <xf numFmtId="4" fontId="32" fillId="7" borderId="6" xfId="10" applyNumberFormat="1" applyFont="1" applyFill="1" applyBorder="1" applyAlignment="1">
      <alignment vertical="center" wrapText="1"/>
    </xf>
    <xf numFmtId="4" fontId="32" fillId="7" borderId="40" xfId="10" applyNumberFormat="1" applyFont="1" applyFill="1" applyBorder="1" applyAlignment="1">
      <alignment vertical="center" wrapText="1"/>
    </xf>
    <xf numFmtId="4" fontId="32" fillId="9" borderId="34" xfId="10" applyNumberFormat="1" applyFont="1" applyFill="1" applyBorder="1" applyAlignment="1">
      <alignment vertical="center" wrapText="1"/>
    </xf>
    <xf numFmtId="4" fontId="32" fillId="9" borderId="35" xfId="10" applyNumberFormat="1" applyFont="1" applyFill="1" applyBorder="1" applyAlignment="1">
      <alignment vertical="center" wrapText="1"/>
    </xf>
    <xf numFmtId="4" fontId="32" fillId="9" borderId="36" xfId="10" applyNumberFormat="1" applyFont="1" applyFill="1" applyBorder="1" applyAlignment="1">
      <alignment vertical="center" wrapText="1"/>
    </xf>
    <xf numFmtId="0" fontId="2" fillId="7" borderId="0" xfId="10" applyFill="1" applyAlignment="1">
      <alignment vertical="center"/>
    </xf>
    <xf numFmtId="0" fontId="32" fillId="7" borderId="0" xfId="10" applyFont="1" applyFill="1" applyAlignment="1">
      <alignment horizontal="right" vertical="center"/>
    </xf>
    <xf numFmtId="4" fontId="32" fillId="9" borderId="48" xfId="10" applyNumberFormat="1" applyFont="1" applyFill="1" applyBorder="1" applyAlignment="1">
      <alignment vertical="center"/>
    </xf>
    <xf numFmtId="4" fontId="2" fillId="0" borderId="0" xfId="10" applyNumberFormat="1" applyAlignment="1">
      <alignment vertical="center"/>
    </xf>
    <xf numFmtId="49" fontId="32" fillId="0" borderId="0" xfId="10" applyNumberFormat="1" applyFont="1" applyAlignment="1">
      <alignment horizontal="center" vertical="center" wrapText="1"/>
    </xf>
    <xf numFmtId="0" fontId="2" fillId="0" borderId="0" xfId="11" applyAlignment="1">
      <alignment horizontal="center" vertical="center" wrapText="1"/>
    </xf>
    <xf numFmtId="4" fontId="32" fillId="9" borderId="6" xfId="11" applyNumberFormat="1" applyFont="1" applyFill="1" applyBorder="1" applyAlignment="1">
      <alignment horizontal="center" vertical="center" wrapText="1"/>
    </xf>
    <xf numFmtId="4" fontId="32" fillId="9" borderId="5" xfId="11" applyNumberFormat="1" applyFont="1" applyFill="1" applyBorder="1" applyAlignment="1">
      <alignment horizontal="center" vertical="center" wrapText="1"/>
    </xf>
    <xf numFmtId="0" fontId="2" fillId="0" borderId="0" xfId="11" applyAlignment="1">
      <alignment vertical="center" wrapText="1"/>
    </xf>
    <xf numFmtId="4" fontId="32" fillId="9" borderId="6" xfId="11" applyNumberFormat="1" applyFont="1" applyFill="1" applyBorder="1" applyAlignment="1">
      <alignment vertical="center" wrapText="1"/>
    </xf>
    <xf numFmtId="0" fontId="32" fillId="0" borderId="0" xfId="11" applyFont="1" applyAlignment="1">
      <alignment vertical="center" wrapText="1"/>
    </xf>
    <xf numFmtId="4" fontId="32" fillId="0" borderId="0" xfId="11" applyNumberFormat="1" applyFont="1" applyAlignment="1">
      <alignment vertical="center" wrapText="1"/>
    </xf>
    <xf numFmtId="4" fontId="2" fillId="0" borderId="0" xfId="11" applyNumberFormat="1" applyAlignment="1">
      <alignment vertical="center" wrapText="1"/>
    </xf>
    <xf numFmtId="4" fontId="32" fillId="9" borderId="6" xfId="11" applyNumberFormat="1" applyFont="1" applyFill="1" applyBorder="1" applyAlignment="1">
      <alignment vertical="center"/>
    </xf>
    <xf numFmtId="4" fontId="32" fillId="9" borderId="5" xfId="11" applyNumberFormat="1" applyFont="1" applyFill="1" applyBorder="1" applyAlignment="1">
      <alignment vertical="center"/>
    </xf>
    <xf numFmtId="0" fontId="2" fillId="0" borderId="0" xfId="11" applyAlignment="1">
      <alignment vertical="center"/>
    </xf>
    <xf numFmtId="4" fontId="2" fillId="0" borderId="0" xfId="11" applyNumberFormat="1" applyAlignment="1">
      <alignment vertical="center"/>
    </xf>
    <xf numFmtId="0" fontId="32" fillId="7" borderId="0" xfId="10" applyFont="1" applyFill="1" applyAlignment="1">
      <alignment horizontal="left" vertical="center"/>
    </xf>
    <xf numFmtId="0" fontId="40" fillId="0" borderId="0" xfId="11" applyFont="1" applyAlignment="1">
      <alignment vertical="center"/>
    </xf>
    <xf numFmtId="0" fontId="32" fillId="0" borderId="0" xfId="11" applyFont="1" applyAlignment="1">
      <alignment vertical="center"/>
    </xf>
    <xf numFmtId="0" fontId="57" fillId="0" borderId="0" xfId="6" applyFont="1" applyAlignment="1">
      <alignment vertical="center"/>
    </xf>
    <xf numFmtId="4" fontId="32" fillId="9" borderId="6" xfId="6" applyNumberFormat="1" applyFont="1" applyFill="1" applyBorder="1" applyAlignment="1">
      <alignment vertical="center" wrapText="1"/>
    </xf>
    <xf numFmtId="4" fontId="32" fillId="9" borderId="6" xfId="6" applyNumberFormat="1" applyFont="1" applyFill="1" applyBorder="1" applyAlignment="1">
      <alignment horizontal="right" vertical="center" wrapText="1"/>
    </xf>
    <xf numFmtId="4" fontId="32" fillId="9" borderId="6" xfId="6" applyNumberFormat="1" applyFont="1" applyFill="1" applyBorder="1" applyAlignment="1">
      <alignment horizontal="center" vertical="center"/>
    </xf>
    <xf numFmtId="0" fontId="32" fillId="0" borderId="0" xfId="11" applyFont="1" applyAlignment="1">
      <alignment horizontal="center" vertical="center"/>
    </xf>
    <xf numFmtId="0" fontId="32" fillId="9" borderId="6" xfId="11" applyFont="1" applyFill="1" applyBorder="1" applyAlignment="1">
      <alignment horizontal="center" vertical="center" wrapText="1"/>
    </xf>
    <xf numFmtId="0" fontId="32" fillId="9" borderId="34" xfId="6" applyFont="1" applyFill="1" applyBorder="1" applyAlignment="1">
      <alignment horizontal="center" vertical="center"/>
    </xf>
    <xf numFmtId="0" fontId="2" fillId="0" borderId="0" xfId="11"/>
    <xf numFmtId="0" fontId="2" fillId="0" borderId="0" xfId="11" applyAlignment="1">
      <alignment vertical="top"/>
    </xf>
    <xf numFmtId="4" fontId="2" fillId="0" borderId="0" xfId="11" applyNumberFormat="1" applyAlignment="1">
      <alignment vertical="top"/>
    </xf>
    <xf numFmtId="4" fontId="2" fillId="0" borderId="0" xfId="11" applyNumberFormat="1"/>
    <xf numFmtId="0" fontId="63" fillId="0" borderId="0" xfId="6" applyFont="1" applyAlignment="1">
      <alignment horizontal="center" vertical="center"/>
    </xf>
    <xf numFmtId="4" fontId="2" fillId="7" borderId="7" xfId="2" applyNumberFormat="1" applyFont="1" applyFill="1" applyBorder="1" applyAlignment="1">
      <alignment horizontal="right" vertical="center" wrapText="1"/>
    </xf>
    <xf numFmtId="4" fontId="2" fillId="7" borderId="8" xfId="2" applyNumberFormat="1" applyFont="1" applyFill="1" applyBorder="1" applyAlignment="1">
      <alignment horizontal="right" vertical="center"/>
    </xf>
    <xf numFmtId="49" fontId="2" fillId="0" borderId="26" xfId="4" applyNumberFormat="1" applyFont="1" applyBorder="1" applyAlignment="1">
      <alignment horizontal="left" vertical="center" wrapText="1"/>
    </xf>
    <xf numFmtId="49" fontId="2" fillId="0" borderId="51" xfId="4" applyNumberFormat="1" applyFont="1" applyBorder="1" applyAlignment="1">
      <alignment horizontal="left" vertical="center" wrapText="1"/>
    </xf>
    <xf numFmtId="49" fontId="2" fillId="0" borderId="18" xfId="4" applyNumberFormat="1" applyFont="1" applyBorder="1" applyAlignment="1">
      <alignment horizontal="left" vertical="center" wrapText="1"/>
    </xf>
    <xf numFmtId="4" fontId="2" fillId="7" borderId="9" xfId="2" applyNumberFormat="1" applyFont="1" applyFill="1" applyBorder="1" applyAlignment="1">
      <alignment horizontal="right" vertical="center"/>
    </xf>
    <xf numFmtId="4" fontId="32" fillId="9" borderId="6" xfId="2" applyNumberFormat="1" applyFont="1" applyFill="1" applyBorder="1" applyAlignment="1">
      <alignment horizontal="right" vertical="center"/>
    </xf>
    <xf numFmtId="0" fontId="2" fillId="0" borderId="56" xfId="6" applyBorder="1" applyAlignment="1">
      <alignment horizontal="left" vertical="center" wrapText="1"/>
    </xf>
    <xf numFmtId="4" fontId="2" fillId="7" borderId="8" xfId="6" applyNumberFormat="1" applyFill="1" applyBorder="1" applyAlignment="1">
      <alignment vertical="center"/>
    </xf>
    <xf numFmtId="4" fontId="2" fillId="7" borderId="7" xfId="11" applyNumberFormat="1" applyFill="1" applyBorder="1" applyAlignment="1">
      <alignment vertical="center" wrapText="1"/>
    </xf>
    <xf numFmtId="4" fontId="2" fillId="7" borderId="8" xfId="11" applyNumberFormat="1" applyFill="1" applyBorder="1" applyAlignment="1">
      <alignment vertical="center" wrapText="1"/>
    </xf>
    <xf numFmtId="4" fontId="2" fillId="7" borderId="9" xfId="11" applyNumberFormat="1" applyFill="1" applyBorder="1" applyAlignment="1">
      <alignment vertical="center" wrapText="1"/>
    </xf>
    <xf numFmtId="4" fontId="2" fillId="7" borderId="50" xfId="11" applyNumberFormat="1" applyFill="1" applyBorder="1" applyAlignment="1">
      <alignment vertical="center" wrapText="1"/>
    </xf>
    <xf numFmtId="4" fontId="2" fillId="7" borderId="17" xfId="11" applyNumberFormat="1" applyFill="1" applyBorder="1" applyAlignment="1">
      <alignment vertical="center" wrapText="1"/>
    </xf>
    <xf numFmtId="4" fontId="2" fillId="7" borderId="18" xfId="11" applyNumberFormat="1" applyFill="1" applyBorder="1" applyAlignment="1">
      <alignment vertical="center" wrapText="1"/>
    </xf>
    <xf numFmtId="4" fontId="2" fillId="7" borderId="50" xfId="11" applyNumberFormat="1" applyFill="1" applyBorder="1" applyAlignment="1">
      <alignment vertical="center"/>
    </xf>
    <xf numFmtId="4" fontId="2" fillId="7" borderId="17" xfId="11" applyNumberFormat="1" applyFill="1" applyBorder="1" applyAlignment="1">
      <alignment vertical="center"/>
    </xf>
    <xf numFmtId="4" fontId="2" fillId="7" borderId="18" xfId="11" applyNumberFormat="1" applyFill="1" applyBorder="1" applyAlignment="1">
      <alignment vertical="center"/>
    </xf>
    <xf numFmtId="4" fontId="2" fillId="7" borderId="16" xfId="11" applyNumberFormat="1" applyFill="1" applyBorder="1" applyAlignment="1">
      <alignment vertical="center"/>
    </xf>
    <xf numFmtId="10" fontId="32" fillId="7" borderId="7" xfId="11" applyNumberFormat="1" applyFont="1" applyFill="1" applyBorder="1" applyAlignment="1">
      <alignment horizontal="center" vertical="center"/>
    </xf>
    <xf numFmtId="4" fontId="2" fillId="7" borderId="11" xfId="11" applyNumberFormat="1" applyFill="1" applyBorder="1" applyAlignment="1">
      <alignment vertical="center"/>
    </xf>
    <xf numFmtId="4" fontId="2" fillId="7" borderId="10" xfId="11" applyNumberFormat="1" applyFill="1" applyBorder="1" applyAlignment="1">
      <alignment vertical="center"/>
    </xf>
    <xf numFmtId="4" fontId="2" fillId="7" borderId="7" xfId="6" applyNumberFormat="1" applyFill="1" applyBorder="1" applyAlignment="1">
      <alignment vertical="center"/>
    </xf>
    <xf numFmtId="4" fontId="2" fillId="7" borderId="9" xfId="6" applyNumberFormat="1" applyFill="1" applyBorder="1" applyAlignment="1">
      <alignment vertical="center"/>
    </xf>
    <xf numFmtId="4" fontId="2" fillId="7" borderId="19" xfId="11" applyNumberFormat="1" applyFill="1" applyBorder="1" applyAlignment="1">
      <alignment vertical="center" wrapText="1"/>
    </xf>
    <xf numFmtId="10" fontId="32" fillId="7" borderId="7" xfId="11" applyNumberFormat="1" applyFont="1" applyFill="1" applyBorder="1" applyAlignment="1">
      <alignment horizontal="center" vertical="top"/>
    </xf>
    <xf numFmtId="4" fontId="2" fillId="7" borderId="7" xfId="11" applyNumberFormat="1" applyFill="1" applyBorder="1" applyAlignment="1">
      <alignment vertical="top"/>
    </xf>
    <xf numFmtId="4" fontId="2" fillId="7" borderId="9" xfId="11" applyNumberFormat="1" applyFill="1" applyBorder="1" applyAlignment="1">
      <alignment vertical="top"/>
    </xf>
    <xf numFmtId="4" fontId="2" fillId="10" borderId="7" xfId="3" applyNumberFormat="1" applyFont="1" applyFill="1" applyBorder="1" applyAlignment="1" applyProtection="1">
      <alignment vertical="center"/>
      <protection locked="0"/>
    </xf>
    <xf numFmtId="4" fontId="2" fillId="10" borderId="8" xfId="3" applyNumberFormat="1" applyFont="1" applyFill="1" applyBorder="1" applyAlignment="1" applyProtection="1">
      <alignment vertical="center"/>
      <protection locked="0"/>
    </xf>
    <xf numFmtId="4" fontId="2" fillId="10" borderId="10" xfId="3" applyNumberFormat="1" applyFont="1" applyFill="1" applyBorder="1" applyAlignment="1" applyProtection="1">
      <alignment vertical="center"/>
      <protection locked="0"/>
    </xf>
    <xf numFmtId="4" fontId="2" fillId="10" borderId="9" xfId="3" applyNumberFormat="1" applyFont="1" applyFill="1" applyBorder="1" applyAlignment="1" applyProtection="1">
      <alignment vertical="center"/>
      <protection locked="0"/>
    </xf>
    <xf numFmtId="4" fontId="31" fillId="10" borderId="8" xfId="6" applyNumberFormat="1" applyFont="1" applyFill="1" applyBorder="1" applyAlignment="1" applyProtection="1">
      <alignment vertical="center"/>
      <protection locked="0"/>
    </xf>
    <xf numFmtId="4" fontId="31" fillId="10" borderId="7" xfId="6" applyNumberFormat="1" applyFont="1" applyFill="1" applyBorder="1" applyAlignment="1" applyProtection="1">
      <alignment vertical="center"/>
      <protection locked="0"/>
    </xf>
    <xf numFmtId="4" fontId="31" fillId="10" borderId="9" xfId="6" applyNumberFormat="1" applyFont="1" applyFill="1" applyBorder="1" applyAlignment="1" applyProtection="1">
      <alignment vertical="center"/>
      <protection locked="0"/>
    </xf>
    <xf numFmtId="4" fontId="31" fillId="10" borderId="8" xfId="6" applyNumberFormat="1" applyFont="1" applyFill="1" applyBorder="1" applyAlignment="1" applyProtection="1">
      <alignment horizontal="right" vertical="center"/>
      <protection locked="0"/>
    </xf>
    <xf numFmtId="4" fontId="31" fillId="10" borderId="19" xfId="6" applyNumberFormat="1" applyFont="1" applyFill="1" applyBorder="1" applyAlignment="1" applyProtection="1">
      <alignment horizontal="right" vertical="center" wrapText="1"/>
      <protection locked="0"/>
    </xf>
    <xf numFmtId="4" fontId="31" fillId="10" borderId="19" xfId="6" applyNumberFormat="1" applyFont="1" applyFill="1" applyBorder="1" applyAlignment="1" applyProtection="1">
      <alignment vertical="center"/>
      <protection locked="0"/>
    </xf>
    <xf numFmtId="0" fontId="31" fillId="10" borderId="7" xfId="6" applyFont="1" applyFill="1" applyBorder="1" applyAlignment="1" applyProtection="1">
      <alignment vertical="center" wrapText="1"/>
      <protection locked="0"/>
    </xf>
    <xf numFmtId="0" fontId="31" fillId="10" borderId="8" xfId="6" applyFont="1" applyFill="1" applyBorder="1" applyAlignment="1" applyProtection="1">
      <alignment vertical="center" wrapText="1"/>
      <protection locked="0"/>
    </xf>
    <xf numFmtId="0" fontId="31" fillId="10" borderId="9" xfId="6" applyFont="1" applyFill="1" applyBorder="1" applyAlignment="1" applyProtection="1">
      <alignment vertical="center" wrapText="1"/>
      <protection locked="0"/>
    </xf>
    <xf numFmtId="4" fontId="31" fillId="10" borderId="7" xfId="6" applyNumberFormat="1" applyFont="1" applyFill="1" applyBorder="1" applyAlignment="1" applyProtection="1">
      <alignment horizontal="right" vertical="center"/>
      <protection locked="0"/>
    </xf>
    <xf numFmtId="4" fontId="31" fillId="10" borderId="6" xfId="6" applyNumberFormat="1" applyFont="1" applyFill="1" applyBorder="1" applyAlignment="1" applyProtection="1">
      <alignment horizontal="right" vertical="center"/>
      <protection locked="0"/>
    </xf>
    <xf numFmtId="4" fontId="31" fillId="10" borderId="9" xfId="6" applyNumberFormat="1" applyFont="1" applyFill="1" applyBorder="1" applyAlignment="1" applyProtection="1">
      <alignment horizontal="right" vertical="center"/>
      <protection locked="0"/>
    </xf>
    <xf numFmtId="4" fontId="31" fillId="10" borderId="6" xfId="6" applyNumberFormat="1" applyFont="1" applyFill="1" applyBorder="1" applyAlignment="1" applyProtection="1">
      <alignment vertical="center"/>
      <protection locked="0"/>
    </xf>
    <xf numFmtId="0" fontId="31" fillId="10" borderId="21" xfId="6" applyFont="1" applyFill="1" applyBorder="1" applyAlignment="1" applyProtection="1">
      <alignment horizontal="center" vertical="center" wrapText="1"/>
      <protection locked="0"/>
    </xf>
    <xf numFmtId="0" fontId="31" fillId="10" borderId="23" xfId="6" applyFont="1" applyFill="1" applyBorder="1" applyAlignment="1" applyProtection="1">
      <alignment horizontal="center" vertical="center" wrapText="1"/>
      <protection locked="0"/>
    </xf>
    <xf numFmtId="0" fontId="31" fillId="10" borderId="17" xfId="6" applyFont="1" applyFill="1" applyBorder="1" applyAlignment="1" applyProtection="1">
      <alignment horizontal="center" vertical="center" wrapText="1"/>
      <protection locked="0"/>
    </xf>
    <xf numFmtId="0" fontId="31" fillId="10" borderId="26" xfId="6" applyFont="1" applyFill="1" applyBorder="1" applyAlignment="1" applyProtection="1">
      <alignment horizontal="center" vertical="center" wrapText="1"/>
      <protection locked="0"/>
    </xf>
    <xf numFmtId="0" fontId="31" fillId="10" borderId="51" xfId="6" applyFont="1" applyFill="1" applyBorder="1" applyAlignment="1" applyProtection="1">
      <alignment horizontal="center" vertical="center" wrapText="1"/>
      <protection locked="0"/>
    </xf>
    <xf numFmtId="0" fontId="31" fillId="10" borderId="18" xfId="6" applyFont="1" applyFill="1" applyBorder="1" applyAlignment="1" applyProtection="1">
      <alignment horizontal="center" vertical="center" wrapText="1"/>
      <protection locked="0"/>
    </xf>
    <xf numFmtId="4" fontId="2" fillId="10" borderId="7" xfId="6" applyNumberFormat="1" applyFill="1" applyBorder="1" applyAlignment="1" applyProtection="1">
      <alignment vertical="center"/>
      <protection locked="0"/>
    </xf>
    <xf numFmtId="4" fontId="2" fillId="10" borderId="8" xfId="6" applyNumberFormat="1" applyFill="1" applyBorder="1" applyAlignment="1" applyProtection="1">
      <alignment vertical="center"/>
      <protection locked="0"/>
    </xf>
    <xf numFmtId="4" fontId="2" fillId="10" borderId="10" xfId="6" applyNumberFormat="1" applyFill="1" applyBorder="1" applyAlignment="1" applyProtection="1">
      <alignment vertical="center"/>
      <protection locked="0"/>
    </xf>
    <xf numFmtId="4" fontId="2" fillId="10" borderId="9" xfId="6" applyNumberFormat="1" applyFill="1" applyBorder="1" applyAlignment="1" applyProtection="1">
      <alignment vertical="center"/>
      <protection locked="0"/>
    </xf>
    <xf numFmtId="0" fontId="2" fillId="10" borderId="7" xfId="6" applyFill="1" applyBorder="1" applyAlignment="1" applyProtection="1">
      <alignment vertical="center" wrapText="1"/>
      <protection locked="0"/>
    </xf>
    <xf numFmtId="4" fontId="2" fillId="10" borderId="7" xfId="6" applyNumberFormat="1" applyFill="1" applyBorder="1" applyAlignment="1" applyProtection="1">
      <alignment vertical="center" wrapText="1"/>
      <protection locked="0"/>
    </xf>
    <xf numFmtId="0" fontId="2" fillId="10" borderId="8" xfId="6" applyFill="1" applyBorder="1" applyAlignment="1" applyProtection="1">
      <alignment vertical="center" wrapText="1"/>
      <protection locked="0"/>
    </xf>
    <xf numFmtId="4" fontId="2" fillId="10" borderId="8" xfId="6" applyNumberFormat="1" applyFill="1" applyBorder="1" applyAlignment="1" applyProtection="1">
      <alignment vertical="center" wrapText="1"/>
      <protection locked="0"/>
    </xf>
    <xf numFmtId="0" fontId="2" fillId="10" borderId="9" xfId="6" applyFill="1" applyBorder="1" applyAlignment="1" applyProtection="1">
      <alignment vertical="center" wrapText="1"/>
      <protection locked="0"/>
    </xf>
    <xf numFmtId="4" fontId="2" fillId="10" borderId="9" xfId="6" applyNumberFormat="1" applyFill="1" applyBorder="1" applyAlignment="1" applyProtection="1">
      <alignment vertical="center" wrapText="1"/>
      <protection locked="0"/>
    </xf>
    <xf numFmtId="4" fontId="2" fillId="11" borderId="7" xfId="11" applyNumberFormat="1" applyFill="1" applyBorder="1" applyAlignment="1" applyProtection="1">
      <alignment vertical="center" wrapText="1"/>
      <protection locked="0"/>
    </xf>
    <xf numFmtId="4" fontId="2" fillId="11" borderId="8" xfId="11" applyNumberFormat="1" applyFill="1" applyBorder="1" applyAlignment="1" applyProtection="1">
      <alignment vertical="center" wrapText="1"/>
      <protection locked="0"/>
    </xf>
    <xf numFmtId="4" fontId="2" fillId="11" borderId="9" xfId="11" applyNumberFormat="1" applyFill="1" applyBorder="1" applyAlignment="1" applyProtection="1">
      <alignment vertical="center" wrapText="1"/>
      <protection locked="0"/>
    </xf>
    <xf numFmtId="4" fontId="2" fillId="11" borderId="7" xfId="13" applyNumberFormat="1" applyFill="1" applyBorder="1" applyAlignment="1" applyProtection="1">
      <alignment vertical="center"/>
      <protection locked="0"/>
    </xf>
    <xf numFmtId="4" fontId="2" fillId="11" borderId="50" xfId="13" applyNumberFormat="1" applyFill="1" applyBorder="1" applyAlignment="1" applyProtection="1">
      <alignment vertical="center"/>
      <protection locked="0"/>
    </xf>
    <xf numFmtId="4" fontId="2" fillId="11" borderId="8" xfId="13" applyNumberFormat="1" applyFill="1" applyBorder="1" applyAlignment="1" applyProtection="1">
      <alignment vertical="center"/>
      <protection locked="0"/>
    </xf>
    <xf numFmtId="4" fontId="2" fillId="11" borderId="17" xfId="13" applyNumberFormat="1" applyFill="1" applyBorder="1" applyAlignment="1" applyProtection="1">
      <alignment vertical="center"/>
      <protection locked="0"/>
    </xf>
    <xf numFmtId="4" fontId="2" fillId="11" borderId="7" xfId="11" applyNumberFormat="1" applyFill="1" applyBorder="1" applyAlignment="1" applyProtection="1">
      <alignment vertical="center"/>
      <protection locked="0"/>
    </xf>
    <xf numFmtId="4" fontId="2" fillId="11" borderId="8" xfId="11" applyNumberFormat="1" applyFill="1" applyBorder="1" applyAlignment="1" applyProtection="1">
      <alignment vertical="center"/>
      <protection locked="0"/>
    </xf>
    <xf numFmtId="4" fontId="2" fillId="11" borderId="9" xfId="11" applyNumberFormat="1" applyFill="1" applyBorder="1" applyAlignment="1" applyProtection="1">
      <alignment vertical="center"/>
      <protection locked="0"/>
    </xf>
    <xf numFmtId="4" fontId="2" fillId="11" borderId="19" xfId="11" applyNumberFormat="1" applyFill="1" applyBorder="1" applyAlignment="1" applyProtection="1">
      <alignment vertical="center"/>
      <protection locked="0"/>
    </xf>
    <xf numFmtId="4" fontId="2" fillId="11" borderId="7" xfId="6" applyNumberFormat="1" applyFill="1" applyBorder="1" applyAlignment="1" applyProtection="1">
      <alignment vertical="center"/>
      <protection locked="0"/>
    </xf>
    <xf numFmtId="4" fontId="2" fillId="11" borderId="8" xfId="6" applyNumberFormat="1" applyFill="1" applyBorder="1" applyAlignment="1" applyProtection="1">
      <alignment vertical="center"/>
      <protection locked="0"/>
    </xf>
    <xf numFmtId="4" fontId="2" fillId="11" borderId="9" xfId="6" applyNumberFormat="1" applyFill="1" applyBorder="1" applyAlignment="1" applyProtection="1">
      <alignment vertical="center"/>
      <protection locked="0"/>
    </xf>
    <xf numFmtId="0" fontId="2" fillId="11" borderId="7" xfId="6" applyFill="1" applyBorder="1" applyAlignment="1" applyProtection="1">
      <alignment vertical="center" wrapText="1"/>
      <protection locked="0"/>
    </xf>
    <xf numFmtId="0" fontId="2" fillId="11" borderId="8" xfId="6" applyFill="1" applyBorder="1" applyAlignment="1" applyProtection="1">
      <alignment vertical="center" wrapText="1"/>
      <protection locked="0"/>
    </xf>
    <xf numFmtId="0" fontId="2" fillId="11" borderId="9" xfId="6" applyFill="1" applyBorder="1" applyAlignment="1" applyProtection="1">
      <alignment vertical="center" wrapText="1"/>
      <protection locked="0"/>
    </xf>
    <xf numFmtId="0" fontId="2" fillId="11" borderId="7" xfId="11" applyFill="1" applyBorder="1" applyAlignment="1" applyProtection="1">
      <alignment horizontal="center" vertical="center" wrapText="1"/>
      <protection locked="0"/>
    </xf>
    <xf numFmtId="0" fontId="2" fillId="11" borderId="7" xfId="11" applyFill="1" applyBorder="1" applyAlignment="1" applyProtection="1">
      <alignment horizontal="center" vertical="center"/>
      <protection locked="0"/>
    </xf>
    <xf numFmtId="0" fontId="2" fillId="11" borderId="8" xfId="11" applyFill="1" applyBorder="1" applyAlignment="1" applyProtection="1">
      <alignment horizontal="center" vertical="center" wrapText="1"/>
      <protection locked="0"/>
    </xf>
    <xf numFmtId="0" fontId="2" fillId="11" borderId="8" xfId="11" applyFill="1" applyBorder="1" applyAlignment="1" applyProtection="1">
      <alignment horizontal="center" vertical="center"/>
      <protection locked="0"/>
    </xf>
    <xf numFmtId="0" fontId="2" fillId="11" borderId="9" xfId="11" applyFill="1" applyBorder="1" applyAlignment="1" applyProtection="1">
      <alignment horizontal="center" vertical="center" wrapText="1"/>
      <protection locked="0"/>
    </xf>
    <xf numFmtId="0" fontId="2" fillId="11" borderId="9" xfId="11" applyFill="1" applyBorder="1" applyAlignment="1" applyProtection="1">
      <alignment horizontal="center" vertical="center"/>
      <protection locked="0"/>
    </xf>
    <xf numFmtId="4" fontId="2" fillId="11" borderId="7" xfId="11" applyNumberFormat="1" applyFill="1" applyBorder="1" applyAlignment="1" applyProtection="1">
      <alignment horizontal="right" vertical="center" wrapText="1"/>
      <protection locked="0"/>
    </xf>
    <xf numFmtId="0" fontId="2" fillId="10" borderId="38" xfId="8" applyFont="1" applyFill="1" applyBorder="1" applyAlignment="1" applyProtection="1">
      <alignment vertical="center" wrapText="1"/>
      <protection locked="0"/>
    </xf>
    <xf numFmtId="0" fontId="2" fillId="10" borderId="39" xfId="8" applyFont="1" applyFill="1" applyBorder="1" applyAlignment="1" applyProtection="1">
      <alignment vertical="center" wrapText="1"/>
      <protection locked="0"/>
    </xf>
    <xf numFmtId="0" fontId="2" fillId="7" borderId="38" xfId="8" applyFont="1" applyFill="1" applyBorder="1" applyAlignment="1">
      <alignment vertical="center" wrapText="1"/>
    </xf>
    <xf numFmtId="0" fontId="32" fillId="0" borderId="0" xfId="6" applyFont="1" applyAlignment="1">
      <alignment horizontal="left" vertical="center"/>
    </xf>
    <xf numFmtId="4" fontId="32" fillId="7" borderId="0" xfId="7" applyNumberFormat="1" applyFont="1" applyFill="1" applyAlignment="1">
      <alignment horizontal="center" vertical="center" wrapText="1"/>
    </xf>
    <xf numFmtId="10" fontId="32" fillId="0" borderId="0" xfId="7" applyNumberFormat="1" applyFont="1" applyAlignment="1">
      <alignment horizontal="right" vertical="center"/>
    </xf>
    <xf numFmtId="4" fontId="2" fillId="0" borderId="67" xfId="7" applyNumberFormat="1" applyFont="1" applyBorder="1" applyAlignment="1">
      <alignment vertical="center" wrapText="1"/>
    </xf>
    <xf numFmtId="4" fontId="2" fillId="0" borderId="63" xfId="7" applyNumberFormat="1" applyFont="1" applyBorder="1" applyAlignment="1">
      <alignment vertical="center"/>
    </xf>
    <xf numFmtId="4" fontId="33" fillId="0" borderId="68" xfId="7" applyNumberFormat="1" applyFont="1" applyBorder="1" applyAlignment="1">
      <alignment horizontal="left" vertical="center" wrapText="1" indent="2"/>
    </xf>
    <xf numFmtId="4" fontId="33" fillId="0" borderId="69" xfId="7" applyNumberFormat="1" applyFont="1" applyBorder="1" applyAlignment="1">
      <alignment horizontal="left" vertical="center" wrapText="1" indent="2"/>
    </xf>
    <xf numFmtId="4" fontId="2" fillId="0" borderId="70" xfId="7" applyNumberFormat="1" applyFont="1" applyBorder="1" applyAlignment="1">
      <alignment vertical="center" wrapText="1"/>
    </xf>
    <xf numFmtId="4" fontId="2" fillId="0" borderId="7" xfId="7" applyNumberFormat="1" applyFont="1" applyBorder="1" applyAlignment="1">
      <alignment vertical="center"/>
    </xf>
    <xf numFmtId="4" fontId="33" fillId="0" borderId="77" xfId="7" applyNumberFormat="1" applyFont="1" applyBorder="1" applyAlignment="1">
      <alignment horizontal="left" vertical="center" wrapText="1" indent="2"/>
    </xf>
    <xf numFmtId="4" fontId="33" fillId="14" borderId="8" xfId="7" applyNumberFormat="1" applyFont="1" applyFill="1" applyBorder="1" applyAlignment="1" applyProtection="1">
      <alignment vertical="center"/>
      <protection locked="0"/>
    </xf>
    <xf numFmtId="4" fontId="33" fillId="14" borderId="9" xfId="7" applyNumberFormat="1" applyFont="1" applyFill="1" applyBorder="1" applyAlignment="1" applyProtection="1">
      <alignment vertical="center"/>
      <protection locked="0"/>
    </xf>
    <xf numFmtId="4" fontId="2" fillId="14" borderId="13" xfId="7" applyNumberFormat="1" applyFont="1" applyFill="1" applyBorder="1" applyAlignment="1" applyProtection="1">
      <alignment vertical="center"/>
      <protection locked="0"/>
    </xf>
    <xf numFmtId="0" fontId="62" fillId="0" borderId="0" xfId="8" applyFont="1" applyAlignment="1">
      <alignment vertical="center"/>
    </xf>
    <xf numFmtId="49" fontId="62" fillId="9" borderId="32" xfId="8" applyNumberFormat="1" applyFont="1" applyFill="1" applyBorder="1" applyAlignment="1">
      <alignment horizontal="center" vertical="center" wrapText="1"/>
    </xf>
    <xf numFmtId="49" fontId="62" fillId="9" borderId="33" xfId="8" applyNumberFormat="1" applyFont="1" applyFill="1" applyBorder="1" applyAlignment="1">
      <alignment horizontal="center" vertical="center" wrapText="1"/>
    </xf>
    <xf numFmtId="0" fontId="31" fillId="0" borderId="7" xfId="6" applyFont="1" applyBorder="1" applyAlignment="1">
      <alignment vertical="center" wrapText="1"/>
    </xf>
    <xf numFmtId="4" fontId="31" fillId="7" borderId="8" xfId="6" applyNumberFormat="1" applyFont="1" applyFill="1" applyBorder="1" applyAlignment="1">
      <alignment vertical="center"/>
    </xf>
    <xf numFmtId="0" fontId="31" fillId="0" borderId="8" xfId="6" applyFont="1" applyBorder="1" applyAlignment="1">
      <alignment vertical="center" wrapText="1"/>
    </xf>
    <xf numFmtId="0" fontId="31" fillId="0" borderId="9" xfId="6" applyFont="1" applyBorder="1" applyAlignment="1">
      <alignment vertical="center" wrapText="1"/>
    </xf>
    <xf numFmtId="0" fontId="38" fillId="9" borderId="6" xfId="6" applyFont="1" applyFill="1" applyBorder="1" applyAlignment="1">
      <alignment vertical="center" wrapText="1"/>
    </xf>
    <xf numFmtId="4" fontId="38" fillId="9" borderId="6" xfId="6" applyNumberFormat="1" applyFont="1" applyFill="1" applyBorder="1" applyAlignment="1">
      <alignment vertical="center"/>
    </xf>
    <xf numFmtId="0" fontId="31" fillId="0" borderId="10" xfId="6" applyFont="1" applyBorder="1" applyAlignment="1">
      <alignment vertical="center" wrapText="1"/>
    </xf>
    <xf numFmtId="0" fontId="2" fillId="0" borderId="7" xfId="6" applyBorder="1" applyAlignment="1">
      <alignment vertical="center" wrapText="1"/>
    </xf>
    <xf numFmtId="4" fontId="2" fillId="0" borderId="7" xfId="6" applyNumberFormat="1" applyBorder="1" applyAlignment="1">
      <alignment vertical="center"/>
    </xf>
    <xf numFmtId="0" fontId="2" fillId="0" borderId="8" xfId="6" applyBorder="1" applyAlignment="1">
      <alignment vertical="center" wrapText="1"/>
    </xf>
    <xf numFmtId="4" fontId="2" fillId="0" borderId="8" xfId="6" applyNumberFormat="1" applyBorder="1" applyAlignment="1">
      <alignment vertical="center"/>
    </xf>
    <xf numFmtId="0" fontId="2" fillId="0" borderId="9" xfId="6" applyBorder="1" applyAlignment="1">
      <alignment vertical="center" wrapText="1"/>
    </xf>
    <xf numFmtId="4" fontId="2" fillId="0" borderId="9" xfId="6" applyNumberFormat="1" applyBorder="1" applyAlignment="1">
      <alignment vertical="center"/>
    </xf>
    <xf numFmtId="0" fontId="32" fillId="9" borderId="6" xfId="6" applyFont="1" applyFill="1" applyBorder="1" applyAlignment="1">
      <alignment vertical="center" wrapText="1"/>
    </xf>
    <xf numFmtId="0" fontId="2" fillId="0" borderId="10" xfId="6" applyBorder="1" applyAlignment="1">
      <alignment vertical="center" wrapText="1"/>
    </xf>
    <xf numFmtId="0" fontId="34" fillId="0" borderId="0" xfId="6" applyFont="1" applyAlignment="1">
      <alignment vertical="center" wrapText="1"/>
    </xf>
    <xf numFmtId="4" fontId="2" fillId="10" borderId="8" xfId="6" applyNumberFormat="1" applyFill="1" applyBorder="1" applyAlignment="1" applyProtection="1">
      <alignment horizontal="right" vertical="center"/>
      <protection locked="0"/>
    </xf>
    <xf numFmtId="4" fontId="2" fillId="7" borderId="7" xfId="6" applyNumberFormat="1" applyFill="1" applyBorder="1" applyAlignment="1">
      <alignment horizontal="right" vertical="center"/>
    </xf>
    <xf numFmtId="4" fontId="2" fillId="7" borderId="8" xfId="6" applyNumberFormat="1" applyFill="1" applyBorder="1" applyAlignment="1">
      <alignment horizontal="right" vertical="center"/>
    </xf>
    <xf numFmtId="4" fontId="32" fillId="9" borderId="6" xfId="6" applyNumberFormat="1" applyFont="1" applyFill="1" applyBorder="1" applyAlignment="1">
      <alignment horizontal="right" vertical="center"/>
    </xf>
    <xf numFmtId="4" fontId="2" fillId="10" borderId="19" xfId="6" applyNumberFormat="1" applyFill="1" applyBorder="1" applyAlignment="1" applyProtection="1">
      <alignment horizontal="right" vertical="center" wrapText="1"/>
      <protection locked="0"/>
    </xf>
    <xf numFmtId="4" fontId="2" fillId="7" borderId="19" xfId="6" applyNumberFormat="1" applyFill="1" applyBorder="1" applyAlignment="1">
      <alignment horizontal="right" vertical="center" wrapText="1"/>
    </xf>
    <xf numFmtId="4" fontId="2" fillId="10" borderId="19" xfId="6" applyNumberFormat="1" applyFill="1" applyBorder="1" applyAlignment="1" applyProtection="1">
      <alignment vertical="center"/>
      <protection locked="0"/>
    </xf>
    <xf numFmtId="4" fontId="2" fillId="7" borderId="19" xfId="6" applyNumberFormat="1" applyFill="1" applyBorder="1" applyAlignment="1">
      <alignment vertical="center"/>
    </xf>
    <xf numFmtId="4" fontId="2" fillId="10" borderId="7" xfId="6" applyNumberFormat="1" applyFill="1" applyBorder="1" applyAlignment="1" applyProtection="1">
      <alignment horizontal="right" vertical="center"/>
      <protection locked="0"/>
    </xf>
    <xf numFmtId="4" fontId="2" fillId="10" borderId="6" xfId="6" applyNumberFormat="1" applyFill="1" applyBorder="1" applyAlignment="1" applyProtection="1">
      <alignment horizontal="right" vertical="center"/>
      <protection locked="0"/>
    </xf>
    <xf numFmtId="4" fontId="2" fillId="7" borderId="6" xfId="6" applyNumberFormat="1" applyFill="1" applyBorder="1" applyAlignment="1">
      <alignment horizontal="right" vertical="center"/>
    </xf>
    <xf numFmtId="4" fontId="2" fillId="10" borderId="9" xfId="6" applyNumberFormat="1" applyFill="1" applyBorder="1" applyAlignment="1" applyProtection="1">
      <alignment horizontal="right" vertical="center"/>
      <protection locked="0"/>
    </xf>
    <xf numFmtId="0" fontId="2" fillId="0" borderId="22" xfId="6" applyBorder="1" applyAlignment="1">
      <alignment vertical="center"/>
    </xf>
    <xf numFmtId="0" fontId="2" fillId="0" borderId="49" xfId="6" applyBorder="1" applyAlignment="1">
      <alignment vertical="center"/>
    </xf>
    <xf numFmtId="0" fontId="2" fillId="0" borderId="26" xfId="6" applyBorder="1" applyAlignment="1">
      <alignment vertical="center"/>
    </xf>
    <xf numFmtId="0" fontId="2" fillId="0" borderId="51" xfId="6" applyBorder="1" applyAlignment="1">
      <alignment vertical="center"/>
    </xf>
    <xf numFmtId="0" fontId="2" fillId="0" borderId="4" xfId="6" applyBorder="1" applyAlignment="1">
      <alignment vertical="center"/>
    </xf>
    <xf numFmtId="0" fontId="2" fillId="0" borderId="20" xfId="6" applyBorder="1" applyAlignment="1">
      <alignment vertical="center"/>
    </xf>
    <xf numFmtId="0" fontId="57" fillId="7" borderId="0" xfId="6" applyFont="1" applyFill="1" applyAlignment="1">
      <alignment horizontal="left" vertical="center" wrapText="1"/>
    </xf>
    <xf numFmtId="4" fontId="57" fillId="7" borderId="0" xfId="6" applyNumberFormat="1" applyFont="1" applyFill="1" applyAlignment="1">
      <alignment vertical="center"/>
    </xf>
    <xf numFmtId="0" fontId="59" fillId="7" borderId="0" xfId="6" applyFont="1" applyFill="1" applyAlignment="1">
      <alignment vertical="center"/>
    </xf>
    <xf numFmtId="0" fontId="32" fillId="9" borderId="4" xfId="6" applyFont="1" applyFill="1" applyBorder="1" applyAlignment="1">
      <alignment vertical="center" wrapText="1"/>
    </xf>
    <xf numFmtId="0" fontId="32" fillId="9" borderId="20" xfId="6" applyFont="1" applyFill="1" applyBorder="1" applyAlignment="1">
      <alignment vertical="center" wrapText="1"/>
    </xf>
    <xf numFmtId="4" fontId="2" fillId="10" borderId="6" xfId="6" applyNumberFormat="1" applyFill="1" applyBorder="1" applyAlignment="1" applyProtection="1">
      <alignment vertical="center"/>
      <protection locked="0"/>
    </xf>
    <xf numFmtId="4" fontId="2" fillId="7" borderId="6" xfId="6" applyNumberFormat="1" applyFill="1" applyBorder="1" applyAlignment="1">
      <alignment vertical="center"/>
    </xf>
    <xf numFmtId="4" fontId="2" fillId="7" borderId="15" xfId="6" applyNumberFormat="1" applyFill="1" applyBorder="1" applyAlignment="1">
      <alignment vertical="center"/>
    </xf>
    <xf numFmtId="0" fontId="59" fillId="0" borderId="0" xfId="6" applyFont="1" applyAlignment="1">
      <alignment vertical="center"/>
    </xf>
    <xf numFmtId="0" fontId="32" fillId="7" borderId="0" xfId="6" applyFont="1" applyFill="1" applyAlignment="1">
      <alignment horizontal="center" vertical="center" wrapText="1"/>
    </xf>
    <xf numFmtId="4" fontId="2" fillId="10" borderId="15" xfId="6" applyNumberFormat="1" applyFill="1" applyBorder="1" applyAlignment="1" applyProtection="1">
      <alignment vertical="center"/>
      <protection locked="0"/>
    </xf>
    <xf numFmtId="4" fontId="2" fillId="10" borderId="17" xfId="6" applyNumberFormat="1" applyFill="1" applyBorder="1" applyAlignment="1" applyProtection="1">
      <alignment horizontal="right" vertical="center" wrapText="1"/>
      <protection locked="0"/>
    </xf>
    <xf numFmtId="0" fontId="51" fillId="0" borderId="0" xfId="6" applyFont="1" applyAlignment="1">
      <alignment horizontal="left" vertical="center"/>
    </xf>
    <xf numFmtId="0" fontId="56" fillId="0" borderId="0" xfId="6" applyFont="1" applyAlignment="1">
      <alignment vertical="center"/>
    </xf>
    <xf numFmtId="0" fontId="31" fillId="0" borderId="0" xfId="6" applyFont="1" applyAlignment="1">
      <alignment vertical="center"/>
    </xf>
    <xf numFmtId="4" fontId="31" fillId="7" borderId="7" xfId="6" applyNumberFormat="1" applyFont="1" applyFill="1" applyBorder="1" applyAlignment="1">
      <alignment vertical="center"/>
    </xf>
    <xf numFmtId="4" fontId="31" fillId="7" borderId="9" xfId="6" applyNumberFormat="1" applyFont="1" applyFill="1" applyBorder="1" applyAlignment="1">
      <alignment vertical="center"/>
    </xf>
    <xf numFmtId="0" fontId="56" fillId="0" borderId="0" xfId="6" applyFont="1" applyAlignment="1">
      <alignment vertical="center" wrapText="1"/>
    </xf>
    <xf numFmtId="0" fontId="32" fillId="9" borderId="6" xfId="9" applyFont="1" applyFill="1" applyBorder="1" applyAlignment="1">
      <alignment horizontal="center" vertical="center" wrapText="1"/>
    </xf>
    <xf numFmtId="0" fontId="62" fillId="9" borderId="15" xfId="9" applyFont="1" applyFill="1" applyBorder="1" applyAlignment="1">
      <alignment horizontal="center" vertical="center" wrapText="1"/>
    </xf>
    <xf numFmtId="4" fontId="62" fillId="9" borderId="15" xfId="9" applyNumberFormat="1" applyFont="1" applyFill="1" applyBorder="1" applyAlignment="1">
      <alignment horizontal="center" vertical="center"/>
    </xf>
    <xf numFmtId="0" fontId="2" fillId="0" borderId="7" xfId="9" applyFont="1" applyBorder="1" applyAlignment="1">
      <alignment horizontal="justify" vertical="center" wrapText="1"/>
    </xf>
    <xf numFmtId="4" fontId="2" fillId="0" borderId="7" xfId="9" applyNumberFormat="1" applyFont="1" applyBorder="1" applyAlignment="1">
      <alignment horizontal="right" vertical="center" wrapText="1"/>
    </xf>
    <xf numFmtId="4" fontId="2" fillId="0" borderId="8" xfId="9" applyNumberFormat="1" applyFont="1" applyBorder="1" applyAlignment="1">
      <alignment horizontal="right" vertical="center" wrapText="1"/>
    </xf>
    <xf numFmtId="4" fontId="2" fillId="7" borderId="8" xfId="9" applyNumberFormat="1" applyFont="1" applyFill="1" applyBorder="1" applyAlignment="1">
      <alignment vertical="center"/>
    </xf>
    <xf numFmtId="0" fontId="2" fillId="0" borderId="8" xfId="9" applyFont="1" applyBorder="1" applyAlignment="1">
      <alignment horizontal="justify" vertical="center" wrapText="1"/>
    </xf>
    <xf numFmtId="0" fontId="2" fillId="0" borderId="9" xfId="9" applyFont="1" applyBorder="1" applyAlignment="1">
      <alignment horizontal="justify" vertical="center" wrapText="1"/>
    </xf>
    <xf numFmtId="4" fontId="2" fillId="0" borderId="9" xfId="9" applyNumberFormat="1" applyFont="1" applyBorder="1" applyAlignment="1">
      <alignment horizontal="right" vertical="center" wrapText="1"/>
    </xf>
    <xf numFmtId="4" fontId="32" fillId="9" borderId="6" xfId="9" applyNumberFormat="1" applyFont="1" applyFill="1" applyBorder="1" applyAlignment="1">
      <alignment horizontal="right" vertical="center" wrapText="1"/>
    </xf>
    <xf numFmtId="4" fontId="32" fillId="9" borderId="6" xfId="9" applyNumberFormat="1" applyFont="1" applyFill="1" applyBorder="1" applyAlignment="1">
      <alignment vertical="center"/>
    </xf>
    <xf numFmtId="4" fontId="31" fillId="7" borderId="7" xfId="6" applyNumberFormat="1" applyFont="1" applyFill="1" applyBorder="1" applyAlignment="1">
      <alignment horizontal="right" vertical="center"/>
    </xf>
    <xf numFmtId="4" fontId="31" fillId="7" borderId="8" xfId="6" applyNumberFormat="1" applyFont="1" applyFill="1" applyBorder="1" applyAlignment="1">
      <alignment horizontal="right" vertical="center"/>
    </xf>
    <xf numFmtId="4" fontId="38" fillId="9" borderId="6" xfId="6" applyNumberFormat="1" applyFont="1" applyFill="1" applyBorder="1" applyAlignment="1">
      <alignment horizontal="right" vertical="center"/>
    </xf>
    <xf numFmtId="4" fontId="31" fillId="7" borderId="19" xfId="6" applyNumberFormat="1" applyFont="1" applyFill="1" applyBorder="1" applyAlignment="1">
      <alignment horizontal="right" vertical="center" wrapText="1"/>
    </xf>
    <xf numFmtId="4" fontId="31" fillId="7" borderId="19" xfId="6" applyNumberFormat="1" applyFont="1" applyFill="1" applyBorder="1" applyAlignment="1">
      <alignment vertical="center"/>
    </xf>
    <xf numFmtId="4" fontId="31" fillId="0" borderId="7" xfId="6" applyNumberFormat="1" applyFont="1" applyBorder="1" applyAlignment="1">
      <alignment vertical="center"/>
    </xf>
    <xf numFmtId="4" fontId="31" fillId="0" borderId="8" xfId="6" applyNumberFormat="1" applyFont="1" applyBorder="1" applyAlignment="1">
      <alignment vertical="center"/>
    </xf>
    <xf numFmtId="4" fontId="31" fillId="0" borderId="9" xfId="6" applyNumberFormat="1" applyFont="1" applyBorder="1" applyAlignment="1">
      <alignment vertical="center"/>
    </xf>
    <xf numFmtId="4" fontId="38" fillId="9" borderId="6" xfId="6" applyNumberFormat="1" applyFont="1" applyFill="1" applyBorder="1" applyAlignment="1">
      <alignment vertical="center" wrapText="1"/>
    </xf>
    <xf numFmtId="4" fontId="31" fillId="7" borderId="6" xfId="6" applyNumberFormat="1" applyFont="1" applyFill="1" applyBorder="1" applyAlignment="1">
      <alignment horizontal="right" vertical="center"/>
    </xf>
    <xf numFmtId="0" fontId="2" fillId="0" borderId="4" xfId="6" applyBorder="1" applyAlignment="1">
      <alignment horizontal="left" vertical="center" wrapText="1"/>
    </xf>
    <xf numFmtId="0" fontId="60" fillId="7" borderId="0" xfId="6" applyFont="1" applyFill="1" applyAlignment="1">
      <alignment horizontal="left" vertical="center" wrapText="1"/>
    </xf>
    <xf numFmtId="4" fontId="60" fillId="7" borderId="0" xfId="6" applyNumberFormat="1" applyFont="1" applyFill="1" applyAlignment="1">
      <alignment vertical="center"/>
    </xf>
    <xf numFmtId="0" fontId="58" fillId="7" borderId="0" xfId="6" applyFont="1" applyFill="1" applyAlignment="1">
      <alignment vertical="center"/>
    </xf>
    <xf numFmtId="0" fontId="38" fillId="9" borderId="4" xfId="6" applyFont="1" applyFill="1" applyBorder="1" applyAlignment="1">
      <alignment vertical="center" wrapText="1"/>
    </xf>
    <xf numFmtId="0" fontId="38" fillId="9" borderId="20" xfId="6" applyFont="1" applyFill="1" applyBorder="1" applyAlignment="1">
      <alignment vertical="center" wrapText="1"/>
    </xf>
    <xf numFmtId="4" fontId="38" fillId="9" borderId="6" xfId="6" applyNumberFormat="1" applyFont="1" applyFill="1" applyBorder="1" applyAlignment="1">
      <alignment horizontal="center" vertical="center" wrapText="1"/>
    </xf>
    <xf numFmtId="0" fontId="38" fillId="0" borderId="0" xfId="6" applyFont="1" applyAlignment="1">
      <alignment vertical="center"/>
    </xf>
    <xf numFmtId="4" fontId="31" fillId="7" borderId="6" xfId="6" applyNumberFormat="1" applyFont="1" applyFill="1" applyBorder="1" applyAlignment="1">
      <alignment vertical="center"/>
    </xf>
    <xf numFmtId="4" fontId="31" fillId="7" borderId="15" xfId="6" applyNumberFormat="1" applyFont="1" applyFill="1" applyBorder="1" applyAlignment="1">
      <alignment vertical="center"/>
    </xf>
    <xf numFmtId="0" fontId="58" fillId="0" borderId="0" xfId="6" applyFont="1" applyAlignment="1">
      <alignment vertical="center"/>
    </xf>
    <xf numFmtId="0" fontId="38" fillId="7" borderId="0" xfId="6" applyFont="1" applyFill="1" applyAlignment="1">
      <alignment horizontal="center" vertical="center" wrapText="1"/>
    </xf>
    <xf numFmtId="4" fontId="2" fillId="10" borderId="7" xfId="9" applyNumberFormat="1" applyFont="1" applyFill="1" applyBorder="1" applyAlignment="1" applyProtection="1">
      <alignment horizontal="right" vertical="center" wrapText="1"/>
      <protection locked="0"/>
    </xf>
    <xf numFmtId="4" fontId="2" fillId="10" borderId="8" xfId="9" applyNumberFormat="1" applyFont="1" applyFill="1" applyBorder="1" applyAlignment="1" applyProtection="1">
      <alignment horizontal="right" vertical="center" wrapText="1"/>
      <protection locked="0"/>
    </xf>
    <xf numFmtId="4" fontId="2" fillId="10" borderId="9" xfId="9" applyNumberFormat="1" applyFont="1" applyFill="1" applyBorder="1" applyAlignment="1" applyProtection="1">
      <alignment horizontal="right" vertical="center" wrapText="1"/>
      <protection locked="0"/>
    </xf>
    <xf numFmtId="10" fontId="57" fillId="0" borderId="0" xfId="7" applyNumberFormat="1" applyFont="1" applyAlignment="1">
      <alignment horizontal="right" vertical="center"/>
    </xf>
    <xf numFmtId="4" fontId="31" fillId="0" borderId="7" xfId="7" applyNumberFormat="1" applyFont="1" applyBorder="1" applyAlignment="1">
      <alignment vertical="center"/>
    </xf>
    <xf numFmtId="4" fontId="32" fillId="9" borderId="44" xfId="6" applyNumberFormat="1" applyFont="1" applyFill="1" applyBorder="1" applyAlignment="1">
      <alignment horizontal="center" vertical="center"/>
    </xf>
    <xf numFmtId="4" fontId="32" fillId="9" borderId="36" xfId="6" applyNumberFormat="1" applyFont="1" applyFill="1" applyBorder="1" applyAlignment="1">
      <alignment horizontal="center" vertical="center"/>
    </xf>
    <xf numFmtId="0" fontId="32" fillId="7" borderId="0" xfId="6" applyFont="1" applyFill="1" applyAlignment="1">
      <alignment vertical="center"/>
    </xf>
    <xf numFmtId="4" fontId="2" fillId="14" borderId="6" xfId="7" applyNumberFormat="1" applyFont="1" applyFill="1" applyBorder="1" applyAlignment="1" applyProtection="1">
      <alignment vertical="center"/>
      <protection locked="0"/>
    </xf>
    <xf numFmtId="4" fontId="2" fillId="14" borderId="8" xfId="7" applyNumberFormat="1" applyFont="1" applyFill="1" applyBorder="1" applyAlignment="1" applyProtection="1">
      <alignment vertical="center"/>
      <protection locked="0"/>
    </xf>
    <xf numFmtId="4" fontId="2" fillId="14" borderId="79" xfId="7" applyNumberFormat="1" applyFont="1" applyFill="1" applyBorder="1" applyAlignment="1" applyProtection="1">
      <alignment vertical="center"/>
      <protection locked="0"/>
    </xf>
    <xf numFmtId="4" fontId="2" fillId="14" borderId="15" xfId="7" applyNumberFormat="1" applyFont="1" applyFill="1" applyBorder="1" applyAlignment="1" applyProtection="1">
      <alignment vertical="center"/>
      <protection locked="0"/>
    </xf>
    <xf numFmtId="0" fontId="2" fillId="0" borderId="73" xfId="6" applyBorder="1" applyAlignment="1">
      <alignment horizontal="left" vertical="center"/>
    </xf>
    <xf numFmtId="4" fontId="2" fillId="0" borderId="74" xfId="7" applyNumberFormat="1" applyFont="1" applyBorder="1" applyAlignment="1">
      <alignment horizontal="left" vertical="center"/>
    </xf>
    <xf numFmtId="4" fontId="2" fillId="14" borderId="64" xfId="6" applyNumberFormat="1" applyFill="1" applyBorder="1" applyAlignment="1" applyProtection="1">
      <alignment vertical="center"/>
      <protection locked="0"/>
    </xf>
    <xf numFmtId="0" fontId="2" fillId="0" borderId="21" xfId="6" applyBorder="1" applyAlignment="1">
      <alignment horizontal="left" vertical="center"/>
    </xf>
    <xf numFmtId="4" fontId="2" fillId="0" borderId="23" xfId="7" applyNumberFormat="1" applyFont="1" applyBorder="1" applyAlignment="1">
      <alignment horizontal="left" vertical="center"/>
    </xf>
    <xf numFmtId="4" fontId="2" fillId="14" borderId="65" xfId="6" applyNumberFormat="1" applyFill="1" applyBorder="1" applyAlignment="1" applyProtection="1">
      <alignment vertical="center"/>
      <protection locked="0"/>
    </xf>
    <xf numFmtId="4" fontId="32" fillId="0" borderId="0" xfId="7" applyNumberFormat="1" applyFont="1" applyAlignment="1">
      <alignment vertical="center"/>
    </xf>
    <xf numFmtId="4" fontId="2" fillId="0" borderId="62" xfId="7" applyNumberFormat="1" applyFont="1" applyBorder="1" applyAlignment="1">
      <alignment horizontal="left" vertical="center"/>
    </xf>
    <xf numFmtId="4" fontId="2" fillId="14" borderId="75" xfId="6" applyNumberFormat="1" applyFill="1" applyBorder="1" applyAlignment="1" applyProtection="1">
      <alignment vertical="center"/>
      <protection locked="0"/>
    </xf>
    <xf numFmtId="4" fontId="32" fillId="9" borderId="36" xfId="6" applyNumberFormat="1" applyFont="1" applyFill="1" applyBorder="1" applyAlignment="1">
      <alignment vertical="center"/>
    </xf>
    <xf numFmtId="0" fontId="32" fillId="9" borderId="4" xfId="3" applyFont="1" applyFill="1" applyBorder="1" applyAlignment="1">
      <alignment vertical="center"/>
    </xf>
    <xf numFmtId="0" fontId="32" fillId="9" borderId="20" xfId="3" applyFont="1" applyFill="1" applyBorder="1" applyAlignment="1">
      <alignment vertical="center"/>
    </xf>
    <xf numFmtId="0" fontId="2" fillId="0" borderId="28" xfId="6" applyBorder="1" applyAlignment="1">
      <alignment vertical="center"/>
    </xf>
    <xf numFmtId="0" fontId="2" fillId="0" borderId="37" xfId="6" applyBorder="1" applyAlignment="1">
      <alignment vertical="center"/>
    </xf>
    <xf numFmtId="4" fontId="32" fillId="0" borderId="6" xfId="0" applyNumberFormat="1" applyFont="1" applyBorder="1" applyAlignment="1">
      <alignment vertical="center"/>
    </xf>
    <xf numFmtId="4" fontId="32" fillId="0" borderId="6" xfId="0" applyNumberFormat="1" applyFont="1" applyBorder="1" applyAlignment="1">
      <alignment vertical="center" wrapText="1"/>
    </xf>
    <xf numFmtId="4" fontId="32" fillId="9" borderId="6" xfId="0" applyNumberFormat="1" applyFont="1" applyFill="1" applyBorder="1" applyAlignment="1">
      <alignment vertical="center"/>
    </xf>
    <xf numFmtId="4" fontId="32" fillId="9" borderId="6" xfId="0" applyNumberFormat="1" applyFont="1" applyFill="1" applyBorder="1" applyAlignment="1">
      <alignment vertical="center" wrapText="1"/>
    </xf>
    <xf numFmtId="0" fontId="64" fillId="0" borderId="0" xfId="0" applyFont="1"/>
    <xf numFmtId="4" fontId="32" fillId="9" borderId="36" xfId="6" applyNumberFormat="1" applyFont="1" applyFill="1" applyBorder="1" applyAlignment="1">
      <alignment horizontal="center" vertical="center" wrapText="1"/>
    </xf>
    <xf numFmtId="4" fontId="2" fillId="13" borderId="15" xfId="7" applyNumberFormat="1" applyFont="1" applyFill="1" applyBorder="1" applyAlignment="1">
      <alignment vertical="center"/>
    </xf>
    <xf numFmtId="4" fontId="2" fillId="13" borderId="7" xfId="7" applyNumberFormat="1" applyFont="1" applyFill="1" applyBorder="1" applyAlignment="1">
      <alignment vertical="center"/>
    </xf>
    <xf numFmtId="4" fontId="33" fillId="13" borderId="8" xfId="7" applyNumberFormat="1" applyFont="1" applyFill="1" applyBorder="1" applyAlignment="1">
      <alignment vertical="center"/>
    </xf>
    <xf numFmtId="4" fontId="33" fillId="13" borderId="9" xfId="7" applyNumberFormat="1" applyFont="1" applyFill="1" applyBorder="1" applyAlignment="1">
      <alignment vertical="center"/>
    </xf>
    <xf numFmtId="10" fontId="32" fillId="3" borderId="33" xfId="7" applyNumberFormat="1" applyFont="1" applyFill="1" applyBorder="1" applyAlignment="1">
      <alignment horizontal="right" vertical="center"/>
    </xf>
    <xf numFmtId="4" fontId="33" fillId="13" borderId="10" xfId="7" applyNumberFormat="1" applyFont="1" applyFill="1" applyBorder="1" applyAlignment="1">
      <alignment vertical="center"/>
    </xf>
    <xf numFmtId="0" fontId="32" fillId="9" borderId="82" xfId="6" applyFont="1" applyFill="1" applyBorder="1" applyAlignment="1">
      <alignment vertical="center"/>
    </xf>
    <xf numFmtId="0" fontId="32" fillId="9" borderId="83" xfId="6" applyFont="1" applyFill="1" applyBorder="1" applyAlignment="1">
      <alignment horizontal="left" vertical="center"/>
    </xf>
    <xf numFmtId="4" fontId="32" fillId="9" borderId="84" xfId="7" applyNumberFormat="1" applyFont="1" applyFill="1" applyBorder="1" applyAlignment="1">
      <alignment horizontal="left" vertical="center"/>
    </xf>
    <xf numFmtId="4" fontId="32" fillId="9" borderId="33" xfId="6" applyNumberFormat="1" applyFont="1" applyFill="1" applyBorder="1" applyAlignment="1">
      <alignment vertical="center"/>
    </xf>
    <xf numFmtId="0" fontId="2" fillId="0" borderId="0" xfId="6" applyAlignment="1">
      <alignment horizontal="left" vertical="center"/>
    </xf>
    <xf numFmtId="0" fontId="32" fillId="0" borderId="0" xfId="6" applyFont="1" applyAlignment="1">
      <alignment horizontal="center" vertical="center" wrapText="1"/>
    </xf>
    <xf numFmtId="0" fontId="32" fillId="9" borderId="36" xfId="6" applyFont="1" applyFill="1" applyBorder="1" applyAlignment="1">
      <alignment horizontal="center" vertical="center" wrapText="1"/>
    </xf>
    <xf numFmtId="4" fontId="31" fillId="0" borderId="70" xfId="7" applyNumberFormat="1" applyFont="1" applyBorder="1" applyAlignment="1">
      <alignment vertical="center" wrapText="1"/>
    </xf>
    <xf numFmtId="4" fontId="65" fillId="0" borderId="68" xfId="7" applyNumberFormat="1" applyFont="1" applyBorder="1" applyAlignment="1">
      <alignment horizontal="left" vertical="center" wrapText="1" indent="2"/>
    </xf>
    <xf numFmtId="4" fontId="65" fillId="0" borderId="78" xfId="7" applyNumberFormat="1" applyFont="1" applyBorder="1" applyAlignment="1">
      <alignment horizontal="left" vertical="center" wrapText="1" indent="2"/>
    </xf>
    <xf numFmtId="10" fontId="32" fillId="0" borderId="33" xfId="7" applyNumberFormat="1" applyFont="1" applyBorder="1" applyAlignment="1">
      <alignment horizontal="right" vertical="center"/>
    </xf>
    <xf numFmtId="4" fontId="32" fillId="9" borderId="44" xfId="6" applyNumberFormat="1" applyFont="1" applyFill="1" applyBorder="1" applyAlignment="1">
      <alignment horizontal="center" vertical="center" wrapText="1"/>
    </xf>
    <xf numFmtId="4" fontId="2" fillId="0" borderId="72" xfId="6" applyNumberFormat="1" applyBorder="1" applyAlignment="1">
      <alignment vertical="center" wrapText="1"/>
    </xf>
    <xf numFmtId="0" fontId="2" fillId="0" borderId="76" xfId="6" applyBorder="1" applyAlignment="1">
      <alignment vertical="center" wrapText="1"/>
    </xf>
    <xf numFmtId="4" fontId="2" fillId="0" borderId="76" xfId="6" applyNumberFormat="1" applyBorder="1" applyAlignment="1">
      <alignment vertical="center" wrapText="1"/>
    </xf>
    <xf numFmtId="0" fontId="34" fillId="0" borderId="0" xfId="8" applyFont="1" applyAlignment="1">
      <alignment horizontal="center" vertical="center"/>
    </xf>
    <xf numFmtId="0" fontId="34" fillId="0" borderId="0" xfId="8" applyFont="1" applyAlignment="1">
      <alignment vertical="center"/>
    </xf>
    <xf numFmtId="0" fontId="42" fillId="0" borderId="0" xfId="0" applyFont="1"/>
    <xf numFmtId="4" fontId="2" fillId="0" borderId="7" xfId="0" applyNumberFormat="1" applyFont="1" applyBorder="1" applyAlignment="1">
      <alignment vertical="center"/>
    </xf>
    <xf numFmtId="4" fontId="2" fillId="0" borderId="8" xfId="0" applyNumberFormat="1" applyFont="1" applyBorder="1" applyAlignment="1">
      <alignment vertical="center"/>
    </xf>
    <xf numFmtId="4" fontId="2" fillId="0" borderId="9" xfId="0" applyNumberFormat="1" applyFont="1" applyBorder="1" applyAlignment="1">
      <alignment vertical="center"/>
    </xf>
    <xf numFmtId="4" fontId="2" fillId="0" borderId="0" xfId="0" applyNumberFormat="1" applyFont="1" applyAlignment="1">
      <alignment vertical="center"/>
    </xf>
    <xf numFmtId="4" fontId="2" fillId="0" borderId="0" xfId="0" applyNumberFormat="1" applyFont="1" applyAlignment="1">
      <alignment vertical="center" wrapText="1"/>
    </xf>
    <xf numFmtId="0" fontId="45" fillId="0" borderId="0" xfId="0" applyFont="1"/>
    <xf numFmtId="4" fontId="2" fillId="16" borderId="7" xfId="0" applyNumberFormat="1" applyFont="1" applyFill="1" applyBorder="1" applyAlignment="1" applyProtection="1">
      <alignment vertical="center" wrapText="1"/>
      <protection locked="0"/>
    </xf>
    <xf numFmtId="4" fontId="2" fillId="16" borderId="8" xfId="0" applyNumberFormat="1" applyFont="1" applyFill="1" applyBorder="1" applyAlignment="1" applyProtection="1">
      <alignment vertical="center" wrapText="1"/>
      <protection locked="0"/>
    </xf>
    <xf numFmtId="4" fontId="2" fillId="16" borderId="9" xfId="0" applyNumberFormat="1" applyFont="1" applyFill="1" applyBorder="1" applyAlignment="1" applyProtection="1">
      <alignment vertical="center" wrapText="1"/>
      <protection locked="0"/>
    </xf>
    <xf numFmtId="4" fontId="2" fillId="0" borderId="6" xfId="0" applyNumberFormat="1" applyFont="1" applyBorder="1" applyAlignment="1">
      <alignment vertical="center"/>
    </xf>
    <xf numFmtId="4" fontId="2" fillId="16" borderId="6" xfId="0" applyNumberFormat="1" applyFont="1" applyFill="1" applyBorder="1" applyAlignment="1" applyProtection="1">
      <alignment vertical="center" wrapText="1"/>
      <protection locked="0"/>
    </xf>
    <xf numFmtId="49" fontId="62" fillId="9" borderId="83" xfId="10" applyNumberFormat="1" applyFont="1" applyFill="1" applyBorder="1" applyAlignment="1">
      <alignment horizontal="center" vertical="center" wrapText="1"/>
    </xf>
    <xf numFmtId="10" fontId="62" fillId="15" borderId="48" xfId="1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0" fillId="3" borderId="3" xfId="0" applyFill="1" applyBorder="1" applyAlignment="1">
      <alignment vertical="center"/>
    </xf>
    <xf numFmtId="0" fontId="11" fillId="3" borderId="0" xfId="0" applyFont="1" applyFill="1" applyAlignment="1">
      <alignment vertical="center" wrapText="1"/>
    </xf>
    <xf numFmtId="0" fontId="11" fillId="3" borderId="0" xfId="0" applyFont="1" applyFill="1" applyAlignment="1">
      <alignment vertical="center"/>
    </xf>
    <xf numFmtId="0" fontId="0" fillId="3" borderId="0" xfId="0" applyFill="1" applyAlignment="1">
      <alignment horizontal="left" vertical="center" wrapText="1"/>
    </xf>
    <xf numFmtId="0" fontId="0" fillId="3" borderId="0" xfId="0" applyFill="1" applyAlignment="1">
      <alignment vertical="center"/>
    </xf>
    <xf numFmtId="0" fontId="0" fillId="3" borderId="0" xfId="0" applyFill="1" applyAlignment="1">
      <alignment vertical="center"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2" fillId="0" borderId="0" xfId="0" applyFont="1" applyAlignment="1">
      <alignment horizontal="justify" vertical="center" wrapText="1"/>
    </xf>
    <xf numFmtId="0" fontId="22" fillId="0" borderId="0" xfId="0" applyFont="1" applyAlignment="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justify" vertical="center" wrapText="1"/>
    </xf>
    <xf numFmtId="0" fontId="66" fillId="0" borderId="0" xfId="0" applyFont="1" applyAlignment="1">
      <alignment horizontal="center" vertical="center" wrapText="1"/>
    </xf>
    <xf numFmtId="0" fontId="23" fillId="0" borderId="0" xfId="0" applyFont="1" applyAlignment="1">
      <alignment vertical="center" wrapText="1"/>
    </xf>
    <xf numFmtId="0" fontId="0" fillId="0" borderId="0" xfId="0" applyAlignment="1">
      <alignment horizontal="left" wrapText="1"/>
    </xf>
    <xf numFmtId="0" fontId="21" fillId="0" borderId="7" xfId="0" applyFont="1" applyBorder="1" applyAlignment="1">
      <alignment horizontal="left" vertical="center"/>
    </xf>
    <xf numFmtId="0" fontId="20" fillId="0" borderId="7" xfId="0" applyFont="1" applyBorder="1" applyAlignment="1">
      <alignment horizontal="left" vertical="center" wrapText="1"/>
    </xf>
    <xf numFmtId="0" fontId="21" fillId="0" borderId="8" xfId="0" applyFont="1" applyBorder="1" applyAlignment="1">
      <alignment horizontal="left" vertical="center"/>
    </xf>
    <xf numFmtId="0" fontId="16" fillId="0" borderId="8" xfId="0" applyFont="1" applyBorder="1" applyAlignment="1">
      <alignment horizontal="left" vertical="center" wrapText="1"/>
    </xf>
    <xf numFmtId="0" fontId="6" fillId="0" borderId="8" xfId="0" applyFont="1" applyBorder="1" applyAlignment="1">
      <alignment horizontal="left" vertical="center" wrapText="1"/>
    </xf>
    <xf numFmtId="0" fontId="20" fillId="0" borderId="8" xfId="0" applyFont="1" applyBorder="1" applyAlignment="1">
      <alignment horizontal="left" vertical="center" wrapText="1"/>
    </xf>
    <xf numFmtId="0" fontId="3" fillId="0" borderId="0" xfId="0" applyFont="1" applyAlignment="1">
      <alignmen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19" fillId="0" borderId="8" xfId="0" applyFont="1" applyBorder="1" applyAlignment="1">
      <alignment horizontal="left" vertical="center" wrapText="1"/>
    </xf>
    <xf numFmtId="0" fontId="21" fillId="0" borderId="11" xfId="0" applyFont="1" applyBorder="1" applyAlignment="1">
      <alignment horizontal="left" vertical="center"/>
    </xf>
    <xf numFmtId="0" fontId="3" fillId="0" borderId="16" xfId="0" applyFont="1" applyBorder="1" applyAlignment="1">
      <alignment horizontal="left" vertical="center" wrapText="1"/>
    </xf>
    <xf numFmtId="4" fontId="2" fillId="0" borderId="32" xfId="7" applyNumberFormat="1" applyFont="1" applyBorder="1" applyAlignment="1">
      <alignment vertical="center"/>
    </xf>
    <xf numFmtId="4" fontId="2" fillId="0" borderId="64" xfId="7" applyNumberFormat="1" applyFont="1" applyBorder="1" applyAlignment="1">
      <alignment vertical="center"/>
    </xf>
    <xf numFmtId="4" fontId="33" fillId="0" borderId="65" xfId="7" applyNumberFormat="1" applyFont="1" applyBorder="1" applyAlignment="1">
      <alignment vertical="center"/>
    </xf>
    <xf numFmtId="4" fontId="33" fillId="0" borderId="66" xfId="7" applyNumberFormat="1" applyFont="1" applyBorder="1" applyAlignment="1">
      <alignment vertical="center"/>
    </xf>
    <xf numFmtId="4" fontId="2" fillId="0" borderId="40" xfId="7" applyNumberFormat="1" applyFont="1" applyBorder="1" applyAlignment="1">
      <alignment vertical="center"/>
    </xf>
    <xf numFmtId="4" fontId="33" fillId="0" borderId="80" xfId="7" applyNumberFormat="1" applyFont="1" applyBorder="1" applyAlignment="1">
      <alignment vertical="center"/>
    </xf>
    <xf numFmtId="4" fontId="2" fillId="0" borderId="71" xfId="7" applyNumberFormat="1" applyFont="1" applyBorder="1" applyAlignment="1">
      <alignment vertical="center"/>
    </xf>
    <xf numFmtId="4" fontId="33" fillId="0" borderId="78" xfId="7" applyNumberFormat="1" applyFont="1" applyBorder="1" applyAlignment="1">
      <alignment horizontal="left" vertical="center" wrapText="1" indent="2"/>
    </xf>
    <xf numFmtId="4" fontId="2" fillId="0" borderId="41" xfId="7" applyNumberFormat="1" applyFont="1" applyBorder="1" applyAlignment="1">
      <alignment vertical="center"/>
    </xf>
    <xf numFmtId="4" fontId="2" fillId="0" borderId="43" xfId="7" applyNumberFormat="1" applyFont="1" applyBorder="1" applyAlignment="1">
      <alignment vertical="center"/>
    </xf>
    <xf numFmtId="0" fontId="34" fillId="0" borderId="0" xfId="6" applyFont="1" applyAlignment="1">
      <alignment horizontal="left" vertical="center"/>
    </xf>
    <xf numFmtId="0" fontId="2" fillId="0" borderId="41" xfId="6" applyBorder="1" applyAlignment="1" applyProtection="1">
      <alignment horizontal="left" vertical="center"/>
      <protection locked="0"/>
    </xf>
    <xf numFmtId="0" fontId="2" fillId="0" borderId="40" xfId="6" applyBorder="1" applyAlignment="1" applyProtection="1">
      <alignment horizontal="left" vertical="center"/>
      <protection locked="0"/>
    </xf>
    <xf numFmtId="0" fontId="21" fillId="0" borderId="9" xfId="0" applyFont="1" applyBorder="1" applyAlignment="1">
      <alignment horizontal="left" vertical="center"/>
    </xf>
    <xf numFmtId="0" fontId="16" fillId="0" borderId="6" xfId="0" applyFont="1" applyBorder="1" applyAlignment="1">
      <alignment vertical="top" wrapText="1"/>
    </xf>
    <xf numFmtId="0" fontId="21" fillId="0" borderId="0" xfId="0" applyFont="1" applyAlignment="1">
      <alignment vertical="center"/>
    </xf>
    <xf numFmtId="0" fontId="16" fillId="0" borderId="0" xfId="0" applyFont="1" applyAlignment="1">
      <alignment horizontal="left" vertical="center" wrapText="1"/>
    </xf>
    <xf numFmtId="0" fontId="16" fillId="0" borderId="8"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5" fillId="0" borderId="0" xfId="0" applyFont="1" applyAlignment="1">
      <alignment horizontal="center"/>
    </xf>
    <xf numFmtId="0" fontId="16" fillId="0" borderId="6" xfId="0" applyFont="1" applyBorder="1" applyAlignment="1">
      <alignment horizontal="center" vertical="center" wrapText="1"/>
    </xf>
    <xf numFmtId="0" fontId="17" fillId="0" borderId="0" xfId="0" applyFont="1"/>
    <xf numFmtId="0" fontId="5" fillId="0" borderId="0" xfId="0" applyFont="1" applyAlignment="1">
      <alignment vertical="center" wrapText="1"/>
    </xf>
    <xf numFmtId="0" fontId="28" fillId="0" borderId="0" xfId="0" applyFont="1" applyAlignment="1">
      <alignment vertical="center" wrapText="1"/>
    </xf>
    <xf numFmtId="0" fontId="4" fillId="0" borderId="11" xfId="0" applyFont="1" applyBorder="1" applyAlignment="1">
      <alignment horizontal="left" vertical="center"/>
    </xf>
    <xf numFmtId="0" fontId="19" fillId="0" borderId="11" xfId="0" applyFont="1" applyBorder="1" applyAlignment="1">
      <alignment vertical="center" wrapText="1"/>
    </xf>
    <xf numFmtId="0" fontId="19" fillId="0" borderId="8" xfId="0" applyFont="1" applyBorder="1" applyAlignment="1">
      <alignment vertical="center" wrapText="1"/>
    </xf>
    <xf numFmtId="0" fontId="14" fillId="0" borderId="0" xfId="0" applyFont="1"/>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0" xfId="0" applyFont="1" applyBorder="1" applyAlignment="1">
      <alignment vertical="center" wrapText="1"/>
    </xf>
    <xf numFmtId="0" fontId="20" fillId="0" borderId="10" xfId="0" applyFont="1" applyBorder="1" applyAlignment="1">
      <alignment vertical="center" wrapText="1"/>
    </xf>
    <xf numFmtId="0" fontId="16" fillId="0" borderId="7" xfId="0" applyFont="1" applyBorder="1" applyAlignment="1">
      <alignment vertical="center" wrapText="1"/>
    </xf>
    <xf numFmtId="0" fontId="21" fillId="0" borderId="27" xfId="0" applyFont="1" applyBorder="1" applyAlignment="1">
      <alignment vertical="center"/>
    </xf>
    <xf numFmtId="0" fontId="15" fillId="0" borderId="6" xfId="0" applyFont="1" applyBorder="1" applyAlignment="1">
      <alignment vertical="center" wrapText="1"/>
    </xf>
    <xf numFmtId="0" fontId="16" fillId="0" borderId="8" xfId="0" applyFont="1" applyBorder="1" applyAlignment="1">
      <alignment vertical="center"/>
    </xf>
    <xf numFmtId="0" fontId="16" fillId="0" borderId="17" xfId="0" applyFont="1" applyBorder="1" applyAlignment="1">
      <alignment vertical="center" wrapText="1"/>
    </xf>
    <xf numFmtId="0" fontId="28" fillId="0" borderId="0" xfId="0" applyFont="1" applyAlignment="1">
      <alignment wrapText="1"/>
    </xf>
    <xf numFmtId="0" fontId="19" fillId="0" borderId="17" xfId="0" applyFont="1" applyBorder="1" applyAlignment="1">
      <alignment vertical="center" wrapText="1"/>
    </xf>
    <xf numFmtId="0" fontId="18"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15" fillId="3" borderId="0" xfId="0" applyFont="1" applyFill="1"/>
    <xf numFmtId="0" fontId="15" fillId="3" borderId="0" xfId="0" applyFont="1" applyFill="1" applyAlignment="1">
      <alignment wrapText="1"/>
    </xf>
    <xf numFmtId="0" fontId="18" fillId="0" borderId="0" xfId="0" applyFont="1"/>
    <xf numFmtId="0" fontId="14" fillId="0" borderId="0" xfId="0" applyFont="1" applyAlignment="1">
      <alignment horizontal="left" wrapText="1"/>
    </xf>
    <xf numFmtId="0" fontId="3" fillId="0" borderId="9" xfId="0" applyFont="1" applyBorder="1" applyAlignment="1">
      <alignment vertical="center" wrapText="1"/>
    </xf>
    <xf numFmtId="0" fontId="16" fillId="0" borderId="13" xfId="0" applyFont="1" applyBorder="1" applyAlignment="1">
      <alignment vertical="center" wrapText="1"/>
    </xf>
    <xf numFmtId="0" fontId="25" fillId="0" borderId="3" xfId="0" applyFont="1" applyBorder="1" applyAlignment="1">
      <alignment vertical="center" wrapText="1"/>
    </xf>
    <xf numFmtId="0" fontId="16" fillId="0" borderId="10" xfId="0" applyFont="1" applyBorder="1" applyAlignment="1">
      <alignment vertical="center" wrapText="1"/>
    </xf>
    <xf numFmtId="0" fontId="29" fillId="0" borderId="3" xfId="0" applyFont="1" applyBorder="1" applyAlignment="1">
      <alignment vertical="center" wrapText="1"/>
    </xf>
    <xf numFmtId="0" fontId="25" fillId="0" borderId="0" xfId="0" applyFont="1" applyAlignment="1">
      <alignment vertical="center"/>
    </xf>
    <xf numFmtId="0" fontId="21" fillId="0" borderId="8" xfId="0" applyFont="1" applyBorder="1" applyAlignment="1">
      <alignment vertical="center" wrapText="1"/>
    </xf>
    <xf numFmtId="0" fontId="19" fillId="0" borderId="9" xfId="0" applyFont="1" applyBorder="1" applyAlignment="1">
      <alignment vertical="center" wrapText="1"/>
    </xf>
    <xf numFmtId="0" fontId="3" fillId="0" borderId="11" xfId="0" applyFont="1" applyBorder="1" applyAlignment="1">
      <alignment vertical="center" wrapText="1"/>
    </xf>
    <xf numFmtId="0" fontId="20" fillId="0" borderId="8" xfId="0" applyFont="1" applyBorder="1" applyAlignment="1">
      <alignment vertical="center" wrapText="1"/>
    </xf>
    <xf numFmtId="0" fontId="19" fillId="0" borderId="24" xfId="0" applyFont="1"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9" fillId="0" borderId="23" xfId="0" applyFont="1" applyBorder="1" applyAlignment="1">
      <alignment vertical="center" wrapText="1"/>
    </xf>
    <xf numFmtId="0" fontId="3" fillId="0" borderId="10" xfId="0" applyFont="1" applyBorder="1" applyAlignment="1">
      <alignment vertical="center" wrapText="1"/>
    </xf>
    <xf numFmtId="0" fontId="16" fillId="0" borderId="18" xfId="0" applyFont="1" applyBorder="1" applyAlignment="1">
      <alignment vertical="center" wrapText="1"/>
    </xf>
    <xf numFmtId="4" fontId="31" fillId="0" borderId="71" xfId="7" applyNumberFormat="1" applyFont="1" applyBorder="1" applyAlignment="1">
      <alignment vertical="center"/>
    </xf>
    <xf numFmtId="4" fontId="2" fillId="0" borderId="15" xfId="7" applyNumberFormat="1" applyFont="1" applyBorder="1" applyAlignment="1" applyProtection="1">
      <alignment vertical="center"/>
      <protection locked="0"/>
    </xf>
    <xf numFmtId="4" fontId="2" fillId="0" borderId="8" xfId="7" applyNumberFormat="1" applyFont="1" applyBorder="1" applyAlignment="1" applyProtection="1">
      <alignment vertical="center"/>
      <protection locked="0"/>
    </xf>
    <xf numFmtId="0" fontId="2" fillId="0" borderId="24" xfId="11" applyBorder="1" applyAlignment="1">
      <alignment horizontal="left" vertical="center" wrapText="1"/>
    </xf>
    <xf numFmtId="0" fontId="2" fillId="0" borderId="52" xfId="11" applyBorder="1" applyAlignment="1">
      <alignment horizontal="left" vertical="center" wrapText="1"/>
    </xf>
    <xf numFmtId="0" fontId="2" fillId="0" borderId="53" xfId="11" applyBorder="1" applyAlignment="1">
      <alignment horizontal="left" vertical="center" wrapText="1"/>
    </xf>
    <xf numFmtId="4" fontId="2" fillId="11" borderId="10" xfId="11" applyNumberFormat="1" applyFill="1" applyBorder="1" applyAlignment="1" applyProtection="1">
      <alignment vertical="center"/>
      <protection locked="0"/>
    </xf>
    <xf numFmtId="4" fontId="2" fillId="11" borderId="11" xfId="11" applyNumberFormat="1" applyFill="1" applyBorder="1" applyAlignment="1" applyProtection="1">
      <alignment horizontal="right" vertical="center" wrapText="1"/>
      <protection locked="0"/>
    </xf>
    <xf numFmtId="4" fontId="2" fillId="11" borderId="11" xfId="11" applyNumberFormat="1" applyFill="1" applyBorder="1" applyAlignment="1" applyProtection="1">
      <alignment vertical="center" wrapText="1"/>
      <protection locked="0"/>
    </xf>
    <xf numFmtId="0" fontId="2" fillId="0" borderId="24" xfId="11" applyBorder="1" applyAlignment="1">
      <alignment horizontal="left" vertical="top" wrapText="1"/>
    </xf>
    <xf numFmtId="0" fontId="2" fillId="0" borderId="52" xfId="11" applyBorder="1" applyAlignment="1">
      <alignment horizontal="left" vertical="top" wrapText="1"/>
    </xf>
    <xf numFmtId="0" fontId="2" fillId="0" borderId="53" xfId="11" applyBorder="1" applyAlignment="1">
      <alignment horizontal="left" vertical="top" wrapText="1"/>
    </xf>
    <xf numFmtId="0" fontId="2" fillId="0" borderId="21" xfId="3" applyFont="1" applyBorder="1" applyAlignment="1">
      <alignment horizontal="left" vertical="center"/>
    </xf>
    <xf numFmtId="0" fontId="2" fillId="0" borderId="23" xfId="3" applyFont="1" applyBorder="1" applyAlignment="1">
      <alignment horizontal="left" vertical="center"/>
    </xf>
    <xf numFmtId="0" fontId="2" fillId="0" borderId="17" xfId="3" applyFont="1" applyBorder="1" applyAlignment="1">
      <alignment horizontal="left" vertical="center"/>
    </xf>
    <xf numFmtId="0" fontId="38" fillId="9" borderId="5" xfId="6" applyFont="1" applyFill="1" applyBorder="1" applyAlignment="1">
      <alignment horizontal="center" vertical="center" wrapText="1"/>
    </xf>
    <xf numFmtId="0" fontId="2" fillId="0" borderId="0" xfId="6" applyAlignment="1">
      <alignment horizontal="left" vertical="center" wrapText="1"/>
    </xf>
    <xf numFmtId="4" fontId="31" fillId="7" borderId="9" xfId="6" applyNumberFormat="1" applyFont="1" applyFill="1" applyBorder="1" applyAlignment="1">
      <alignment horizontal="right" vertical="center"/>
    </xf>
    <xf numFmtId="0" fontId="38" fillId="9" borderId="6" xfId="6" applyFont="1" applyFill="1" applyBorder="1" applyAlignment="1">
      <alignment horizontal="center" vertical="center" wrapText="1"/>
    </xf>
    <xf numFmtId="0" fontId="31" fillId="10" borderId="21" xfId="6" applyFont="1" applyFill="1" applyBorder="1" applyAlignment="1" applyProtection="1">
      <alignment horizontal="left" vertical="center" wrapText="1"/>
      <protection locked="0"/>
    </xf>
    <xf numFmtId="0" fontId="31" fillId="10" borderId="23" xfId="6" applyFont="1" applyFill="1" applyBorder="1" applyAlignment="1" applyProtection="1">
      <alignment horizontal="left" vertical="center" wrapText="1"/>
      <protection locked="0"/>
    </xf>
    <xf numFmtId="0" fontId="31" fillId="10" borderId="17" xfId="6" applyFont="1" applyFill="1" applyBorder="1" applyAlignment="1" applyProtection="1">
      <alignment horizontal="left" vertical="center" wrapText="1"/>
      <protection locked="0"/>
    </xf>
    <xf numFmtId="0" fontId="31" fillId="10" borderId="26" xfId="6" applyFont="1" applyFill="1" applyBorder="1" applyAlignment="1" applyProtection="1">
      <alignment horizontal="left" vertical="center" wrapText="1"/>
      <protection locked="0"/>
    </xf>
    <xf numFmtId="0" fontId="31" fillId="10" borderId="51" xfId="6" applyFont="1" applyFill="1" applyBorder="1" applyAlignment="1" applyProtection="1">
      <alignment horizontal="left" vertical="center" wrapText="1"/>
      <protection locked="0"/>
    </xf>
    <xf numFmtId="0" fontId="31" fillId="10" borderId="18" xfId="6" applyFont="1" applyFill="1" applyBorder="1" applyAlignment="1" applyProtection="1">
      <alignment horizontal="left" vertical="center" wrapText="1"/>
      <protection locked="0"/>
    </xf>
    <xf numFmtId="0" fontId="32" fillId="9" borderId="6" xfId="9" applyFont="1" applyFill="1" applyBorder="1" applyAlignment="1">
      <alignment horizontal="justify" vertical="center" wrapText="1"/>
    </xf>
    <xf numFmtId="0" fontId="32" fillId="9" borderId="5" xfId="6" applyFont="1" applyFill="1" applyBorder="1" applyAlignment="1">
      <alignment horizontal="center" vertical="center" wrapText="1"/>
    </xf>
    <xf numFmtId="4" fontId="2" fillId="7" borderId="9" xfId="6" applyNumberFormat="1" applyFill="1" applyBorder="1" applyAlignment="1">
      <alignment horizontal="right" vertical="center"/>
    </xf>
    <xf numFmtId="0" fontId="32" fillId="9" borderId="6" xfId="6" applyFont="1" applyFill="1" applyBorder="1" applyAlignment="1">
      <alignment horizontal="center" vertical="center" wrapText="1"/>
    </xf>
    <xf numFmtId="0" fontId="2" fillId="10" borderId="21" xfId="6" applyFill="1" applyBorder="1" applyAlignment="1" applyProtection="1">
      <alignment horizontal="left" vertical="center" wrapText="1"/>
      <protection locked="0"/>
    </xf>
    <xf numFmtId="0" fontId="2" fillId="10" borderId="23" xfId="6" applyFill="1" applyBorder="1" applyAlignment="1" applyProtection="1">
      <alignment horizontal="left" vertical="center" wrapText="1"/>
      <protection locked="0"/>
    </xf>
    <xf numFmtId="0" fontId="2" fillId="10" borderId="17" xfId="6" applyFill="1" applyBorder="1" applyAlignment="1" applyProtection="1">
      <alignment horizontal="left" vertical="center" wrapText="1"/>
      <protection locked="0"/>
    </xf>
    <xf numFmtId="0" fontId="2" fillId="10" borderId="26" xfId="6" applyFill="1" applyBorder="1" applyAlignment="1" applyProtection="1">
      <alignment horizontal="left" vertical="center" wrapText="1"/>
      <protection locked="0"/>
    </xf>
    <xf numFmtId="0" fontId="2" fillId="10" borderId="51" xfId="6" applyFill="1" applyBorder="1" applyAlignment="1" applyProtection="1">
      <alignment horizontal="left" vertical="center" wrapText="1"/>
      <protection locked="0"/>
    </xf>
    <xf numFmtId="0" fontId="2" fillId="10" borderId="18" xfId="6" applyFill="1" applyBorder="1" applyAlignment="1" applyProtection="1">
      <alignment horizontal="left" vertical="center" wrapText="1"/>
      <protection locked="0"/>
    </xf>
    <xf numFmtId="0" fontId="2" fillId="0" borderId="61" xfId="6" applyBorder="1" applyAlignment="1">
      <alignment horizontal="left" vertical="center"/>
    </xf>
    <xf numFmtId="0" fontId="2" fillId="10" borderId="21" xfId="6" applyFill="1" applyBorder="1" applyAlignment="1" applyProtection="1">
      <alignment horizontal="center" vertical="center" wrapText="1"/>
      <protection locked="0"/>
    </xf>
    <xf numFmtId="0" fontId="2" fillId="10" borderId="23" xfId="6" applyFill="1" applyBorder="1" applyAlignment="1" applyProtection="1">
      <alignment horizontal="center" vertical="center" wrapText="1"/>
      <protection locked="0"/>
    </xf>
    <xf numFmtId="0" fontId="2" fillId="10" borderId="17" xfId="6" applyFill="1" applyBorder="1" applyAlignment="1" applyProtection="1">
      <alignment horizontal="center" vertical="center" wrapText="1"/>
      <protection locked="0"/>
    </xf>
    <xf numFmtId="0" fontId="2" fillId="10" borderId="26" xfId="6" applyFill="1" applyBorder="1" applyAlignment="1" applyProtection="1">
      <alignment horizontal="center" vertical="center" wrapText="1"/>
      <protection locked="0"/>
    </xf>
    <xf numFmtId="0" fontId="2" fillId="10" borderId="51" xfId="6" applyFill="1" applyBorder="1" applyAlignment="1" applyProtection="1">
      <alignment horizontal="center" vertical="center" wrapText="1"/>
      <protection locked="0"/>
    </xf>
    <xf numFmtId="0" fontId="2" fillId="10" borderId="18" xfId="6" applyFill="1" applyBorder="1" applyAlignment="1" applyProtection="1">
      <alignment horizontal="center" vertical="center" wrapText="1"/>
      <protection locked="0"/>
    </xf>
    <xf numFmtId="0" fontId="2" fillId="11" borderId="21" xfId="11" applyFill="1" applyBorder="1" applyAlignment="1" applyProtection="1">
      <alignment horizontal="left" vertical="center" wrapText="1"/>
      <protection locked="0"/>
    </xf>
    <xf numFmtId="0" fontId="2" fillId="11" borderId="17" xfId="11" applyFill="1" applyBorder="1" applyAlignment="1" applyProtection="1">
      <alignment horizontal="left" vertical="center" wrapText="1"/>
      <protection locked="0"/>
    </xf>
    <xf numFmtId="4" fontId="32" fillId="9" borderId="6" xfId="6" applyNumberFormat="1" applyFont="1" applyFill="1" applyBorder="1" applyAlignment="1">
      <alignment horizontal="left" vertical="center" wrapText="1"/>
    </xf>
    <xf numFmtId="0" fontId="2" fillId="0" borderId="21" xfId="11" applyBorder="1" applyAlignment="1">
      <alignment horizontal="left" vertical="center" wrapText="1"/>
    </xf>
    <xf numFmtId="0" fontId="2" fillId="0" borderId="23" xfId="11" applyBorder="1" applyAlignment="1">
      <alignment horizontal="left" vertical="center" wrapText="1"/>
    </xf>
    <xf numFmtId="0" fontId="2" fillId="0" borderId="17" xfId="11" applyBorder="1" applyAlignment="1">
      <alignment horizontal="left" vertical="center" wrapText="1"/>
    </xf>
    <xf numFmtId="0" fontId="2" fillId="0" borderId="0" xfId="11" applyAlignment="1">
      <alignment horizontal="left" vertical="center" wrapText="1"/>
    </xf>
    <xf numFmtId="0" fontId="2" fillId="0" borderId="0" xfId="11" applyAlignment="1">
      <alignment horizontal="left" vertical="top" wrapText="1"/>
    </xf>
    <xf numFmtId="0" fontId="15" fillId="0" borderId="11" xfId="0" applyFont="1" applyBorder="1" applyAlignment="1">
      <alignment vertical="center"/>
    </xf>
    <xf numFmtId="0" fontId="21" fillId="0" borderId="11" xfId="0" applyFont="1" applyBorder="1" applyAlignment="1">
      <alignment vertical="center"/>
    </xf>
    <xf numFmtId="0" fontId="3" fillId="0" borderId="90" xfId="0" applyFont="1" applyBorder="1" applyAlignment="1">
      <alignment horizontal="left" vertical="center" wrapText="1"/>
    </xf>
    <xf numFmtId="0" fontId="15" fillId="0" borderId="61" xfId="0" applyFont="1" applyBorder="1" applyAlignment="1">
      <alignment vertical="center"/>
    </xf>
    <xf numFmtId="0" fontId="69" fillId="0" borderId="11" xfId="0" applyFont="1" applyBorder="1" applyAlignment="1">
      <alignment vertical="center" wrapText="1"/>
    </xf>
    <xf numFmtId="0" fontId="69" fillId="0" borderId="8" xfId="0" applyFont="1" applyBorder="1" applyAlignment="1">
      <alignment vertical="center" wrapText="1"/>
    </xf>
    <xf numFmtId="0" fontId="70" fillId="0" borderId="21" xfId="0" applyFont="1" applyBorder="1" applyAlignment="1">
      <alignment horizontal="left" vertical="center" wrapText="1"/>
    </xf>
    <xf numFmtId="0" fontId="19" fillId="0" borderId="19" xfId="0" applyFont="1" applyBorder="1" applyAlignment="1">
      <alignment vertical="center" wrapText="1"/>
    </xf>
    <xf numFmtId="0" fontId="19" fillId="0" borderId="16" xfId="0" applyFont="1" applyBorder="1" applyAlignment="1">
      <alignment vertical="center" wrapText="1"/>
    </xf>
    <xf numFmtId="0" fontId="3" fillId="0" borderId="7" xfId="0" applyFont="1" applyBorder="1" applyAlignment="1">
      <alignment vertical="center" wrapText="1"/>
    </xf>
    <xf numFmtId="0" fontId="3" fillId="0" borderId="19" xfId="0" applyFont="1" applyBorder="1" applyAlignment="1">
      <alignment vertical="center" wrapText="1"/>
    </xf>
    <xf numFmtId="0" fontId="19" fillId="0" borderId="19" xfId="0" applyFont="1" applyBorder="1" applyAlignment="1">
      <alignment wrapText="1"/>
    </xf>
    <xf numFmtId="0" fontId="69" fillId="0" borderId="19" xfId="0" applyFont="1" applyBorder="1" applyAlignment="1">
      <alignment vertical="center" wrapText="1"/>
    </xf>
    <xf numFmtId="0" fontId="69" fillId="0" borderId="16" xfId="0" applyFont="1" applyBorder="1" applyAlignment="1">
      <alignment vertical="center" wrapText="1"/>
    </xf>
    <xf numFmtId="0" fontId="69" fillId="0" borderId="10" xfId="0" applyFont="1" applyBorder="1" applyAlignment="1">
      <alignment vertical="center" wrapText="1"/>
    </xf>
    <xf numFmtId="0" fontId="69" fillId="7" borderId="8" xfId="0" applyFont="1" applyFill="1" applyBorder="1" applyAlignment="1">
      <alignment vertical="center" wrapText="1"/>
    </xf>
    <xf numFmtId="0" fontId="69" fillId="0" borderId="8" xfId="0" applyFont="1" applyBorder="1" applyAlignment="1">
      <alignment horizontal="left" vertical="center" wrapText="1"/>
    </xf>
    <xf numFmtId="0" fontId="70" fillId="0" borderId="8" xfId="0" applyFont="1" applyBorder="1" applyAlignment="1">
      <alignment horizontal="left" vertical="center" wrapText="1"/>
    </xf>
    <xf numFmtId="0" fontId="71" fillId="0" borderId="8" xfId="0" applyFont="1" applyBorder="1" applyAlignment="1">
      <alignment vertical="center"/>
    </xf>
    <xf numFmtId="0" fontId="39" fillId="0" borderId="3" xfId="0" applyFont="1" applyBorder="1" applyAlignment="1">
      <alignment horizontal="left" vertical="center" wrapText="1"/>
    </xf>
    <xf numFmtId="0" fontId="20" fillId="0" borderId="11" xfId="0" applyFont="1" applyBorder="1" applyAlignment="1">
      <alignment horizontal="left" vertical="center" wrapText="1"/>
    </xf>
    <xf numFmtId="0" fontId="15" fillId="0" borderId="61" xfId="0" applyFont="1" applyBorder="1" applyAlignment="1">
      <alignment horizontal="left" vertical="center"/>
    </xf>
    <xf numFmtId="0" fontId="19" fillId="0" borderId="11" xfId="0" applyFont="1" applyBorder="1" applyAlignment="1">
      <alignment horizontal="left" vertical="center" wrapText="1"/>
    </xf>
    <xf numFmtId="0" fontId="15" fillId="0" borderId="19" xfId="0" applyFont="1" applyBorder="1" applyAlignment="1">
      <alignment vertical="center"/>
    </xf>
    <xf numFmtId="0" fontId="20" fillId="0" borderId="11"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horizontal="left" vertical="center"/>
    </xf>
    <xf numFmtId="0" fontId="19" fillId="0" borderId="11" xfId="0" applyFont="1" applyBorder="1" applyAlignment="1">
      <alignment horizontal="left" vertical="center"/>
    </xf>
    <xf numFmtId="0" fontId="19" fillId="0" borderId="10" xfId="0" applyFont="1" applyBorder="1" applyAlignment="1">
      <alignment vertical="center"/>
    </xf>
    <xf numFmtId="0" fontId="19" fillId="0" borderId="6" xfId="0" applyFont="1" applyBorder="1" applyAlignment="1">
      <alignment horizontal="justify" vertical="center" wrapText="1"/>
    </xf>
    <xf numFmtId="0" fontId="20" fillId="0" borderId="90" xfId="0" applyFont="1" applyBorder="1" applyAlignment="1">
      <alignment vertical="center" wrapText="1"/>
    </xf>
    <xf numFmtId="0" fontId="3" fillId="0" borderId="91" xfId="0" applyFont="1" applyBorder="1" applyAlignment="1">
      <alignment horizontal="left" vertical="center" wrapText="1"/>
    </xf>
    <xf numFmtId="0" fontId="73" fillId="0" borderId="0" xfId="0" applyFont="1" applyAlignment="1">
      <alignment wrapText="1"/>
    </xf>
    <xf numFmtId="0" fontId="74" fillId="0" borderId="0" xfId="0" applyFont="1" applyAlignment="1">
      <alignment wrapText="1"/>
    </xf>
    <xf numFmtId="0" fontId="75" fillId="0" borderId="0" xfId="0" applyFont="1" applyAlignment="1">
      <alignment wrapText="1"/>
    </xf>
    <xf numFmtId="0" fontId="71" fillId="0" borderId="7" xfId="0" applyFont="1" applyBorder="1" applyAlignment="1">
      <alignment vertical="center"/>
    </xf>
    <xf numFmtId="0" fontId="71" fillId="0" borderId="11" xfId="0" applyFont="1" applyBorder="1" applyAlignment="1">
      <alignment vertical="center"/>
    </xf>
    <xf numFmtId="0" fontId="3" fillId="0" borderId="19" xfId="0" applyFont="1" applyBorder="1" applyAlignment="1">
      <alignment horizontal="left" vertical="center" wrapText="1"/>
    </xf>
    <xf numFmtId="0" fontId="21" fillId="0" borderId="92" xfId="0" applyFont="1" applyBorder="1" applyAlignment="1">
      <alignment horizontal="left" vertical="center"/>
    </xf>
    <xf numFmtId="0" fontId="66" fillId="0" borderId="0" xfId="0" applyFont="1" applyAlignment="1">
      <alignment horizontal="left" vertical="center" wrapText="1"/>
    </xf>
    <xf numFmtId="0" fontId="3" fillId="0" borderId="8" xfId="0" applyFont="1" applyBorder="1" applyAlignment="1">
      <alignment wrapText="1"/>
    </xf>
    <xf numFmtId="0" fontId="76" fillId="0" borderId="0" xfId="0" applyFont="1" applyAlignment="1">
      <alignment vertical="center"/>
    </xf>
    <xf numFmtId="0" fontId="72" fillId="0" borderId="0" xfId="0" applyFont="1" applyAlignment="1">
      <alignment horizontal="left" wrapText="1"/>
    </xf>
    <xf numFmtId="0" fontId="21" fillId="0" borderId="19" xfId="0" applyFont="1" applyBorder="1" applyAlignment="1">
      <alignment horizontal="left" vertical="center"/>
    </xf>
    <xf numFmtId="0" fontId="19" fillId="0" borderId="19" xfId="0" applyFont="1" applyBorder="1" applyAlignment="1">
      <alignment horizontal="left" vertical="center" wrapText="1"/>
    </xf>
    <xf numFmtId="0" fontId="3" fillId="0" borderId="15" xfId="0" applyFont="1" applyBorder="1" applyAlignment="1">
      <alignment horizontal="left" vertical="center" wrapText="1"/>
    </xf>
    <xf numFmtId="0" fontId="16" fillId="0" borderId="0" xfId="0" applyFont="1" applyAlignment="1">
      <alignment vertical="center"/>
    </xf>
    <xf numFmtId="0" fontId="21" fillId="0" borderId="15" xfId="0" applyFont="1" applyBorder="1" applyAlignment="1">
      <alignment vertical="center"/>
    </xf>
    <xf numFmtId="0" fontId="15" fillId="0" borderId="8" xfId="0" applyFont="1" applyBorder="1"/>
    <xf numFmtId="0" fontId="21" fillId="0" borderId="3" xfId="0" applyFont="1" applyBorder="1" applyAlignment="1">
      <alignment horizontal="left" vertical="center"/>
    </xf>
    <xf numFmtId="0" fontId="6" fillId="0" borderId="15" xfId="0" applyFont="1" applyBorder="1" applyAlignment="1">
      <alignment vertical="center" wrapText="1"/>
    </xf>
    <xf numFmtId="0" fontId="16" fillId="0" borderId="19" xfId="0" applyFont="1" applyBorder="1" applyAlignment="1">
      <alignment vertical="center" wrapText="1"/>
    </xf>
    <xf numFmtId="0" fontId="3" fillId="0" borderId="50" xfId="0" applyFont="1" applyBorder="1" applyAlignment="1">
      <alignment horizontal="left" vertical="center" wrapText="1"/>
    </xf>
    <xf numFmtId="0" fontId="61" fillId="0" borderId="0" xfId="0" applyFont="1" applyAlignment="1">
      <alignment horizontal="center"/>
    </xf>
    <xf numFmtId="0" fontId="31" fillId="0" borderId="0" xfId="0" applyFont="1" applyAlignment="1">
      <alignment horizontal="center" vertical="center"/>
    </xf>
    <xf numFmtId="0" fontId="78" fillId="0" borderId="0" xfId="0" applyFont="1" applyAlignment="1">
      <alignment horizontal="center"/>
    </xf>
    <xf numFmtId="0" fontId="79" fillId="0" borderId="0" xfId="0" applyFont="1" applyAlignment="1">
      <alignment horizontal="center" vertical="center" wrapText="1"/>
    </xf>
    <xf numFmtId="0" fontId="79" fillId="0" borderId="0" xfId="0" applyFont="1" applyAlignment="1">
      <alignment vertical="center" wrapText="1"/>
    </xf>
    <xf numFmtId="0" fontId="80" fillId="0" borderId="0" xfId="0" applyFont="1" applyAlignment="1">
      <alignment horizontal="center" vertical="center"/>
    </xf>
    <xf numFmtId="0" fontId="79" fillId="0" borderId="0" xfId="0" applyFont="1" applyAlignment="1">
      <alignment horizontal="left" vertical="center"/>
    </xf>
    <xf numFmtId="0" fontId="80" fillId="0" borderId="0" xfId="0" applyFont="1" applyAlignment="1">
      <alignment horizontal="right" vertical="center"/>
    </xf>
    <xf numFmtId="0" fontId="80" fillId="0" borderId="6" xfId="0" applyFont="1" applyBorder="1" applyAlignment="1">
      <alignment horizontal="left" vertical="center"/>
    </xf>
    <xf numFmtId="14" fontId="80" fillId="17" borderId="6" xfId="0" applyNumberFormat="1" applyFont="1" applyFill="1" applyBorder="1" applyAlignment="1" applyProtection="1">
      <alignment horizontal="center" vertical="center"/>
      <protection locked="0"/>
    </xf>
    <xf numFmtId="14" fontId="80" fillId="0" borderId="0" xfId="0" applyNumberFormat="1" applyFont="1" applyAlignment="1" applyProtection="1">
      <alignment horizontal="center" vertical="center"/>
      <protection locked="0"/>
    </xf>
    <xf numFmtId="0" fontId="81" fillId="0" borderId="0" xfId="0" applyFont="1" applyAlignment="1">
      <alignment horizontal="center"/>
    </xf>
    <xf numFmtId="0" fontId="80" fillId="17" borderId="6" xfId="0" applyFont="1" applyFill="1" applyBorder="1" applyAlignment="1" applyProtection="1">
      <alignment horizontal="center" vertical="center"/>
      <protection locked="0"/>
    </xf>
    <xf numFmtId="0" fontId="80" fillId="0" borderId="0" xfId="0" applyFont="1" applyAlignment="1" applyProtection="1">
      <alignment horizontal="center" vertical="center"/>
      <protection locked="0"/>
    </xf>
    <xf numFmtId="166" fontId="31" fillId="17" borderId="6" xfId="0" applyNumberFormat="1" applyFont="1" applyFill="1" applyBorder="1" applyAlignment="1">
      <alignment horizontal="center" vertical="center"/>
    </xf>
    <xf numFmtId="166" fontId="31" fillId="0" borderId="0" xfId="0" applyNumberFormat="1" applyFont="1" applyAlignment="1">
      <alignment horizontal="center" vertical="center"/>
    </xf>
    <xf numFmtId="10" fontId="31" fillId="17" borderId="6" xfId="17" applyNumberFormat="1" applyFont="1" applyFill="1" applyBorder="1" applyAlignment="1">
      <alignment horizontal="center" vertical="center"/>
    </xf>
    <xf numFmtId="10" fontId="31" fillId="0" borderId="0" xfId="17" applyNumberFormat="1" applyFont="1" applyFill="1" applyBorder="1" applyAlignment="1">
      <alignment horizontal="center" vertical="center"/>
    </xf>
    <xf numFmtId="166" fontId="31" fillId="0" borderId="6" xfId="0" applyNumberFormat="1" applyFont="1" applyBorder="1" applyAlignment="1">
      <alignment horizontal="center" vertical="center"/>
    </xf>
    <xf numFmtId="166" fontId="31" fillId="17" borderId="6" xfId="0" applyNumberFormat="1" applyFont="1" applyFill="1" applyBorder="1" applyAlignment="1" applyProtection="1">
      <alignment horizontal="center" vertical="center"/>
      <protection locked="0"/>
    </xf>
    <xf numFmtId="166" fontId="31" fillId="0" borderId="0" xfId="0" applyNumberFormat="1" applyFont="1" applyAlignment="1" applyProtection="1">
      <alignment horizontal="center" vertical="center"/>
      <protection locked="0"/>
    </xf>
    <xf numFmtId="10" fontId="80" fillId="17" borderId="6" xfId="17" applyNumberFormat="1" applyFont="1" applyFill="1" applyBorder="1" applyAlignment="1">
      <alignment horizontal="center" vertical="center"/>
    </xf>
    <xf numFmtId="10" fontId="80" fillId="0" borderId="0" xfId="17" applyNumberFormat="1" applyFont="1" applyFill="1" applyBorder="1" applyAlignment="1">
      <alignment horizontal="center" vertical="center"/>
    </xf>
    <xf numFmtId="167" fontId="31" fillId="17" borderId="6" xfId="17" applyNumberFormat="1" applyFont="1" applyFill="1" applyBorder="1" applyAlignment="1" applyProtection="1">
      <alignment horizontal="center" vertical="center"/>
      <protection locked="0"/>
    </xf>
    <xf numFmtId="49" fontId="31" fillId="0" borderId="0" xfId="17" applyNumberFormat="1" applyFont="1" applyFill="1" applyBorder="1" applyAlignment="1" applyProtection="1">
      <alignment horizontal="center" vertical="center"/>
      <protection locked="0"/>
    </xf>
    <xf numFmtId="0" fontId="84" fillId="7" borderId="0" xfId="18" applyFont="1" applyFill="1" applyBorder="1" applyAlignment="1" applyProtection="1">
      <alignment vertical="center"/>
    </xf>
    <xf numFmtId="167" fontId="31" fillId="0" borderId="0" xfId="17" applyNumberFormat="1" applyFont="1" applyFill="1" applyBorder="1" applyAlignment="1" applyProtection="1">
      <alignment horizontal="center" vertical="center"/>
      <protection locked="0"/>
    </xf>
    <xf numFmtId="167" fontId="80" fillId="0" borderId="6" xfId="0" applyNumberFormat="1" applyFont="1" applyBorder="1" applyAlignment="1">
      <alignment horizontal="center" vertical="center"/>
    </xf>
    <xf numFmtId="167" fontId="80" fillId="0" borderId="0" xfId="0" applyNumberFormat="1" applyFont="1" applyAlignment="1">
      <alignment horizontal="center" vertical="center"/>
    </xf>
    <xf numFmtId="0" fontId="85" fillId="0" borderId="0" xfId="0" applyFont="1" applyAlignment="1">
      <alignment horizontal="center" vertical="center"/>
    </xf>
    <xf numFmtId="10" fontId="80" fillId="0" borderId="0" xfId="0" applyNumberFormat="1" applyFont="1" applyAlignment="1">
      <alignment horizontal="center" vertical="center"/>
    </xf>
    <xf numFmtId="168" fontId="79" fillId="0" borderId="0" xfId="0" applyNumberFormat="1" applyFont="1" applyAlignment="1">
      <alignment horizontal="center" vertical="center"/>
    </xf>
    <xf numFmtId="0" fontId="79" fillId="0" borderId="0" xfId="0" applyFont="1" applyAlignment="1">
      <alignment horizontal="center" vertical="center"/>
    </xf>
    <xf numFmtId="0" fontId="86" fillId="17" borderId="6" xfId="0" applyFont="1" applyFill="1" applyBorder="1" applyAlignment="1" applyProtection="1">
      <alignment horizontal="center" vertical="center"/>
      <protection locked="0"/>
    </xf>
    <xf numFmtId="0" fontId="86" fillId="0" borderId="0" xfId="0" applyFont="1" applyAlignment="1" applyProtection="1">
      <alignment horizontal="center" vertical="center"/>
      <protection locked="0"/>
    </xf>
    <xf numFmtId="14" fontId="80" fillId="0" borderId="0" xfId="0" applyNumberFormat="1" applyFont="1" applyAlignment="1">
      <alignment horizontal="center" vertical="center"/>
    </xf>
    <xf numFmtId="1" fontId="31" fillId="17" borderId="6" xfId="0" applyNumberFormat="1" applyFont="1" applyFill="1" applyBorder="1" applyAlignment="1">
      <alignment horizontal="center" vertical="center"/>
    </xf>
    <xf numFmtId="1" fontId="31" fillId="0" borderId="0" xfId="0" applyNumberFormat="1" applyFont="1" applyAlignment="1">
      <alignment horizontal="center" vertical="center"/>
    </xf>
    <xf numFmtId="1" fontId="31" fillId="0" borderId="6" xfId="0" applyNumberFormat="1" applyFont="1" applyBorder="1" applyAlignment="1">
      <alignment horizontal="center" vertical="center"/>
    </xf>
    <xf numFmtId="0" fontId="80" fillId="0" borderId="0" xfId="0" applyFont="1" applyAlignment="1">
      <alignment horizontal="left" vertical="center"/>
    </xf>
    <xf numFmtId="1" fontId="31" fillId="0" borderId="0" xfId="0" applyNumberFormat="1" applyFont="1" applyAlignment="1">
      <alignment horizontal="left" vertical="center"/>
    </xf>
    <xf numFmtId="0" fontId="89" fillId="0" borderId="0" xfId="0" applyFont="1" applyAlignment="1">
      <alignment horizontal="center" vertical="center"/>
    </xf>
    <xf numFmtId="10" fontId="31" fillId="0" borderId="6" xfId="0" applyNumberFormat="1" applyFont="1" applyBorder="1" applyAlignment="1">
      <alignment horizontal="center" vertical="center"/>
    </xf>
    <xf numFmtId="10" fontId="31" fillId="0" borderId="0" xfId="0" applyNumberFormat="1" applyFont="1" applyAlignment="1">
      <alignment horizontal="center" vertical="center"/>
    </xf>
    <xf numFmtId="2" fontId="31" fillId="0" borderId="6" xfId="0" applyNumberFormat="1" applyFont="1" applyBorder="1" applyAlignment="1">
      <alignment horizontal="center" vertical="center"/>
    </xf>
    <xf numFmtId="2" fontId="31" fillId="0" borderId="0" xfId="0" applyNumberFormat="1" applyFont="1" applyAlignment="1">
      <alignment horizontal="center" vertical="center"/>
    </xf>
    <xf numFmtId="10" fontId="79" fillId="0" borderId="6" xfId="0" applyNumberFormat="1" applyFont="1" applyBorder="1" applyAlignment="1">
      <alignment horizontal="center" vertical="center" wrapText="1"/>
    </xf>
    <xf numFmtId="10" fontId="79" fillId="0" borderId="0" xfId="0" applyNumberFormat="1" applyFont="1" applyAlignment="1">
      <alignment horizontal="center" vertical="center" wrapText="1"/>
    </xf>
    <xf numFmtId="0" fontId="80" fillId="9" borderId="6" xfId="0" applyFont="1" applyFill="1" applyBorder="1" applyAlignment="1">
      <alignment horizontal="center" vertical="center"/>
    </xf>
    <xf numFmtId="0" fontId="79" fillId="9" borderId="6" xfId="0" applyFont="1" applyFill="1" applyBorder="1" applyAlignment="1">
      <alignment horizontal="center" vertical="center"/>
    </xf>
    <xf numFmtId="0" fontId="79" fillId="0" borderId="6" xfId="0" applyFont="1" applyBorder="1" applyAlignment="1">
      <alignment horizontal="center" vertical="center"/>
    </xf>
    <xf numFmtId="0" fontId="79" fillId="9" borderId="6" xfId="0" applyFont="1" applyFill="1" applyBorder="1" applyAlignment="1">
      <alignment horizontal="center" vertical="center" wrapText="1"/>
    </xf>
    <xf numFmtId="169" fontId="38" fillId="7" borderId="6" xfId="19" applyNumberFormat="1" applyFont="1" applyFill="1" applyBorder="1" applyAlignment="1">
      <alignment horizontal="center" vertical="center"/>
    </xf>
    <xf numFmtId="169" fontId="38" fillId="0" borderId="6" xfId="19" applyNumberFormat="1" applyFont="1" applyFill="1" applyBorder="1" applyAlignment="1">
      <alignment horizontal="center" vertical="center"/>
    </xf>
    <xf numFmtId="10" fontId="86" fillId="17" borderId="6" xfId="17" applyNumberFormat="1" applyFont="1" applyFill="1" applyBorder="1" applyAlignment="1" applyProtection="1">
      <alignment horizontal="center" vertical="center"/>
      <protection locked="0"/>
    </xf>
    <xf numFmtId="169" fontId="38" fillId="17" borderId="6" xfId="19" applyNumberFormat="1" applyFont="1" applyFill="1" applyBorder="1" applyAlignment="1">
      <alignment horizontal="center" vertical="center"/>
    </xf>
    <xf numFmtId="10" fontId="86" fillId="0" borderId="0" xfId="17" applyNumberFormat="1" applyFont="1" applyFill="1" applyBorder="1" applyAlignment="1" applyProtection="1">
      <alignment horizontal="center" vertical="center"/>
      <protection locked="0"/>
    </xf>
    <xf numFmtId="0" fontId="79" fillId="3" borderId="6" xfId="0" applyFont="1" applyFill="1" applyBorder="1" applyAlignment="1">
      <alignment horizontal="center" vertical="center"/>
    </xf>
    <xf numFmtId="10" fontId="79" fillId="3" borderId="6" xfId="0" applyNumberFormat="1" applyFont="1" applyFill="1" applyBorder="1" applyAlignment="1">
      <alignment horizontal="center" vertical="center"/>
    </xf>
    <xf numFmtId="10" fontId="79" fillId="0" borderId="6" xfId="0" applyNumberFormat="1" applyFont="1" applyBorder="1" applyAlignment="1">
      <alignment horizontal="center" vertical="center"/>
    </xf>
    <xf numFmtId="10" fontId="79" fillId="0" borderId="0" xfId="0" applyNumberFormat="1" applyFont="1" applyAlignment="1">
      <alignment horizontal="center" vertical="center"/>
    </xf>
    <xf numFmtId="0" fontId="80" fillId="0" borderId="4" xfId="0" applyFont="1" applyBorder="1" applyAlignment="1">
      <alignment horizontal="center" vertical="center"/>
    </xf>
    <xf numFmtId="170" fontId="79" fillId="7" borderId="6" xfId="0" applyNumberFormat="1" applyFont="1" applyFill="1" applyBorder="1" applyAlignment="1">
      <alignment horizontal="center" vertical="center"/>
    </xf>
    <xf numFmtId="170" fontId="79" fillId="0" borderId="0" xfId="0" applyNumberFormat="1" applyFont="1" applyAlignment="1">
      <alignment horizontal="center" vertical="center"/>
    </xf>
    <xf numFmtId="170" fontId="38" fillId="0" borderId="0" xfId="17" applyNumberFormat="1" applyFont="1" applyFill="1" applyBorder="1" applyAlignment="1">
      <alignment horizontal="center" vertical="center"/>
    </xf>
    <xf numFmtId="170" fontId="80" fillId="0" borderId="0" xfId="0" applyNumberFormat="1" applyFont="1" applyAlignment="1">
      <alignment horizontal="center" vertical="center"/>
    </xf>
    <xf numFmtId="169" fontId="38" fillId="0" borderId="0" xfId="19" applyNumberFormat="1" applyFont="1" applyFill="1" applyBorder="1" applyAlignment="1">
      <alignment horizontal="center" vertical="center"/>
    </xf>
    <xf numFmtId="0" fontId="90" fillId="9" borderId="44" xfId="0" applyFont="1" applyFill="1" applyBorder="1" applyAlignment="1">
      <alignment horizontal="center" vertical="center"/>
    </xf>
    <xf numFmtId="0" fontId="79" fillId="0" borderId="48" xfId="0" applyFont="1" applyBorder="1" applyAlignment="1">
      <alignment horizontal="center" vertical="center" wrapText="1"/>
    </xf>
    <xf numFmtId="49" fontId="31" fillId="0" borderId="0" xfId="17" applyNumberFormat="1" applyFont="1" applyFill="1" applyBorder="1" applyAlignment="1" applyProtection="1">
      <alignment horizontal="right" vertical="center"/>
      <protection locked="0"/>
    </xf>
    <xf numFmtId="0" fontId="86" fillId="0" borderId="0" xfId="0" applyFont="1"/>
    <xf numFmtId="170" fontId="79" fillId="0" borderId="0" xfId="0" applyNumberFormat="1" applyFont="1" applyAlignment="1">
      <alignment horizontal="center" vertical="center" wrapText="1"/>
    </xf>
    <xf numFmtId="4" fontId="79" fillId="0" borderId="0" xfId="0" applyNumberFormat="1" applyFont="1" applyAlignment="1">
      <alignment horizontal="center" vertical="center" wrapText="1"/>
    </xf>
    <xf numFmtId="0" fontId="88" fillId="0" borderId="0" xfId="0" applyFont="1" applyAlignment="1">
      <alignment horizontal="left" vertical="center" wrapText="1"/>
    </xf>
    <xf numFmtId="0" fontId="70" fillId="0" borderId="6" xfId="0" applyFont="1" applyBorder="1" applyAlignment="1">
      <alignment vertical="center" wrapText="1"/>
    </xf>
    <xf numFmtId="0" fontId="70" fillId="0" borderId="7" xfId="0" applyFont="1" applyBorder="1" applyAlignment="1">
      <alignment horizontal="left" vertical="center" wrapText="1"/>
    </xf>
    <xf numFmtId="0" fontId="70" fillId="0" borderId="8" xfId="0" applyFont="1" applyBorder="1" applyAlignment="1">
      <alignment wrapText="1"/>
    </xf>
    <xf numFmtId="0" fontId="70" fillId="0" borderId="11" xfId="0" applyFont="1" applyBorder="1" applyAlignment="1">
      <alignment wrapText="1"/>
    </xf>
    <xf numFmtId="0" fontId="70" fillId="0" borderId="11" xfId="0" applyFont="1" applyBorder="1" applyAlignment="1">
      <alignment vertical="center" wrapText="1"/>
    </xf>
    <xf numFmtId="0" fontId="3" fillId="0" borderId="93" xfId="0" applyFont="1" applyBorder="1" applyAlignment="1">
      <alignment horizontal="left" vertical="center" wrapText="1"/>
    </xf>
    <xf numFmtId="0" fontId="3" fillId="0" borderId="17" xfId="0" applyFont="1" applyBorder="1" applyAlignment="1">
      <alignment wrapText="1"/>
    </xf>
    <xf numFmtId="0" fontId="38" fillId="0" borderId="0" xfId="0" applyFont="1" applyAlignment="1">
      <alignment horizontal="center" vertical="center" wrapText="1"/>
    </xf>
    <xf numFmtId="0" fontId="82" fillId="0" borderId="6" xfId="0" applyFont="1" applyBorder="1" applyAlignment="1">
      <alignment horizontal="left" vertical="center" wrapText="1"/>
    </xf>
    <xf numFmtId="0" fontId="88" fillId="0" borderId="0" xfId="0" applyFont="1" applyAlignment="1">
      <alignment horizontal="center" vertical="center" wrapText="1"/>
    </xf>
    <xf numFmtId="0" fontId="82" fillId="0" borderId="0" xfId="0" applyFont="1" applyAlignment="1">
      <alignment horizontal="center" vertical="center" wrapText="1"/>
    </xf>
    <xf numFmtId="0" fontId="86" fillId="0" borderId="0" xfId="0" applyFont="1" applyAlignment="1">
      <alignment horizontal="center" vertical="center" wrapText="1"/>
    </xf>
    <xf numFmtId="167" fontId="87" fillId="0" borderId="0" xfId="0" applyNumberFormat="1" applyFont="1" applyAlignment="1" applyProtection="1">
      <alignment horizontal="center" vertical="center"/>
      <protection locked="0"/>
    </xf>
    <xf numFmtId="0" fontId="82" fillId="0" borderId="6" xfId="0" applyFont="1" applyBorder="1" applyAlignment="1">
      <alignment horizontal="left" wrapText="1"/>
    </xf>
    <xf numFmtId="0" fontId="80" fillId="17" borderId="6" xfId="0" applyFont="1" applyFill="1" applyBorder="1" applyAlignment="1" applyProtection="1">
      <alignment vertical="center" wrapText="1"/>
      <protection locked="0"/>
    </xf>
    <xf numFmtId="0" fontId="38" fillId="0" borderId="0" xfId="0" applyFont="1" applyAlignment="1">
      <alignment horizontal="left" vertical="center"/>
    </xf>
    <xf numFmtId="0" fontId="78" fillId="0" borderId="0" xfId="0" applyFont="1" applyAlignment="1">
      <alignment horizontal="left"/>
    </xf>
    <xf numFmtId="49" fontId="31" fillId="0" borderId="0" xfId="17" applyNumberFormat="1" applyFont="1" applyFill="1" applyBorder="1" applyAlignment="1" applyProtection="1">
      <alignment horizontal="right" vertical="top"/>
      <protection locked="0"/>
    </xf>
    <xf numFmtId="0" fontId="3" fillId="0" borderId="15" xfId="0" applyFont="1" applyBorder="1" applyAlignment="1">
      <alignment wrapText="1"/>
    </xf>
    <xf numFmtId="0" fontId="3" fillId="0" borderId="16" xfId="0" applyFont="1" applyBorder="1" applyAlignment="1">
      <alignment wrapText="1"/>
    </xf>
    <xf numFmtId="0" fontId="92" fillId="0" borderId="0" xfId="0" applyFont="1"/>
    <xf numFmtId="0" fontId="16" fillId="0" borderId="7" xfId="0" applyFont="1" applyBorder="1" applyAlignment="1">
      <alignment horizontal="center" wrapText="1"/>
    </xf>
    <xf numFmtId="0" fontId="15" fillId="3" borderId="6" xfId="0" applyFont="1" applyFill="1" applyBorder="1" applyAlignment="1">
      <alignment horizontal="center" wrapText="1"/>
    </xf>
    <xf numFmtId="0" fontId="16" fillId="0" borderId="8" xfId="0" applyFont="1" applyBorder="1" applyAlignment="1">
      <alignment horizontal="center" vertical="center" wrapText="1"/>
    </xf>
    <xf numFmtId="0" fontId="16" fillId="0" borderId="19" xfId="0" applyFont="1" applyBorder="1" applyAlignment="1">
      <alignment horizontal="center" vertical="center" wrapText="1"/>
    </xf>
    <xf numFmtId="0" fontId="93" fillId="0" borderId="0" xfId="0" applyFont="1" applyAlignment="1">
      <alignment vertical="center" wrapText="1"/>
    </xf>
    <xf numFmtId="0" fontId="15" fillId="0" borderId="0" xfId="0" applyFont="1" applyBorder="1" applyAlignment="1">
      <alignment wrapText="1"/>
    </xf>
    <xf numFmtId="0" fontId="16" fillId="0" borderId="0" xfId="0" applyFont="1" applyBorder="1" applyAlignment="1">
      <alignment vertical="center" wrapText="1"/>
    </xf>
    <xf numFmtId="0" fontId="14" fillId="5" borderId="0" xfId="0" applyFont="1" applyFill="1" applyBorder="1" applyAlignment="1">
      <alignment vertical="center"/>
    </xf>
    <xf numFmtId="0" fontId="14" fillId="6" borderId="56" xfId="0" applyFont="1" applyFill="1" applyBorder="1" applyAlignment="1">
      <alignment vertical="center"/>
    </xf>
    <xf numFmtId="0" fontId="14" fillId="6" borderId="14" xfId="0" applyFont="1" applyFill="1" applyBorder="1" applyAlignment="1">
      <alignment vertical="center"/>
    </xf>
    <xf numFmtId="0" fontId="15" fillId="3" borderId="5" xfId="0" applyFont="1" applyFill="1" applyBorder="1" applyAlignment="1">
      <alignment horizontal="center" wrapText="1"/>
    </xf>
    <xf numFmtId="0" fontId="21" fillId="0" borderId="0" xfId="0" applyFont="1" applyBorder="1" applyAlignment="1">
      <alignment vertical="center"/>
    </xf>
    <xf numFmtId="0" fontId="15" fillId="0" borderId="0" xfId="0" applyFont="1" applyBorder="1"/>
    <xf numFmtId="0" fontId="15" fillId="0" borderId="5" xfId="0" applyFont="1" applyBorder="1"/>
    <xf numFmtId="0" fontId="3" fillId="0" borderId="94" xfId="0" applyFont="1" applyBorder="1" applyAlignment="1">
      <alignment horizontal="center" vertical="center" wrapText="1"/>
    </xf>
    <xf numFmtId="0" fontId="15" fillId="0" borderId="6" xfId="0" applyFont="1" applyBorder="1"/>
    <xf numFmtId="0" fontId="14" fillId="6" borderId="0" xfId="0" applyFont="1" applyFill="1" applyAlignment="1">
      <alignment horizontal="left" vertical="center" wrapText="1"/>
    </xf>
    <xf numFmtId="0" fontId="16" fillId="0" borderId="0" xfId="0" applyFont="1" applyBorder="1" applyAlignment="1">
      <alignment horizontal="left" vertical="center" wrapText="1"/>
    </xf>
    <xf numFmtId="0" fontId="15" fillId="3" borderId="5" xfId="0" applyFont="1" applyFill="1" applyBorder="1" applyAlignment="1">
      <alignment horizontal="center"/>
    </xf>
    <xf numFmtId="0" fontId="3" fillId="0" borderId="6" xfId="0" applyFont="1" applyBorder="1" applyAlignment="1">
      <alignment horizontal="center" vertical="center" wrapText="1"/>
    </xf>
    <xf numFmtId="0" fontId="12" fillId="0" borderId="6" xfId="0" applyFont="1" applyBorder="1" applyAlignment="1">
      <alignment wrapText="1"/>
    </xf>
    <xf numFmtId="0" fontId="14" fillId="0" borderId="0" xfId="0" applyFont="1" applyBorder="1" applyAlignment="1">
      <alignment wrapText="1"/>
    </xf>
    <xf numFmtId="0" fontId="14" fillId="0" borderId="0" xfId="0" applyFont="1" applyBorder="1"/>
    <xf numFmtId="0" fontId="26" fillId="0" borderId="0" xfId="0" applyFont="1" applyBorder="1" applyAlignment="1">
      <alignment horizontal="left" wrapText="1"/>
    </xf>
    <xf numFmtId="0" fontId="15" fillId="3" borderId="6" xfId="0" applyFont="1" applyFill="1" applyBorder="1" applyAlignment="1">
      <alignment horizontal="center"/>
    </xf>
    <xf numFmtId="0" fontId="15" fillId="0" borderId="6" xfId="0" applyFont="1" applyBorder="1" applyAlignment="1">
      <alignment wrapText="1"/>
    </xf>
    <xf numFmtId="0" fontId="15" fillId="0" borderId="0" xfId="0" applyFont="1" applyBorder="1" applyAlignment="1">
      <alignment vertical="center"/>
    </xf>
    <xf numFmtId="0" fontId="15" fillId="3" borderId="4" xfId="0" applyFont="1" applyFill="1" applyBorder="1" applyAlignment="1">
      <alignment horizontal="center"/>
    </xf>
    <xf numFmtId="0" fontId="92" fillId="0" borderId="6" xfId="0" applyFont="1" applyBorder="1"/>
    <xf numFmtId="0" fontId="15" fillId="0" borderId="0" xfId="0" applyFont="1" applyBorder="1" applyAlignment="1">
      <alignment horizontal="center" wrapText="1"/>
    </xf>
    <xf numFmtId="0" fontId="15"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Fill="1" applyBorder="1"/>
    <xf numFmtId="0" fontId="19" fillId="0" borderId="5" xfId="0" applyFont="1" applyBorder="1" applyAlignment="1">
      <alignment horizontal="justify" vertical="center" wrapText="1"/>
    </xf>
    <xf numFmtId="0" fontId="15" fillId="0" borderId="0" xfId="0" applyFont="1" applyBorder="1" applyAlignment="1">
      <alignment horizontal="center"/>
    </xf>
    <xf numFmtId="0" fontId="15" fillId="3" borderId="6" xfId="0" applyFont="1" applyFill="1" applyBorder="1" applyAlignment="1">
      <alignment horizontal="center" vertical="center" wrapText="1"/>
    </xf>
    <xf numFmtId="0" fontId="15" fillId="0" borderId="3" xfId="0" applyFont="1" applyFill="1" applyBorder="1" applyAlignment="1">
      <alignment vertical="center"/>
    </xf>
    <xf numFmtId="0" fontId="0" fillId="0" borderId="5" xfId="0" applyBorder="1"/>
    <xf numFmtId="0" fontId="92" fillId="0" borderId="0" xfId="0" applyFont="1" applyAlignment="1">
      <alignment vertical="center"/>
    </xf>
    <xf numFmtId="0" fontId="15" fillId="0" borderId="0" xfId="0" applyFont="1" applyBorder="1" applyAlignment="1">
      <alignment vertical="center" wrapText="1"/>
    </xf>
    <xf numFmtId="0" fontId="25" fillId="0" borderId="0" xfId="0" applyFont="1" applyBorder="1"/>
    <xf numFmtId="0" fontId="15" fillId="3" borderId="5" xfId="0" applyFont="1" applyFill="1" applyBorder="1" applyAlignment="1">
      <alignment horizontal="center" vertical="center"/>
    </xf>
    <xf numFmtId="0" fontId="3"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1" fillId="0" borderId="10" xfId="0" applyFont="1" applyBorder="1" applyAlignment="1">
      <alignment horizontal="left" vertical="center"/>
    </xf>
    <xf numFmtId="0" fontId="3" fillId="8" borderId="10"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15" xfId="0" applyFont="1" applyBorder="1" applyAlignment="1">
      <alignment horizontal="left" vertical="center"/>
    </xf>
    <xf numFmtId="0" fontId="15" fillId="3" borderId="6" xfId="0" applyFont="1" applyFill="1" applyBorder="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8" xfId="0" applyFont="1" applyBorder="1" applyAlignment="1">
      <alignment horizontal="center" vertical="center" wrapText="1"/>
    </xf>
    <xf numFmtId="0" fontId="3" fillId="0" borderId="8" xfId="0" applyFont="1" applyBorder="1" applyAlignment="1">
      <alignment horizontal="center" vertical="center" wrapText="1"/>
    </xf>
    <xf numFmtId="0" fontId="21" fillId="3" borderId="5" xfId="0" applyFont="1" applyFill="1" applyBorder="1" applyAlignment="1">
      <alignment horizontal="center" vertical="center"/>
    </xf>
    <xf numFmtId="0" fontId="15" fillId="3" borderId="56" xfId="0" applyFont="1" applyFill="1" applyBorder="1" applyAlignment="1">
      <alignment vertical="center"/>
    </xf>
    <xf numFmtId="0" fontId="15" fillId="3" borderId="15" xfId="0" applyFont="1" applyFill="1" applyBorder="1" applyAlignment="1">
      <alignment vertical="center" wrapText="1"/>
    </xf>
    <xf numFmtId="0" fontId="15" fillId="3" borderId="25" xfId="0" applyFont="1" applyFill="1" applyBorder="1" applyAlignment="1">
      <alignment vertical="center"/>
    </xf>
    <xf numFmtId="0" fontId="15" fillId="3" borderId="25" xfId="0" applyFont="1" applyFill="1" applyBorder="1" applyAlignment="1">
      <alignment horizontal="center" vertical="center"/>
    </xf>
    <xf numFmtId="0" fontId="16" fillId="0" borderId="0" xfId="0" applyFont="1" applyBorder="1" applyAlignment="1">
      <alignment horizontal="center" vertical="center" wrapText="1"/>
    </xf>
    <xf numFmtId="0" fontId="69" fillId="0" borderId="0" xfId="0" applyFont="1" applyBorder="1" applyAlignment="1">
      <alignment vertical="center" wrapText="1"/>
    </xf>
    <xf numFmtId="0" fontId="20" fillId="0" borderId="6" xfId="0" applyFont="1" applyBorder="1" applyAlignment="1">
      <alignment horizontal="left" vertical="center" wrapText="1"/>
    </xf>
    <xf numFmtId="0" fontId="18" fillId="0" borderId="0" xfId="0" applyFont="1" applyBorder="1"/>
    <xf numFmtId="0" fontId="14" fillId="0" borderId="0" xfId="0" applyFont="1" applyBorder="1" applyAlignment="1">
      <alignment horizontal="left" wrapText="1"/>
    </xf>
    <xf numFmtId="0" fontId="19" fillId="0" borderId="20" xfId="0" applyFont="1" applyBorder="1" applyAlignment="1">
      <alignment horizontal="left" vertical="center" wrapText="1"/>
    </xf>
    <xf numFmtId="0" fontId="15" fillId="0" borderId="25" xfId="0" applyFont="1" applyBorder="1"/>
    <xf numFmtId="0" fontId="15" fillId="3" borderId="1" xfId="0" applyFont="1" applyFill="1" applyBorder="1" applyAlignment="1">
      <alignment vertical="center"/>
    </xf>
    <xf numFmtId="0" fontId="15" fillId="3" borderId="13" xfId="0" applyFont="1" applyFill="1" applyBorder="1" applyAlignment="1">
      <alignment vertical="center" wrapText="1"/>
    </xf>
    <xf numFmtId="0" fontId="15" fillId="3" borderId="13" xfId="0" applyFont="1" applyFill="1" applyBorder="1" applyAlignment="1">
      <alignment vertical="center"/>
    </xf>
    <xf numFmtId="0" fontId="15" fillId="0" borderId="56" xfId="0" applyFont="1" applyBorder="1" applyAlignment="1">
      <alignment vertical="center"/>
    </xf>
    <xf numFmtId="0" fontId="16" fillId="0" borderId="14" xfId="0" applyFont="1" applyBorder="1" applyAlignment="1">
      <alignment vertical="center" wrapText="1"/>
    </xf>
    <xf numFmtId="0" fontId="16" fillId="0" borderId="14" xfId="0" applyFont="1" applyBorder="1" applyAlignment="1">
      <alignment horizontal="left" vertical="center" wrapText="1"/>
    </xf>
    <xf numFmtId="0" fontId="0" fillId="0" borderId="0" xfId="0" applyBorder="1"/>
    <xf numFmtId="0" fontId="21" fillId="0" borderId="6" xfId="0" applyFont="1" applyBorder="1" applyAlignment="1">
      <alignment horizontal="left" vertical="center"/>
    </xf>
    <xf numFmtId="0" fontId="15" fillId="3" borderId="5" xfId="0" applyFont="1" applyFill="1" applyBorder="1" applyAlignment="1">
      <alignment horizontal="center" vertical="center" wrapText="1"/>
    </xf>
    <xf numFmtId="0" fontId="32" fillId="0" borderId="0" xfId="0" applyFont="1" applyFill="1" applyBorder="1" applyAlignment="1">
      <alignment vertical="center"/>
    </xf>
    <xf numFmtId="4" fontId="32" fillId="0" borderId="0" xfId="7" applyNumberFormat="1" applyFont="1" applyAlignment="1">
      <alignment vertical="center" wrapText="1"/>
    </xf>
    <xf numFmtId="4" fontId="2" fillId="18" borderId="0" xfId="7" applyNumberFormat="1" applyFont="1" applyFill="1" applyAlignment="1">
      <alignment vertical="center" wrapText="1"/>
    </xf>
    <xf numFmtId="4" fontId="2" fillId="18" borderId="0" xfId="7" applyNumberFormat="1" applyFont="1" applyFill="1" applyAlignment="1">
      <alignment vertical="center"/>
    </xf>
    <xf numFmtId="0" fontId="41" fillId="2" borderId="14" xfId="0" applyFont="1" applyFill="1" applyBorder="1" applyAlignment="1">
      <alignment horizontal="center" vertical="center" wrapText="1"/>
    </xf>
    <xf numFmtId="0" fontId="30" fillId="2" borderId="2"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32" fillId="9" borderId="82" xfId="6" applyFont="1" applyFill="1" applyBorder="1" applyAlignment="1">
      <alignment horizontal="left" vertical="center" wrapText="1"/>
    </xf>
    <xf numFmtId="0" fontId="32" fillId="9" borderId="84" xfId="6" applyFont="1" applyFill="1" applyBorder="1" applyAlignment="1">
      <alignment horizontal="left" vertical="center" wrapText="1"/>
    </xf>
    <xf numFmtId="0" fontId="32" fillId="9" borderId="85" xfId="6" applyFont="1" applyFill="1" applyBorder="1" applyAlignment="1">
      <alignment horizontal="left" vertical="center" wrapText="1"/>
    </xf>
    <xf numFmtId="0" fontId="2" fillId="0" borderId="73" xfId="6" applyBorder="1" applyAlignment="1">
      <alignment vertical="center" wrapText="1"/>
    </xf>
    <xf numFmtId="0" fontId="2" fillId="0" borderId="74" xfId="6" applyBorder="1" applyAlignment="1">
      <alignment vertical="center" wrapText="1"/>
    </xf>
    <xf numFmtId="0" fontId="2" fillId="0" borderId="81" xfId="6" applyBorder="1" applyAlignment="1">
      <alignment vertical="center" wrapText="1"/>
    </xf>
    <xf numFmtId="0" fontId="32" fillId="9" borderId="45" xfId="6" applyFont="1" applyFill="1" applyBorder="1" applyAlignment="1">
      <alignment horizontal="center" vertical="center" wrapText="1"/>
    </xf>
    <xf numFmtId="0" fontId="32" fillId="9" borderId="47" xfId="6" applyFont="1" applyFill="1" applyBorder="1" applyAlignment="1">
      <alignment horizontal="center" vertical="center" wrapText="1"/>
    </xf>
    <xf numFmtId="0" fontId="32" fillId="9" borderId="46" xfId="6" applyFont="1" applyFill="1" applyBorder="1" applyAlignment="1">
      <alignment horizontal="center" vertical="center" wrapText="1"/>
    </xf>
    <xf numFmtId="4" fontId="32" fillId="9" borderId="28" xfId="7" applyNumberFormat="1" applyFont="1" applyFill="1" applyBorder="1" applyAlignment="1">
      <alignment horizontal="center" vertical="center" wrapText="1"/>
    </xf>
    <xf numFmtId="4" fontId="32" fillId="9" borderId="31" xfId="7" applyNumberFormat="1" applyFont="1" applyFill="1" applyBorder="1" applyAlignment="1">
      <alignment horizontal="center" vertical="center" wrapText="1"/>
    </xf>
    <xf numFmtId="0" fontId="32" fillId="9" borderId="44" xfId="6" applyFont="1" applyFill="1" applyBorder="1" applyAlignment="1">
      <alignment horizontal="left" vertical="center" wrapText="1"/>
    </xf>
    <xf numFmtId="0" fontId="32" fillId="9" borderId="47" xfId="6" applyFont="1" applyFill="1" applyBorder="1" applyAlignment="1">
      <alignment horizontal="left" vertical="center" wrapText="1"/>
    </xf>
    <xf numFmtId="0" fontId="32" fillId="9" borderId="46" xfId="6" applyFont="1" applyFill="1" applyBorder="1" applyAlignment="1">
      <alignment horizontal="left" vertical="center" wrapText="1"/>
    </xf>
    <xf numFmtId="0" fontId="2" fillId="0" borderId="21" xfId="6" applyBorder="1" applyAlignment="1">
      <alignment vertical="center" wrapText="1"/>
    </xf>
    <xf numFmtId="0" fontId="2" fillId="0" borderId="23" xfId="6" applyBorder="1" applyAlignment="1">
      <alignment vertical="center" wrapText="1"/>
    </xf>
    <xf numFmtId="0" fontId="2" fillId="0" borderId="17" xfId="6" applyBorder="1" applyAlignment="1">
      <alignment vertical="center" wrapText="1"/>
    </xf>
    <xf numFmtId="0" fontId="32" fillId="9" borderId="34" xfId="6" applyFont="1" applyFill="1" applyBorder="1" applyAlignment="1">
      <alignment horizontal="center" vertical="center" wrapText="1"/>
    </xf>
    <xf numFmtId="0" fontId="32" fillId="9" borderId="35" xfId="6" applyFont="1" applyFill="1" applyBorder="1" applyAlignment="1">
      <alignment horizontal="center" vertical="center" wrapText="1"/>
    </xf>
    <xf numFmtId="0" fontId="2" fillId="14" borderId="38" xfId="6" applyFill="1" applyBorder="1" applyAlignment="1" applyProtection="1">
      <alignment horizontal="left" vertical="center"/>
      <protection locked="0"/>
    </xf>
    <xf numFmtId="0" fontId="2" fillId="14" borderId="15" xfId="6" applyFill="1" applyBorder="1" applyAlignment="1" applyProtection="1">
      <alignment horizontal="left" vertical="center"/>
      <protection locked="0"/>
    </xf>
    <xf numFmtId="0" fontId="2" fillId="14" borderId="39" xfId="6" applyFill="1" applyBorder="1" applyAlignment="1" applyProtection="1">
      <alignment horizontal="left" vertical="center"/>
      <protection locked="0"/>
    </xf>
    <xf numFmtId="0" fontId="2" fillId="14" borderId="6" xfId="6" applyFill="1" applyBorder="1" applyAlignment="1" applyProtection="1">
      <alignment horizontal="left" vertical="center"/>
      <protection locked="0"/>
    </xf>
    <xf numFmtId="0" fontId="14" fillId="4" borderId="0" xfId="0" applyFont="1" applyFill="1" applyAlignment="1">
      <alignment horizontal="left" vertical="center"/>
    </xf>
    <xf numFmtId="0" fontId="14" fillId="5" borderId="0" xfId="0" applyFont="1" applyFill="1" applyAlignment="1">
      <alignment horizontal="left" vertical="center"/>
    </xf>
    <xf numFmtId="0" fontId="14" fillId="6" borderId="0" xfId="0" applyFont="1" applyFill="1" applyAlignment="1">
      <alignment horizontal="left" vertical="center" wrapText="1"/>
    </xf>
    <xf numFmtId="0" fontId="32" fillId="9" borderId="28" xfId="8" applyFont="1" applyFill="1" applyBorder="1" applyAlignment="1">
      <alignment horizontal="center" vertical="center" wrapText="1"/>
    </xf>
    <xf numFmtId="0" fontId="32" fillId="9" borderId="31" xfId="8" applyFont="1" applyFill="1" applyBorder="1" applyAlignment="1">
      <alignment horizontal="center" vertical="center" wrapText="1"/>
    </xf>
    <xf numFmtId="2" fontId="2" fillId="0" borderId="21" xfId="3" applyNumberFormat="1" applyFont="1" applyBorder="1" applyAlignment="1">
      <alignment horizontal="left" vertical="center"/>
    </xf>
    <xf numFmtId="2" fontId="2" fillId="0" borderId="23" xfId="3" applyNumberFormat="1" applyFont="1" applyBorder="1" applyAlignment="1">
      <alignment horizontal="left" vertical="center"/>
    </xf>
    <xf numFmtId="2" fontId="2" fillId="0" borderId="17" xfId="3" applyNumberFormat="1" applyFont="1" applyBorder="1" applyAlignment="1">
      <alignment horizontal="left" vertical="center"/>
    </xf>
    <xf numFmtId="2" fontId="2" fillId="0" borderId="26" xfId="3" applyNumberFormat="1" applyFont="1" applyBorder="1" applyAlignment="1">
      <alignment horizontal="left" vertical="center"/>
    </xf>
    <xf numFmtId="2" fontId="2" fillId="0" borderId="51" xfId="3" applyNumberFormat="1" applyFont="1" applyBorder="1" applyAlignment="1">
      <alignment horizontal="left" vertical="center"/>
    </xf>
    <xf numFmtId="2" fontId="2" fillId="0" borderId="18" xfId="3" applyNumberFormat="1" applyFont="1" applyBorder="1" applyAlignment="1">
      <alignment horizontal="left" vertical="center"/>
    </xf>
    <xf numFmtId="0" fontId="32" fillId="9" borderId="4" xfId="3" applyFont="1" applyFill="1" applyBorder="1" applyAlignment="1">
      <alignment horizontal="left" vertical="center"/>
    </xf>
    <xf numFmtId="0" fontId="32" fillId="9" borderId="20" xfId="3" applyFont="1" applyFill="1" applyBorder="1" applyAlignment="1">
      <alignment horizontal="left" vertical="center"/>
    </xf>
    <xf numFmtId="0" fontId="32" fillId="9" borderId="5" xfId="3" applyFont="1" applyFill="1" applyBorder="1" applyAlignment="1">
      <alignment horizontal="left" vertical="center"/>
    </xf>
    <xf numFmtId="0" fontId="48" fillId="0" borderId="57" xfId="6" applyFont="1" applyBorder="1" applyAlignment="1">
      <alignment horizontal="center" vertical="center"/>
    </xf>
    <xf numFmtId="0" fontId="48" fillId="0" borderId="58" xfId="6" applyFont="1" applyBorder="1" applyAlignment="1">
      <alignment horizontal="center" vertical="center"/>
    </xf>
    <xf numFmtId="0" fontId="48" fillId="0" borderId="59" xfId="6" applyFont="1" applyBorder="1" applyAlignment="1">
      <alignment horizontal="center" vertical="center"/>
    </xf>
    <xf numFmtId="2" fontId="2" fillId="0" borderId="22" xfId="3" applyNumberFormat="1" applyFont="1" applyBorder="1" applyAlignment="1">
      <alignment horizontal="left" vertical="center"/>
    </xf>
    <xf numFmtId="2" fontId="2" fillId="0" borderId="49" xfId="3" applyNumberFormat="1" applyFont="1" applyBorder="1" applyAlignment="1">
      <alignment horizontal="left" vertical="center"/>
    </xf>
    <xf numFmtId="2" fontId="2" fillId="0" borderId="50" xfId="3" applyNumberFormat="1" applyFont="1" applyBorder="1" applyAlignment="1">
      <alignment horizontal="left" vertical="center"/>
    </xf>
    <xf numFmtId="0" fontId="2" fillId="0" borderId="26" xfId="3" applyFont="1" applyBorder="1" applyAlignment="1">
      <alignment horizontal="left" vertical="center"/>
    </xf>
    <xf numFmtId="0" fontId="2" fillId="0" borderId="51" xfId="3" applyFont="1" applyBorder="1" applyAlignment="1">
      <alignment horizontal="left" vertical="center"/>
    </xf>
    <xf numFmtId="0" fontId="2" fillId="0" borderId="18" xfId="3" applyFont="1" applyBorder="1" applyAlignment="1">
      <alignment horizontal="left" vertical="center"/>
    </xf>
    <xf numFmtId="0" fontId="32" fillId="9" borderId="4" xfId="6" applyFont="1" applyFill="1" applyBorder="1" applyAlignment="1">
      <alignment horizontal="left" vertical="center"/>
    </xf>
    <xf numFmtId="0" fontId="32" fillId="9" borderId="20" xfId="6" applyFont="1" applyFill="1" applyBorder="1" applyAlignment="1">
      <alignment horizontal="left" vertical="center"/>
    </xf>
    <xf numFmtId="0" fontId="32" fillId="9" borderId="5" xfId="6" applyFont="1" applyFill="1" applyBorder="1" applyAlignment="1">
      <alignment horizontal="left" vertical="center"/>
    </xf>
    <xf numFmtId="49" fontId="37" fillId="9" borderId="4" xfId="4" applyNumberFormat="1" applyFont="1" applyFill="1" applyBorder="1" applyAlignment="1">
      <alignment horizontal="left" vertical="center" wrapText="1"/>
    </xf>
    <xf numFmtId="49" fontId="37" fillId="9" borderId="20" xfId="4" applyNumberFormat="1" applyFont="1" applyFill="1" applyBorder="1" applyAlignment="1">
      <alignment horizontal="left" vertical="center" wrapText="1"/>
    </xf>
    <xf numFmtId="49" fontId="37" fillId="9" borderId="5" xfId="4" applyNumberFormat="1" applyFont="1" applyFill="1" applyBorder="1" applyAlignment="1">
      <alignment horizontal="left" vertical="center" wrapText="1"/>
    </xf>
    <xf numFmtId="49" fontId="2" fillId="0" borderId="22" xfId="4" applyNumberFormat="1" applyFont="1" applyBorder="1" applyAlignment="1">
      <alignment horizontal="left" vertical="center" wrapText="1"/>
    </xf>
    <xf numFmtId="49" fontId="2" fillId="0" borderId="49" xfId="4" applyNumberFormat="1" applyFont="1" applyBorder="1" applyAlignment="1">
      <alignment horizontal="left" vertical="center" wrapText="1"/>
    </xf>
    <xf numFmtId="49" fontId="2" fillId="0" borderId="50" xfId="4" applyNumberFormat="1" applyFont="1" applyBorder="1" applyAlignment="1">
      <alignment horizontal="left" vertical="center" wrapText="1"/>
    </xf>
    <xf numFmtId="49" fontId="2" fillId="0" borderId="21" xfId="4" applyNumberFormat="1" applyFont="1" applyBorder="1" applyAlignment="1">
      <alignment horizontal="left" vertical="center" wrapText="1"/>
    </xf>
    <xf numFmtId="49" fontId="2" fillId="0" borderId="23" xfId="4" applyNumberFormat="1" applyFont="1" applyBorder="1" applyAlignment="1">
      <alignment horizontal="left" vertical="center" wrapText="1"/>
    </xf>
    <xf numFmtId="49" fontId="2" fillId="0" borderId="17" xfId="4" applyNumberFormat="1" applyFont="1" applyBorder="1" applyAlignment="1">
      <alignment horizontal="left" vertical="center" wrapText="1"/>
    </xf>
    <xf numFmtId="0" fontId="2" fillId="0" borderId="22" xfId="3" applyFont="1" applyBorder="1" applyAlignment="1">
      <alignment horizontal="left" vertical="center"/>
    </xf>
    <xf numFmtId="0" fontId="2" fillId="0" borderId="49" xfId="3" applyFont="1" applyBorder="1" applyAlignment="1">
      <alignment horizontal="left" vertical="center"/>
    </xf>
    <xf numFmtId="0" fontId="2" fillId="0" borderId="50" xfId="3" applyFont="1" applyBorder="1" applyAlignment="1">
      <alignment horizontal="left" vertical="center"/>
    </xf>
    <xf numFmtId="0" fontId="2" fillId="0" borderId="21" xfId="3" applyFont="1" applyBorder="1" applyAlignment="1">
      <alignment horizontal="left" vertical="center"/>
    </xf>
    <xf numFmtId="0" fontId="2" fillId="0" borderId="23" xfId="3" applyFont="1" applyBorder="1" applyAlignment="1">
      <alignment horizontal="left" vertical="center"/>
    </xf>
    <xf numFmtId="0" fontId="2" fillId="0" borderId="17" xfId="3" applyFont="1" applyBorder="1" applyAlignment="1">
      <alignment horizontal="left" vertical="center"/>
    </xf>
    <xf numFmtId="49" fontId="37" fillId="9" borderId="4" xfId="4" applyNumberFormat="1" applyFont="1" applyFill="1" applyBorder="1" applyAlignment="1">
      <alignment horizontal="left" vertical="center"/>
    </xf>
    <xf numFmtId="49" fontId="37" fillId="9" borderId="20" xfId="4" applyNumberFormat="1" applyFont="1" applyFill="1" applyBorder="1" applyAlignment="1">
      <alignment horizontal="left" vertical="center"/>
    </xf>
    <xf numFmtId="49" fontId="37" fillId="9" borderId="5" xfId="4" applyNumberFormat="1" applyFont="1" applyFill="1" applyBorder="1" applyAlignment="1">
      <alignment horizontal="left" vertical="center"/>
    </xf>
    <xf numFmtId="49" fontId="32" fillId="9" borderId="4" xfId="4" applyNumberFormat="1" applyFont="1" applyFill="1" applyBorder="1" applyAlignment="1">
      <alignment horizontal="left" vertical="center"/>
    </xf>
    <xf numFmtId="49" fontId="32" fillId="9" borderId="20" xfId="4" applyNumberFormat="1" applyFont="1" applyFill="1" applyBorder="1" applyAlignment="1">
      <alignment horizontal="left" vertical="center"/>
    </xf>
    <xf numFmtId="49" fontId="32" fillId="9" borderId="5" xfId="4" applyNumberFormat="1" applyFont="1" applyFill="1" applyBorder="1" applyAlignment="1">
      <alignment horizontal="left" vertical="center"/>
    </xf>
    <xf numFmtId="0" fontId="49" fillId="12" borderId="0" xfId="6" applyFont="1" applyFill="1" applyAlignment="1">
      <alignment horizontal="center"/>
    </xf>
    <xf numFmtId="0" fontId="38" fillId="9" borderId="4" xfId="6" applyFont="1" applyFill="1" applyBorder="1" applyAlignment="1">
      <alignment horizontal="center" vertical="center" wrapText="1"/>
    </xf>
    <xf numFmtId="0" fontId="38" fillId="9" borderId="20" xfId="6" applyFont="1" applyFill="1" applyBorder="1" applyAlignment="1">
      <alignment horizontal="center" vertical="center" wrapText="1"/>
    </xf>
    <xf numFmtId="0" fontId="38" fillId="9" borderId="5" xfId="6" applyFont="1" applyFill="1" applyBorder="1" applyAlignment="1">
      <alignment horizontal="center" vertical="center" wrapText="1"/>
    </xf>
    <xf numFmtId="0" fontId="31" fillId="0" borderId="22" xfId="6" applyFont="1" applyBorder="1" applyAlignment="1">
      <alignment horizontal="left" vertical="center" wrapText="1"/>
    </xf>
    <xf numFmtId="0" fontId="31" fillId="0" borderId="49" xfId="6" applyFont="1" applyBorder="1" applyAlignment="1">
      <alignment horizontal="left" vertical="center" wrapText="1"/>
    </xf>
    <xf numFmtId="0" fontId="31" fillId="0" borderId="50" xfId="6" applyFont="1" applyBorder="1" applyAlignment="1">
      <alignment horizontal="left" vertical="center" wrapText="1"/>
    </xf>
    <xf numFmtId="0" fontId="31" fillId="0" borderId="21" xfId="6" applyFont="1" applyBorder="1" applyAlignment="1">
      <alignment horizontal="left" vertical="center" wrapText="1"/>
    </xf>
    <xf numFmtId="0" fontId="31" fillId="0" borderId="23" xfId="6" applyFont="1" applyBorder="1" applyAlignment="1">
      <alignment horizontal="left" vertical="center" wrapText="1"/>
    </xf>
    <xf numFmtId="0" fontId="31" fillId="0" borderId="17" xfId="6" applyFont="1" applyBorder="1" applyAlignment="1">
      <alignment horizontal="left" vertical="center" wrapText="1"/>
    </xf>
    <xf numFmtId="0" fontId="31" fillId="0" borderId="26" xfId="6" applyFont="1" applyBorder="1" applyAlignment="1">
      <alignment horizontal="left" vertical="center" wrapText="1"/>
    </xf>
    <xf numFmtId="0" fontId="31" fillId="0" borderId="51" xfId="6" applyFont="1" applyBorder="1" applyAlignment="1">
      <alignment horizontal="left" vertical="center" wrapText="1"/>
    </xf>
    <xf numFmtId="0" fontId="31" fillId="0" borderId="18" xfId="6" applyFont="1" applyBorder="1" applyAlignment="1">
      <alignment horizontal="left" vertical="center" wrapText="1"/>
    </xf>
    <xf numFmtId="0" fontId="38" fillId="9" borderId="4" xfId="6" applyFont="1" applyFill="1" applyBorder="1" applyAlignment="1">
      <alignment horizontal="left" vertical="center" wrapText="1"/>
    </xf>
    <xf numFmtId="0" fontId="38" fillId="9" borderId="20" xfId="6" applyFont="1" applyFill="1" applyBorder="1" applyAlignment="1">
      <alignment horizontal="left" vertical="center" wrapText="1"/>
    </xf>
    <xf numFmtId="0" fontId="38" fillId="9" borderId="5" xfId="6" applyFont="1" applyFill="1" applyBorder="1" applyAlignment="1">
      <alignment horizontal="left" vertical="center" wrapText="1"/>
    </xf>
    <xf numFmtId="49" fontId="31" fillId="10" borderId="21" xfId="6" applyNumberFormat="1" applyFont="1" applyFill="1" applyBorder="1" applyAlignment="1" applyProtection="1">
      <alignment horizontal="left" vertical="center"/>
      <protection locked="0"/>
    </xf>
    <xf numFmtId="49" fontId="31" fillId="10" borderId="23" xfId="6" applyNumberFormat="1" applyFont="1" applyFill="1" applyBorder="1" applyAlignment="1" applyProtection="1">
      <alignment horizontal="left" vertical="center"/>
      <protection locked="0"/>
    </xf>
    <xf numFmtId="49" fontId="31" fillId="10" borderId="17" xfId="6" applyNumberFormat="1" applyFont="1" applyFill="1" applyBorder="1" applyAlignment="1" applyProtection="1">
      <alignment horizontal="left" vertical="center"/>
      <protection locked="0"/>
    </xf>
    <xf numFmtId="49" fontId="31" fillId="10" borderId="26" xfId="6" applyNumberFormat="1" applyFont="1" applyFill="1" applyBorder="1" applyAlignment="1" applyProtection="1">
      <alignment horizontal="left" vertical="center"/>
      <protection locked="0"/>
    </xf>
    <xf numFmtId="49" fontId="31" fillId="10" borderId="51" xfId="6" applyNumberFormat="1" applyFont="1" applyFill="1" applyBorder="1" applyAlignment="1" applyProtection="1">
      <alignment horizontal="left" vertical="center"/>
      <protection locked="0"/>
    </xf>
    <xf numFmtId="49" fontId="31" fillId="10" borderId="18" xfId="6" applyNumberFormat="1" applyFont="1" applyFill="1" applyBorder="1" applyAlignment="1" applyProtection="1">
      <alignment horizontal="left" vertical="center"/>
      <protection locked="0"/>
    </xf>
    <xf numFmtId="0" fontId="31" fillId="0" borderId="0" xfId="6" applyFont="1" applyAlignment="1">
      <alignment horizontal="left" vertical="center" wrapText="1"/>
    </xf>
    <xf numFmtId="0" fontId="32" fillId="9" borderId="4" xfId="3" applyFont="1" applyFill="1" applyBorder="1" applyAlignment="1">
      <alignment horizontal="center" vertical="center"/>
    </xf>
    <xf numFmtId="0" fontId="32" fillId="9" borderId="20" xfId="3" applyFont="1" applyFill="1" applyBorder="1" applyAlignment="1">
      <alignment horizontal="center" vertical="center"/>
    </xf>
    <xf numFmtId="0" fontId="32" fillId="9" borderId="5" xfId="3" applyFont="1" applyFill="1" applyBorder="1" applyAlignment="1">
      <alignment horizontal="center" vertical="center"/>
    </xf>
    <xf numFmtId="0" fontId="2" fillId="0" borderId="0" xfId="6" applyAlignment="1">
      <alignment horizontal="left" vertical="center" wrapText="1"/>
    </xf>
    <xf numFmtId="4" fontId="31" fillId="7" borderId="11" xfId="6" applyNumberFormat="1" applyFont="1" applyFill="1" applyBorder="1" applyAlignment="1">
      <alignment horizontal="right" vertical="center"/>
    </xf>
    <xf numFmtId="4" fontId="31" fillId="7" borderId="9" xfId="6" applyNumberFormat="1" applyFont="1" applyFill="1" applyBorder="1" applyAlignment="1">
      <alignment horizontal="right" vertical="center"/>
    </xf>
    <xf numFmtId="0" fontId="2" fillId="0" borderId="13" xfId="6" applyBorder="1" applyAlignment="1">
      <alignment horizontal="left" vertical="center" wrapText="1"/>
    </xf>
    <xf numFmtId="0" fontId="2" fillId="0" borderId="15" xfId="6" applyBorder="1" applyAlignment="1">
      <alignment horizontal="left" vertical="center" wrapText="1"/>
    </xf>
    <xf numFmtId="4" fontId="31" fillId="7" borderId="13" xfId="6" applyNumberFormat="1" applyFont="1" applyFill="1" applyBorder="1" applyAlignment="1">
      <alignment horizontal="right" vertical="center"/>
    </xf>
    <xf numFmtId="4" fontId="31" fillId="7" borderId="15" xfId="6" applyNumberFormat="1" applyFont="1" applyFill="1" applyBorder="1" applyAlignment="1">
      <alignment horizontal="right" vertical="center"/>
    </xf>
    <xf numFmtId="0" fontId="31" fillId="0" borderId="56" xfId="6" applyFont="1" applyBorder="1" applyAlignment="1">
      <alignment horizontal="left" vertical="center"/>
    </xf>
    <xf numFmtId="0" fontId="31" fillId="0" borderId="14" xfId="6" applyFont="1" applyBorder="1" applyAlignment="1">
      <alignment horizontal="left" vertical="center"/>
    </xf>
    <xf numFmtId="0" fontId="31" fillId="0" borderId="25" xfId="6" applyFont="1" applyBorder="1" applyAlignment="1">
      <alignment horizontal="left" vertical="center"/>
    </xf>
    <xf numFmtId="0" fontId="38" fillId="9" borderId="6" xfId="6" applyFont="1" applyFill="1" applyBorder="1" applyAlignment="1">
      <alignment horizontal="center" vertical="center" wrapText="1"/>
    </xf>
    <xf numFmtId="0" fontId="31" fillId="0" borderId="7" xfId="6" applyFont="1" applyBorder="1" applyAlignment="1">
      <alignment horizontal="left" vertical="center" wrapText="1"/>
    </xf>
    <xf numFmtId="0" fontId="31" fillId="0" borderId="4" xfId="6" applyFont="1" applyBorder="1" applyAlignment="1">
      <alignment horizontal="left" vertical="center" wrapText="1"/>
    </xf>
    <xf numFmtId="0" fontId="31" fillId="0" borderId="20" xfId="6" applyFont="1" applyBorder="1" applyAlignment="1">
      <alignment horizontal="left" vertical="center" wrapText="1"/>
    </xf>
    <xf numFmtId="0" fontId="31" fillId="0" borderId="5" xfId="6" applyFont="1" applyBorder="1" applyAlignment="1">
      <alignment horizontal="left" vertical="center" wrapText="1"/>
    </xf>
    <xf numFmtId="0" fontId="31" fillId="0" borderId="56" xfId="6" applyFont="1" applyBorder="1" applyAlignment="1">
      <alignment horizontal="left" vertical="center" wrapText="1"/>
    </xf>
    <xf numFmtId="0" fontId="31" fillId="0" borderId="14" xfId="6" applyFont="1" applyBorder="1" applyAlignment="1">
      <alignment horizontal="left" vertical="center" wrapText="1"/>
    </xf>
    <xf numFmtId="0" fontId="31" fillId="0" borderId="25" xfId="6" applyFont="1" applyBorder="1" applyAlignment="1">
      <alignment horizontal="left" vertical="center" wrapText="1"/>
    </xf>
    <xf numFmtId="0" fontId="31" fillId="10" borderId="21" xfId="6" applyFont="1" applyFill="1" applyBorder="1" applyAlignment="1" applyProtection="1">
      <alignment horizontal="left" vertical="center" wrapText="1"/>
      <protection locked="0"/>
    </xf>
    <xf numFmtId="0" fontId="31" fillId="10" borderId="23" xfId="6" applyFont="1" applyFill="1" applyBorder="1" applyAlignment="1" applyProtection="1">
      <alignment horizontal="left" vertical="center" wrapText="1"/>
      <protection locked="0"/>
    </xf>
    <xf numFmtId="0" fontId="31" fillId="10" borderId="17" xfId="6" applyFont="1" applyFill="1" applyBorder="1" applyAlignment="1" applyProtection="1">
      <alignment horizontal="left" vertical="center" wrapText="1"/>
      <protection locked="0"/>
    </xf>
    <xf numFmtId="0" fontId="31" fillId="10" borderId="26" xfId="6" applyFont="1" applyFill="1" applyBorder="1" applyAlignment="1" applyProtection="1">
      <alignment horizontal="left" vertical="center" wrapText="1"/>
      <protection locked="0"/>
    </xf>
    <xf numFmtId="0" fontId="31" fillId="10" borderId="51" xfId="6" applyFont="1" applyFill="1" applyBorder="1" applyAlignment="1" applyProtection="1">
      <alignment horizontal="left" vertical="center" wrapText="1"/>
      <protection locked="0"/>
    </xf>
    <xf numFmtId="0" fontId="31" fillId="10" borderId="18" xfId="6" applyFont="1" applyFill="1" applyBorder="1" applyAlignment="1" applyProtection="1">
      <alignment horizontal="left" vertical="center" wrapText="1"/>
      <protection locked="0"/>
    </xf>
    <xf numFmtId="0" fontId="31" fillId="10" borderId="22" xfId="6" applyFont="1" applyFill="1" applyBorder="1" applyAlignment="1" applyProtection="1">
      <alignment horizontal="left" vertical="center" wrapText="1"/>
      <protection locked="0"/>
    </xf>
    <xf numFmtId="0" fontId="31" fillId="10" borderId="49" xfId="6" applyFont="1" applyFill="1" applyBorder="1" applyAlignment="1" applyProtection="1">
      <alignment horizontal="left" vertical="center" wrapText="1"/>
      <protection locked="0"/>
    </xf>
    <xf numFmtId="0" fontId="31" fillId="10" borderId="50" xfId="6" applyFont="1" applyFill="1" applyBorder="1" applyAlignment="1" applyProtection="1">
      <alignment horizontal="left" vertical="center" wrapText="1"/>
      <protection locked="0"/>
    </xf>
    <xf numFmtId="0" fontId="38" fillId="9" borderId="4" xfId="6" applyFont="1" applyFill="1" applyBorder="1" applyAlignment="1">
      <alignment horizontal="center" vertical="center"/>
    </xf>
    <xf numFmtId="0" fontId="38" fillId="9" borderId="20" xfId="6" applyFont="1" applyFill="1" applyBorder="1" applyAlignment="1">
      <alignment horizontal="center" vertical="center"/>
    </xf>
    <xf numFmtId="0" fontId="38" fillId="9" borderId="5" xfId="6" applyFont="1" applyFill="1" applyBorder="1" applyAlignment="1">
      <alignment horizontal="center" vertical="center"/>
    </xf>
    <xf numFmtId="0" fontId="31" fillId="10" borderId="22" xfId="6" applyFont="1" applyFill="1" applyBorder="1" applyAlignment="1" applyProtection="1">
      <alignment horizontal="center" vertical="center" wrapText="1"/>
      <protection locked="0"/>
    </xf>
    <xf numFmtId="0" fontId="31" fillId="10" borderId="49" xfId="6" applyFont="1" applyFill="1" applyBorder="1" applyAlignment="1" applyProtection="1">
      <alignment horizontal="center" vertical="center" wrapText="1"/>
      <protection locked="0"/>
    </xf>
    <xf numFmtId="0" fontId="31" fillId="10" borderId="50" xfId="6" applyFont="1" applyFill="1" applyBorder="1" applyAlignment="1" applyProtection="1">
      <alignment horizontal="center" vertical="center" wrapText="1"/>
      <protection locked="0"/>
    </xf>
    <xf numFmtId="0" fontId="31" fillId="0" borderId="3" xfId="6" applyFont="1" applyBorder="1" applyAlignment="1">
      <alignment horizontal="left" vertical="center" wrapText="1"/>
    </xf>
    <xf numFmtId="0" fontId="31" fillId="0" borderId="16" xfId="6" applyFont="1" applyBorder="1" applyAlignment="1">
      <alignment horizontal="left" vertical="center" wrapText="1"/>
    </xf>
    <xf numFmtId="0" fontId="32" fillId="9" borderId="6" xfId="9" applyFont="1" applyFill="1" applyBorder="1" applyAlignment="1">
      <alignment horizontal="justify" vertical="center" wrapText="1"/>
    </xf>
    <xf numFmtId="0" fontId="31" fillId="0" borderId="22" xfId="6" applyFont="1" applyBorder="1" applyAlignment="1">
      <alignment horizontal="left" vertical="center"/>
    </xf>
    <xf numFmtId="0" fontId="31" fillId="0" borderId="49" xfId="6" applyFont="1" applyBorder="1" applyAlignment="1">
      <alignment horizontal="left" vertical="center"/>
    </xf>
    <xf numFmtId="0" fontId="31" fillId="0" borderId="50" xfId="6" applyFont="1" applyBorder="1" applyAlignment="1">
      <alignment horizontal="left" vertical="center"/>
    </xf>
    <xf numFmtId="0" fontId="2" fillId="0" borderId="61" xfId="6" applyBorder="1" applyAlignment="1">
      <alignment horizontal="left" vertical="center" wrapText="1"/>
    </xf>
    <xf numFmtId="0" fontId="2" fillId="0" borderId="26" xfId="6" applyBorder="1" applyAlignment="1">
      <alignment horizontal="left" vertical="center" wrapText="1"/>
    </xf>
    <xf numFmtId="0" fontId="31" fillId="0" borderId="4" xfId="6" applyFont="1" applyBorder="1" applyAlignment="1">
      <alignment horizontal="left" vertical="center"/>
    </xf>
    <xf numFmtId="0" fontId="31" fillId="0" borderId="20" xfId="6" applyFont="1" applyBorder="1" applyAlignment="1">
      <alignment horizontal="left" vertical="center"/>
    </xf>
    <xf numFmtId="0" fontId="31" fillId="0" borderId="5" xfId="6" applyFont="1" applyBorder="1" applyAlignment="1">
      <alignment horizontal="left" vertical="center"/>
    </xf>
    <xf numFmtId="2" fontId="2" fillId="0" borderId="24" xfId="3" applyNumberFormat="1" applyFont="1" applyBorder="1" applyAlignment="1">
      <alignment horizontal="left" vertical="center"/>
    </xf>
    <xf numFmtId="2" fontId="2" fillId="0" borderId="52" xfId="3" applyNumberFormat="1" applyFont="1" applyBorder="1" applyAlignment="1">
      <alignment horizontal="left" vertical="center"/>
    </xf>
    <xf numFmtId="2" fontId="2" fillId="0" borderId="53" xfId="3" applyNumberFormat="1" applyFont="1" applyBorder="1" applyAlignment="1">
      <alignment horizontal="left" vertical="center"/>
    </xf>
    <xf numFmtId="49" fontId="31" fillId="10" borderId="22" xfId="6" applyNumberFormat="1" applyFont="1" applyFill="1" applyBorder="1" applyAlignment="1" applyProtection="1">
      <alignment horizontal="left" vertical="center"/>
      <protection locked="0"/>
    </xf>
    <xf numFmtId="49" fontId="31" fillId="10" borderId="49" xfId="6" applyNumberFormat="1" applyFont="1" applyFill="1" applyBorder="1" applyAlignment="1" applyProtection="1">
      <alignment horizontal="left" vertical="center"/>
      <protection locked="0"/>
    </xf>
    <xf numFmtId="49" fontId="31" fillId="10" borderId="50" xfId="6" applyNumberFormat="1" applyFont="1" applyFill="1" applyBorder="1" applyAlignment="1" applyProtection="1">
      <alignment horizontal="left" vertical="center"/>
      <protection locked="0"/>
    </xf>
    <xf numFmtId="0" fontId="2" fillId="0" borderId="21" xfId="6" applyBorder="1" applyAlignment="1">
      <alignment horizontal="left" vertical="center" wrapText="1"/>
    </xf>
    <xf numFmtId="0" fontId="2" fillId="0" borderId="23" xfId="6" applyBorder="1" applyAlignment="1">
      <alignment horizontal="left" vertical="center" wrapText="1"/>
    </xf>
    <xf numFmtId="0" fontId="2" fillId="0" borderId="17" xfId="6" applyBorder="1" applyAlignment="1">
      <alignment horizontal="left" vertical="center" wrapText="1"/>
    </xf>
    <xf numFmtId="49" fontId="32" fillId="9" borderId="4" xfId="4" applyNumberFormat="1" applyFont="1" applyFill="1" applyBorder="1" applyAlignment="1">
      <alignment horizontal="center" vertical="center" wrapText="1"/>
    </xf>
    <xf numFmtId="49" fontId="32" fillId="9" borderId="20" xfId="4" applyNumberFormat="1" applyFont="1" applyFill="1" applyBorder="1" applyAlignment="1">
      <alignment horizontal="center" vertical="center" wrapText="1"/>
    </xf>
    <xf numFmtId="49" fontId="32" fillId="9" borderId="5" xfId="4" applyNumberFormat="1" applyFont="1" applyFill="1" applyBorder="1" applyAlignment="1">
      <alignment horizontal="center" vertical="center" wrapText="1"/>
    </xf>
    <xf numFmtId="0" fontId="2" fillId="0" borderId="22" xfId="6" applyBorder="1" applyAlignment="1">
      <alignment horizontal="left" vertical="center" wrapText="1"/>
    </xf>
    <xf numFmtId="0" fontId="2" fillId="0" borderId="49" xfId="6" applyBorder="1" applyAlignment="1">
      <alignment horizontal="left" vertical="center" wrapText="1"/>
    </xf>
    <xf numFmtId="0" fontId="2" fillId="0" borderId="50" xfId="6" applyBorder="1" applyAlignment="1">
      <alignment horizontal="left" vertical="center" wrapText="1"/>
    </xf>
    <xf numFmtId="0" fontId="2" fillId="0" borderId="24" xfId="6" applyBorder="1" applyAlignment="1">
      <alignment horizontal="left" vertical="center" wrapText="1"/>
    </xf>
    <xf numFmtId="0" fontId="2" fillId="0" borderId="52" xfId="6" applyBorder="1" applyAlignment="1">
      <alignment horizontal="left" vertical="center" wrapText="1"/>
    </xf>
    <xf numFmtId="0" fontId="2" fillId="0" borderId="53" xfId="6" applyBorder="1" applyAlignment="1">
      <alignment horizontal="left" vertical="center" wrapText="1"/>
    </xf>
    <xf numFmtId="0" fontId="32" fillId="9" borderId="4" xfId="6" applyFont="1" applyFill="1" applyBorder="1" applyAlignment="1">
      <alignment horizontal="left" vertical="center" wrapText="1"/>
    </xf>
    <xf numFmtId="0" fontId="32" fillId="9" borderId="20" xfId="6" applyFont="1" applyFill="1" applyBorder="1" applyAlignment="1">
      <alignment horizontal="left" vertical="center" wrapText="1"/>
    </xf>
    <xf numFmtId="0" fontId="32" fillId="9" borderId="5" xfId="6" applyFont="1" applyFill="1" applyBorder="1" applyAlignment="1">
      <alignment horizontal="left" vertical="center" wrapText="1"/>
    </xf>
    <xf numFmtId="49" fontId="37" fillId="9" borderId="4" xfId="4" applyNumberFormat="1" applyFont="1" applyFill="1" applyBorder="1" applyAlignment="1">
      <alignment horizontal="center" vertical="center" wrapText="1"/>
    </xf>
    <xf numFmtId="49" fontId="37" fillId="9" borderId="20" xfId="4" applyNumberFormat="1" applyFont="1" applyFill="1" applyBorder="1" applyAlignment="1">
      <alignment horizontal="center" vertical="center" wrapText="1"/>
    </xf>
    <xf numFmtId="49" fontId="37" fillId="9" borderId="5" xfId="4" applyNumberFormat="1" applyFont="1" applyFill="1" applyBorder="1" applyAlignment="1">
      <alignment horizontal="center" vertical="center" wrapText="1"/>
    </xf>
    <xf numFmtId="0" fontId="2" fillId="0" borderId="51" xfId="6" applyBorder="1" applyAlignment="1">
      <alignment horizontal="left" vertical="center" wrapText="1"/>
    </xf>
    <xf numFmtId="0" fontId="2" fillId="0" borderId="18" xfId="6" applyBorder="1" applyAlignment="1">
      <alignment horizontal="left" vertical="center" wrapText="1"/>
    </xf>
    <xf numFmtId="0" fontId="24" fillId="4" borderId="0" xfId="0" applyFont="1" applyFill="1" applyAlignment="1">
      <alignment horizontal="left" vertical="center"/>
    </xf>
    <xf numFmtId="0" fontId="24" fillId="5" borderId="0" xfId="0" applyFont="1" applyFill="1" applyAlignment="1">
      <alignment horizontal="left" vertical="center"/>
    </xf>
    <xf numFmtId="0" fontId="24" fillId="6" borderId="0" xfId="0" applyFont="1" applyFill="1" applyAlignment="1">
      <alignment horizontal="left" vertical="center" wrapText="1"/>
    </xf>
    <xf numFmtId="0" fontId="14" fillId="4" borderId="0" xfId="0" applyFont="1" applyFill="1" applyBorder="1" applyAlignment="1">
      <alignment horizontal="left" vertical="center"/>
    </xf>
    <xf numFmtId="0" fontId="14" fillId="5" borderId="16" xfId="0" applyFont="1" applyFill="1" applyBorder="1" applyAlignment="1">
      <alignment horizontal="left" vertical="center"/>
    </xf>
    <xf numFmtId="0" fontId="14" fillId="6" borderId="16" xfId="0" applyFont="1" applyFill="1" applyBorder="1" applyAlignment="1">
      <alignment horizontal="left" vertical="center"/>
    </xf>
    <xf numFmtId="0" fontId="14" fillId="6" borderId="0" xfId="0" applyFont="1" applyFill="1" applyAlignment="1">
      <alignment horizontal="left" vertical="center"/>
    </xf>
    <xf numFmtId="0" fontId="14" fillId="4" borderId="0"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4" borderId="0" xfId="0" applyFont="1" applyFill="1" applyAlignment="1">
      <alignment horizontal="left" vertical="center" wrapText="1"/>
    </xf>
    <xf numFmtId="0" fontId="14" fillId="5" borderId="0" xfId="0" applyFont="1" applyFill="1" applyAlignment="1">
      <alignment horizontal="left" vertical="center" wrapText="1"/>
    </xf>
    <xf numFmtId="0" fontId="40" fillId="0" borderId="0" xfId="8" applyFont="1" applyAlignment="1">
      <alignment horizontal="left" vertical="center" wrapText="1"/>
    </xf>
    <xf numFmtId="4" fontId="32" fillId="0" borderId="0" xfId="7" applyNumberFormat="1" applyFont="1" applyAlignment="1">
      <alignment horizontal="left" vertical="center" wrapText="1"/>
    </xf>
    <xf numFmtId="4" fontId="2" fillId="18" borderId="0" xfId="7" applyNumberFormat="1" applyFont="1" applyFill="1" applyAlignment="1">
      <alignment horizontal="left" vertical="center" wrapText="1"/>
    </xf>
    <xf numFmtId="0" fontId="32" fillId="9" borderId="4" xfId="6" applyFont="1" applyFill="1" applyBorder="1" applyAlignment="1">
      <alignment horizontal="center" vertical="center" wrapText="1"/>
    </xf>
    <xf numFmtId="0" fontId="32" fillId="9" borderId="20" xfId="6" applyFont="1" applyFill="1" applyBorder="1" applyAlignment="1">
      <alignment horizontal="center" vertical="center" wrapText="1"/>
    </xf>
    <xf numFmtId="0" fontId="32" fillId="9" borderId="5" xfId="6" applyFont="1" applyFill="1" applyBorder="1" applyAlignment="1">
      <alignment horizontal="center" vertical="center" wrapText="1"/>
    </xf>
    <xf numFmtId="0" fontId="2" fillId="0" borderId="4" xfId="6" applyBorder="1" applyAlignment="1">
      <alignment horizontal="left" vertical="center" wrapText="1"/>
    </xf>
    <xf numFmtId="0" fontId="2" fillId="0" borderId="20" xfId="6" applyBorder="1" applyAlignment="1">
      <alignment horizontal="left" vertical="center" wrapText="1"/>
    </xf>
    <xf numFmtId="0" fontId="2" fillId="0" borderId="5" xfId="6" applyBorder="1" applyAlignment="1">
      <alignment horizontal="left" vertical="center" wrapText="1"/>
    </xf>
    <xf numFmtId="49" fontId="2" fillId="10" borderId="26" xfId="6" applyNumberFormat="1" applyFill="1" applyBorder="1" applyAlignment="1" applyProtection="1">
      <alignment horizontal="left" vertical="center"/>
      <protection locked="0"/>
    </xf>
    <xf numFmtId="49" fontId="2" fillId="10" borderId="51" xfId="6" applyNumberFormat="1" applyFill="1" applyBorder="1" applyAlignment="1" applyProtection="1">
      <alignment horizontal="left" vertical="center"/>
      <protection locked="0"/>
    </xf>
    <xf numFmtId="49" fontId="2" fillId="10" borderId="18" xfId="6" applyNumberFormat="1" applyFill="1" applyBorder="1" applyAlignment="1" applyProtection="1">
      <alignment horizontal="left" vertical="center"/>
      <protection locked="0"/>
    </xf>
    <xf numFmtId="49" fontId="2" fillId="10" borderId="22" xfId="6" applyNumberFormat="1" applyFill="1" applyBorder="1" applyAlignment="1" applyProtection="1">
      <alignment horizontal="left" vertical="center"/>
      <protection locked="0"/>
    </xf>
    <xf numFmtId="49" fontId="2" fillId="10" borderId="49" xfId="6" applyNumberFormat="1" applyFill="1" applyBorder="1" applyAlignment="1" applyProtection="1">
      <alignment horizontal="left" vertical="center"/>
      <protection locked="0"/>
    </xf>
    <xf numFmtId="49" fontId="2" fillId="10" borderId="50" xfId="6" applyNumberFormat="1" applyFill="1" applyBorder="1" applyAlignment="1" applyProtection="1">
      <alignment horizontal="left" vertical="center"/>
      <protection locked="0"/>
    </xf>
    <xf numFmtId="49" fontId="2" fillId="10" borderId="21" xfId="6" applyNumberFormat="1" applyFill="1" applyBorder="1" applyAlignment="1" applyProtection="1">
      <alignment horizontal="left" vertical="center"/>
      <protection locked="0"/>
    </xf>
    <xf numFmtId="49" fontId="2" fillId="10" borderId="23" xfId="6" applyNumberFormat="1" applyFill="1" applyBorder="1" applyAlignment="1" applyProtection="1">
      <alignment horizontal="left" vertical="center"/>
      <protection locked="0"/>
    </xf>
    <xf numFmtId="49" fontId="2" fillId="10" borderId="17" xfId="6" applyNumberFormat="1" applyFill="1" applyBorder="1" applyAlignment="1" applyProtection="1">
      <alignment horizontal="left" vertical="center"/>
      <protection locked="0"/>
    </xf>
    <xf numFmtId="4" fontId="2" fillId="7" borderId="11" xfId="6" applyNumberFormat="1" applyFill="1" applyBorder="1" applyAlignment="1">
      <alignment horizontal="right" vertical="center"/>
    </xf>
    <xf numFmtId="4" fontId="2" fillId="7" borderId="9" xfId="6" applyNumberFormat="1" applyFill="1" applyBorder="1" applyAlignment="1">
      <alignment horizontal="right" vertical="center"/>
    </xf>
    <xf numFmtId="4" fontId="2" fillId="7" borderId="13" xfId="6" applyNumberFormat="1" applyFill="1" applyBorder="1" applyAlignment="1">
      <alignment horizontal="right" vertical="center"/>
    </xf>
    <xf numFmtId="4" fontId="2" fillId="7" borderId="15" xfId="6" applyNumberFormat="1" applyFill="1" applyBorder="1" applyAlignment="1">
      <alignment horizontal="right" vertical="center"/>
    </xf>
    <xf numFmtId="0" fontId="32" fillId="9" borderId="6" xfId="6" applyFont="1" applyFill="1" applyBorder="1" applyAlignment="1">
      <alignment horizontal="center" vertical="center" wrapText="1"/>
    </xf>
    <xf numFmtId="0" fontId="2" fillId="0" borderId="7" xfId="6" applyBorder="1" applyAlignment="1">
      <alignment horizontal="left" vertical="center" wrapText="1"/>
    </xf>
    <xf numFmtId="0" fontId="2" fillId="0" borderId="56" xfId="6" applyBorder="1" applyAlignment="1">
      <alignment horizontal="left" vertical="center" wrapText="1"/>
    </xf>
    <xf numFmtId="0" fontId="2" fillId="0" borderId="14" xfId="6" applyBorder="1" applyAlignment="1">
      <alignment horizontal="left" vertical="center" wrapText="1"/>
    </xf>
    <xf numFmtId="0" fontId="2" fillId="0" borderId="25" xfId="6" applyBorder="1" applyAlignment="1">
      <alignment horizontal="left" vertical="center" wrapText="1"/>
    </xf>
    <xf numFmtId="0" fontId="2" fillId="10" borderId="8" xfId="6" applyFill="1" applyBorder="1" applyAlignment="1" applyProtection="1">
      <alignment horizontal="left" vertical="center"/>
      <protection locked="0"/>
    </xf>
    <xf numFmtId="0" fontId="2" fillId="0" borderId="3" xfId="6" applyBorder="1" applyAlignment="1">
      <alignment horizontal="left" vertical="center" wrapText="1"/>
    </xf>
    <xf numFmtId="0" fontId="2" fillId="0" borderId="16" xfId="6" applyBorder="1" applyAlignment="1">
      <alignment horizontal="left" vertical="center" wrapText="1"/>
    </xf>
    <xf numFmtId="0" fontId="2" fillId="10" borderId="22" xfId="6" applyFill="1" applyBorder="1" applyAlignment="1" applyProtection="1">
      <alignment horizontal="left" vertical="center" wrapText="1"/>
      <protection locked="0"/>
    </xf>
    <xf numFmtId="0" fontId="2" fillId="10" borderId="49" xfId="6" applyFill="1" applyBorder="1" applyAlignment="1" applyProtection="1">
      <alignment horizontal="left" vertical="center" wrapText="1"/>
      <protection locked="0"/>
    </xf>
    <xf numFmtId="0" fontId="2" fillId="10" borderId="50" xfId="6" applyFill="1" applyBorder="1" applyAlignment="1" applyProtection="1">
      <alignment horizontal="left" vertical="center" wrapText="1"/>
      <protection locked="0"/>
    </xf>
    <xf numFmtId="0" fontId="2" fillId="10" borderId="22" xfId="6" applyFill="1" applyBorder="1" applyAlignment="1" applyProtection="1">
      <alignment horizontal="center" vertical="center" wrapText="1"/>
      <protection locked="0"/>
    </xf>
    <xf numFmtId="0" fontId="2" fillId="10" borderId="49" xfId="6" applyFill="1" applyBorder="1" applyAlignment="1" applyProtection="1">
      <alignment horizontal="center" vertical="center" wrapText="1"/>
      <protection locked="0"/>
    </xf>
    <xf numFmtId="0" fontId="2" fillId="10" borderId="50" xfId="6" applyFill="1" applyBorder="1" applyAlignment="1" applyProtection="1">
      <alignment horizontal="center" vertical="center" wrapText="1"/>
      <protection locked="0"/>
    </xf>
    <xf numFmtId="0" fontId="32" fillId="9" borderId="6" xfId="6" applyFont="1" applyFill="1" applyBorder="1" applyAlignment="1">
      <alignment horizontal="center" vertical="center"/>
    </xf>
    <xf numFmtId="0" fontId="2" fillId="10" borderId="7" xfId="6" applyFill="1" applyBorder="1" applyAlignment="1" applyProtection="1">
      <alignment horizontal="left" vertical="center"/>
      <protection locked="0"/>
    </xf>
    <xf numFmtId="0" fontId="2" fillId="10" borderId="21" xfId="6" applyFill="1" applyBorder="1" applyAlignment="1" applyProtection="1">
      <alignment horizontal="left" vertical="center" wrapText="1"/>
      <protection locked="0"/>
    </xf>
    <xf numFmtId="0" fontId="2" fillId="10" borderId="23" xfId="6" applyFill="1" applyBorder="1" applyAlignment="1" applyProtection="1">
      <alignment horizontal="left" vertical="center" wrapText="1"/>
      <protection locked="0"/>
    </xf>
    <xf numFmtId="0" fontId="2" fillId="10" borderId="17" xfId="6" applyFill="1" applyBorder="1" applyAlignment="1" applyProtection="1">
      <alignment horizontal="left" vertical="center" wrapText="1"/>
      <protection locked="0"/>
    </xf>
    <xf numFmtId="0" fontId="2" fillId="10" borderId="26" xfId="6" applyFill="1" applyBorder="1" applyAlignment="1" applyProtection="1">
      <alignment horizontal="left" vertical="center" wrapText="1"/>
      <protection locked="0"/>
    </xf>
    <xf numFmtId="0" fontId="2" fillId="10" borderId="51" xfId="6" applyFill="1" applyBorder="1" applyAlignment="1" applyProtection="1">
      <alignment horizontal="left" vertical="center" wrapText="1"/>
      <protection locked="0"/>
    </xf>
    <xf numFmtId="0" fontId="2" fillId="10" borderId="18" xfId="6" applyFill="1" applyBorder="1" applyAlignment="1" applyProtection="1">
      <alignment horizontal="left" vertical="center" wrapText="1"/>
      <protection locked="0"/>
    </xf>
    <xf numFmtId="0" fontId="2" fillId="10" borderId="9" xfId="6" applyFill="1" applyBorder="1" applyAlignment="1" applyProtection="1">
      <alignment horizontal="left" vertical="center"/>
      <protection locked="0"/>
    </xf>
    <xf numFmtId="0" fontId="2" fillId="0" borderId="61" xfId="6" applyBorder="1" applyAlignment="1">
      <alignment horizontal="left" vertical="center"/>
    </xf>
    <xf numFmtId="0" fontId="2" fillId="0" borderId="62" xfId="6" applyBorder="1" applyAlignment="1">
      <alignment horizontal="left" vertical="center"/>
    </xf>
    <xf numFmtId="0" fontId="2" fillId="0" borderId="60" xfId="6" applyBorder="1" applyAlignment="1">
      <alignment horizontal="left" vertical="center"/>
    </xf>
    <xf numFmtId="4" fontId="32" fillId="0" borderId="0" xfId="7" applyNumberFormat="1" applyFont="1" applyAlignment="1">
      <alignment horizontal="center" vertical="center" wrapText="1"/>
    </xf>
    <xf numFmtId="4" fontId="32" fillId="9" borderId="45" xfId="10" applyNumberFormat="1" applyFont="1" applyFill="1" applyBorder="1" applyAlignment="1">
      <alignment horizontal="right" vertical="center" wrapText="1"/>
    </xf>
    <xf numFmtId="4" fontId="32" fillId="9" borderId="46" xfId="10" applyNumberFormat="1" applyFont="1" applyFill="1" applyBorder="1" applyAlignment="1">
      <alignment horizontal="right" vertical="center" wrapText="1"/>
    </xf>
    <xf numFmtId="4" fontId="2" fillId="0" borderId="56" xfId="10" applyNumberFormat="1" applyBorder="1" applyAlignment="1">
      <alignment horizontal="right" vertical="center" wrapText="1"/>
    </xf>
    <xf numFmtId="4" fontId="2" fillId="0" borderId="25" xfId="10" applyNumberFormat="1" applyBorder="1" applyAlignment="1">
      <alignment horizontal="right" vertical="center" wrapText="1"/>
    </xf>
    <xf numFmtId="4" fontId="40" fillId="0" borderId="0" xfId="10" applyNumberFormat="1" applyFont="1" applyAlignment="1">
      <alignment horizontal="center" vertical="center" wrapText="1"/>
    </xf>
    <xf numFmtId="0" fontId="32" fillId="9" borderId="28" xfId="10" applyFont="1" applyFill="1" applyBorder="1" applyAlignment="1">
      <alignment horizontal="center" vertical="center" wrapText="1"/>
    </xf>
    <xf numFmtId="0" fontId="32" fillId="9" borderId="37" xfId="10" applyFont="1" applyFill="1" applyBorder="1" applyAlignment="1">
      <alignment horizontal="center" vertical="center" wrapText="1"/>
    </xf>
    <xf numFmtId="0" fontId="32" fillId="9" borderId="31" xfId="10" applyFont="1" applyFill="1" applyBorder="1" applyAlignment="1">
      <alignment horizontal="center" vertical="center" wrapText="1"/>
    </xf>
    <xf numFmtId="0" fontId="32" fillId="9" borderId="29" xfId="10" applyFont="1" applyFill="1" applyBorder="1" applyAlignment="1">
      <alignment horizontal="center" vertical="center" wrapText="1"/>
    </xf>
    <xf numFmtId="0" fontId="32" fillId="9" borderId="30" xfId="10" applyFont="1" applyFill="1" applyBorder="1" applyAlignment="1">
      <alignment horizontal="center" vertical="center" wrapText="1"/>
    </xf>
    <xf numFmtId="0" fontId="32" fillId="9" borderId="40" xfId="10" applyFont="1" applyFill="1" applyBorder="1" applyAlignment="1">
      <alignment horizontal="center" vertical="center" wrapText="1"/>
    </xf>
    <xf numFmtId="0" fontId="32" fillId="9" borderId="4" xfId="10" applyFont="1" applyFill="1" applyBorder="1" applyAlignment="1">
      <alignment horizontal="center" vertical="center" wrapText="1"/>
    </xf>
    <xf numFmtId="0" fontId="32" fillId="9" borderId="5" xfId="10" applyFont="1" applyFill="1" applyBorder="1" applyAlignment="1">
      <alignment horizontal="center" vertical="center" wrapText="1"/>
    </xf>
    <xf numFmtId="49" fontId="62" fillId="9" borderId="13" xfId="10" applyNumberFormat="1" applyFont="1" applyFill="1" applyBorder="1" applyAlignment="1">
      <alignment horizontal="center" vertical="center" wrapText="1"/>
    </xf>
    <xf numFmtId="49" fontId="62" fillId="9" borderId="54" xfId="10" applyNumberFormat="1" applyFont="1" applyFill="1" applyBorder="1" applyAlignment="1">
      <alignment horizontal="center" vertical="center" wrapText="1"/>
    </xf>
    <xf numFmtId="49" fontId="62" fillId="9" borderId="1" xfId="10" applyNumberFormat="1" applyFont="1" applyFill="1" applyBorder="1" applyAlignment="1">
      <alignment horizontal="center" vertical="center" wrapText="1"/>
    </xf>
    <xf numFmtId="49" fontId="62" fillId="9" borderId="12" xfId="10" applyNumberFormat="1" applyFont="1" applyFill="1" applyBorder="1" applyAlignment="1">
      <alignment horizontal="center" vertical="center" wrapText="1"/>
    </xf>
    <xf numFmtId="49" fontId="62" fillId="9" borderId="86" xfId="10" applyNumberFormat="1" applyFont="1" applyFill="1" applyBorder="1" applyAlignment="1">
      <alignment horizontal="center" vertical="center" wrapText="1"/>
    </xf>
    <xf numFmtId="49" fontId="62" fillId="9" borderId="43" xfId="10" applyNumberFormat="1" applyFont="1" applyFill="1" applyBorder="1" applyAlignment="1">
      <alignment horizontal="center" vertical="center" wrapText="1"/>
    </xf>
    <xf numFmtId="49" fontId="62" fillId="9" borderId="55" xfId="10" applyNumberFormat="1" applyFont="1" applyFill="1" applyBorder="1" applyAlignment="1">
      <alignment horizontal="center" vertical="center" wrapText="1"/>
    </xf>
    <xf numFmtId="0" fontId="32" fillId="9" borderId="4" xfId="11" applyFont="1" applyFill="1" applyBorder="1" applyAlignment="1">
      <alignment horizontal="left" vertical="center"/>
    </xf>
    <xf numFmtId="0" fontId="32" fillId="9" borderId="20" xfId="11" applyFont="1" applyFill="1" applyBorder="1" applyAlignment="1">
      <alignment horizontal="left" vertical="center"/>
    </xf>
    <xf numFmtId="0" fontId="32" fillId="9" borderId="5" xfId="11" applyFont="1" applyFill="1" applyBorder="1" applyAlignment="1">
      <alignment horizontal="left" vertical="center"/>
    </xf>
    <xf numFmtId="0" fontId="2" fillId="11" borderId="21" xfId="11" applyFill="1" applyBorder="1" applyAlignment="1" applyProtection="1">
      <alignment horizontal="center" vertical="center" wrapText="1"/>
      <protection locked="0"/>
    </xf>
    <xf numFmtId="0" fontId="2" fillId="11" borderId="23" xfId="11" applyFill="1" applyBorder="1" applyAlignment="1" applyProtection="1">
      <alignment horizontal="center" vertical="center" wrapText="1"/>
      <protection locked="0"/>
    </xf>
    <xf numFmtId="0" fontId="2" fillId="11" borderId="17" xfId="11" applyFill="1" applyBorder="1" applyAlignment="1" applyProtection="1">
      <alignment horizontal="center" vertical="center" wrapText="1"/>
      <protection locked="0"/>
    </xf>
    <xf numFmtId="0" fontId="49" fillId="12" borderId="0" xfId="6" applyFont="1" applyFill="1" applyAlignment="1">
      <alignment horizontal="center" vertical="center"/>
    </xf>
    <xf numFmtId="0" fontId="32" fillId="9" borderId="4" xfId="11" applyFont="1" applyFill="1" applyBorder="1" applyAlignment="1">
      <alignment horizontal="center" vertical="center" wrapText="1"/>
    </xf>
    <xf numFmtId="0" fontId="32" fillId="9" borderId="5" xfId="11" applyFont="1" applyFill="1" applyBorder="1" applyAlignment="1">
      <alignment horizontal="center" vertical="center" wrapText="1"/>
    </xf>
    <xf numFmtId="0" fontId="2" fillId="11" borderId="22" xfId="11" applyFill="1" applyBorder="1" applyAlignment="1" applyProtection="1">
      <alignment horizontal="left" vertical="center" wrapText="1"/>
      <protection locked="0"/>
    </xf>
    <xf numFmtId="0" fontId="2" fillId="11" borderId="50" xfId="11" applyFill="1" applyBorder="1" applyAlignment="1" applyProtection="1">
      <alignment horizontal="left" vertical="center" wrapText="1"/>
      <protection locked="0"/>
    </xf>
    <xf numFmtId="0" fontId="2" fillId="11" borderId="21" xfId="11" applyFill="1" applyBorder="1" applyAlignment="1" applyProtection="1">
      <alignment horizontal="left" vertical="center" wrapText="1"/>
      <protection locked="0"/>
    </xf>
    <xf numFmtId="0" fontId="2" fillId="11" borderId="17" xfId="11" applyFill="1" applyBorder="1" applyAlignment="1" applyProtection="1">
      <alignment horizontal="left" vertical="center" wrapText="1"/>
      <protection locked="0"/>
    </xf>
    <xf numFmtId="0" fontId="2" fillId="11" borderId="26" xfId="11" applyFill="1" applyBorder="1" applyAlignment="1" applyProtection="1">
      <alignment horizontal="left" vertical="center" wrapText="1"/>
      <protection locked="0"/>
    </xf>
    <xf numFmtId="0" fontId="2" fillId="11" borderId="18" xfId="11" applyFill="1" applyBorder="1" applyAlignment="1" applyProtection="1">
      <alignment horizontal="left" vertical="center" wrapText="1"/>
      <protection locked="0"/>
    </xf>
    <xf numFmtId="0" fontId="32" fillId="9" borderId="20" xfId="11" applyFont="1" applyFill="1" applyBorder="1" applyAlignment="1">
      <alignment horizontal="center" vertical="center" wrapText="1"/>
    </xf>
    <xf numFmtId="0" fontId="2" fillId="11" borderId="49" xfId="11" applyFill="1" applyBorder="1" applyAlignment="1" applyProtection="1">
      <alignment horizontal="left" vertical="center" wrapText="1"/>
      <protection locked="0"/>
    </xf>
    <xf numFmtId="0" fontId="2" fillId="11" borderId="23" xfId="11" applyFill="1" applyBorder="1" applyAlignment="1" applyProtection="1">
      <alignment horizontal="left" vertical="center" wrapText="1"/>
      <protection locked="0"/>
    </xf>
    <xf numFmtId="0" fontId="2" fillId="11" borderId="51" xfId="11" applyFill="1" applyBorder="1" applyAlignment="1" applyProtection="1">
      <alignment horizontal="left" vertical="center" wrapText="1"/>
      <protection locked="0"/>
    </xf>
    <xf numFmtId="0" fontId="32" fillId="9" borderId="4" xfId="11" applyFont="1" applyFill="1" applyBorder="1" applyAlignment="1">
      <alignment horizontal="left" vertical="center" wrapText="1"/>
    </xf>
    <xf numFmtId="0" fontId="32" fillId="9" borderId="20" xfId="11" applyFont="1" applyFill="1" applyBorder="1" applyAlignment="1">
      <alignment horizontal="left" vertical="center" wrapText="1"/>
    </xf>
    <xf numFmtId="0" fontId="32" fillId="9" borderId="5" xfId="11" applyFont="1" applyFill="1" applyBorder="1" applyAlignment="1">
      <alignment horizontal="left" vertical="center" wrapText="1"/>
    </xf>
    <xf numFmtId="0" fontId="2" fillId="11" borderId="8" xfId="6" applyFill="1" applyBorder="1" applyAlignment="1" applyProtection="1">
      <alignment horizontal="left" vertical="center" wrapText="1"/>
      <protection locked="0"/>
    </xf>
    <xf numFmtId="0" fontId="2" fillId="11" borderId="9" xfId="6" applyFill="1" applyBorder="1" applyAlignment="1" applyProtection="1">
      <alignment horizontal="left" vertical="center" wrapText="1"/>
      <protection locked="0"/>
    </xf>
    <xf numFmtId="4" fontId="32" fillId="9" borderId="6" xfId="6" applyNumberFormat="1" applyFont="1" applyFill="1" applyBorder="1" applyAlignment="1">
      <alignment horizontal="left" vertical="center" wrapText="1"/>
    </xf>
    <xf numFmtId="0" fontId="32" fillId="9" borderId="6" xfId="6" applyFont="1" applyFill="1" applyBorder="1" applyAlignment="1">
      <alignment horizontal="left" vertical="center" wrapText="1"/>
    </xf>
    <xf numFmtId="0" fontId="2" fillId="11" borderId="7" xfId="6" applyFill="1" applyBorder="1" applyAlignment="1" applyProtection="1">
      <alignment horizontal="left" vertical="center" wrapText="1"/>
      <protection locked="0"/>
    </xf>
    <xf numFmtId="0" fontId="2" fillId="0" borderId="22" xfId="11" applyBorder="1" applyAlignment="1">
      <alignment horizontal="left" vertical="center" wrapText="1"/>
    </xf>
    <xf numFmtId="0" fontId="2" fillId="0" borderId="49" xfId="11" applyBorder="1" applyAlignment="1">
      <alignment horizontal="left" vertical="center" wrapText="1"/>
    </xf>
    <xf numFmtId="0" fontId="2" fillId="0" borderId="50" xfId="11" applyBorder="1" applyAlignment="1">
      <alignment horizontal="left" vertical="center" wrapText="1"/>
    </xf>
    <xf numFmtId="0" fontId="2" fillId="0" borderId="26" xfId="11" applyBorder="1" applyAlignment="1">
      <alignment horizontal="left" vertical="center" wrapText="1"/>
    </xf>
    <xf numFmtId="0" fontId="2" fillId="0" borderId="51" xfId="11" applyBorder="1" applyAlignment="1">
      <alignment horizontal="left" vertical="center" wrapText="1"/>
    </xf>
    <xf numFmtId="0" fontId="2" fillId="0" borderId="18" xfId="11" applyBorder="1" applyAlignment="1">
      <alignment horizontal="left" vertical="center" wrapText="1"/>
    </xf>
    <xf numFmtId="0" fontId="2" fillId="0" borderId="21" xfId="11" applyBorder="1" applyAlignment="1">
      <alignment horizontal="left" vertical="center" wrapText="1"/>
    </xf>
    <xf numFmtId="0" fontId="2" fillId="0" borderId="23" xfId="11" applyBorder="1" applyAlignment="1">
      <alignment horizontal="left" vertical="center" wrapText="1"/>
    </xf>
    <xf numFmtId="0" fontId="2" fillId="0" borderId="17" xfId="11" applyBorder="1" applyAlignment="1">
      <alignment horizontal="left" vertical="center" wrapText="1"/>
    </xf>
    <xf numFmtId="0" fontId="2" fillId="0" borderId="3" xfId="11" applyBorder="1" applyAlignment="1">
      <alignment horizontal="left" vertical="center" wrapText="1"/>
    </xf>
    <xf numFmtId="0" fontId="2" fillId="0" borderId="0" xfId="11" applyAlignment="1">
      <alignment horizontal="left" vertical="center" wrapText="1"/>
    </xf>
    <xf numFmtId="0" fontId="2" fillId="0" borderId="16" xfId="11" applyBorder="1" applyAlignment="1">
      <alignment horizontal="left" vertical="center" wrapText="1"/>
    </xf>
    <xf numFmtId="0" fontId="2" fillId="0" borderId="22" xfId="12" applyBorder="1" applyAlignment="1">
      <alignment horizontal="left" vertical="center" wrapText="1"/>
    </xf>
    <xf numFmtId="0" fontId="2" fillId="0" borderId="49" xfId="12" applyBorder="1" applyAlignment="1">
      <alignment horizontal="left" vertical="center" wrapText="1"/>
    </xf>
    <xf numFmtId="0" fontId="2" fillId="0" borderId="50" xfId="12" applyBorder="1" applyAlignment="1">
      <alignment horizontal="left" vertical="center" wrapText="1"/>
    </xf>
    <xf numFmtId="0" fontId="2" fillId="0" borderId="21" xfId="12" applyBorder="1" applyAlignment="1">
      <alignment horizontal="left" vertical="center" wrapText="1"/>
    </xf>
    <xf numFmtId="0" fontId="2" fillId="0" borderId="23" xfId="12" applyBorder="1" applyAlignment="1">
      <alignment horizontal="left" vertical="center" wrapText="1"/>
    </xf>
    <xf numFmtId="0" fontId="2" fillId="0" borderId="17" xfId="12" applyBorder="1" applyAlignment="1">
      <alignment horizontal="left" vertical="center" wrapText="1"/>
    </xf>
    <xf numFmtId="0" fontId="63" fillId="0" borderId="87" xfId="6" applyFont="1" applyBorder="1" applyAlignment="1">
      <alignment horizontal="center" vertical="center"/>
    </xf>
    <xf numFmtId="0" fontId="63" fillId="0" borderId="88" xfId="6" applyFont="1" applyBorder="1" applyAlignment="1">
      <alignment horizontal="center" vertical="center"/>
    </xf>
    <xf numFmtId="0" fontId="63" fillId="0" borderId="89" xfId="6" applyFont="1" applyBorder="1" applyAlignment="1">
      <alignment horizontal="center" vertical="center"/>
    </xf>
    <xf numFmtId="4" fontId="32" fillId="9" borderId="4" xfId="6" applyNumberFormat="1" applyFont="1" applyFill="1" applyBorder="1" applyAlignment="1">
      <alignment horizontal="center" vertical="center" wrapText="1"/>
    </xf>
    <xf numFmtId="4" fontId="32" fillId="9" borderId="5" xfId="6" applyNumberFormat="1" applyFont="1" applyFill="1" applyBorder="1" applyAlignment="1">
      <alignment horizontal="center" vertical="center" wrapText="1"/>
    </xf>
    <xf numFmtId="0" fontId="2" fillId="0" borderId="26" xfId="11" applyBorder="1" applyAlignment="1">
      <alignment horizontal="left" vertical="top" wrapText="1"/>
    </xf>
    <xf numFmtId="0" fontId="2" fillId="0" borderId="51" xfId="11" applyBorder="1" applyAlignment="1">
      <alignment horizontal="left" vertical="top" wrapText="1"/>
    </xf>
    <xf numFmtId="0" fontId="2" fillId="0" borderId="18" xfId="11" applyBorder="1" applyAlignment="1">
      <alignment horizontal="left" vertical="top" wrapText="1"/>
    </xf>
    <xf numFmtId="0" fontId="2" fillId="0" borderId="22" xfId="11" applyBorder="1" applyAlignment="1">
      <alignment horizontal="left" vertical="top" wrapText="1"/>
    </xf>
    <xf numFmtId="0" fontId="2" fillId="0" borderId="49" xfId="11" applyBorder="1" applyAlignment="1">
      <alignment horizontal="left" vertical="top" wrapText="1"/>
    </xf>
    <xf numFmtId="0" fontId="2" fillId="0" borderId="50" xfId="11" applyBorder="1" applyAlignment="1">
      <alignment horizontal="left" vertical="top" wrapText="1"/>
    </xf>
    <xf numFmtId="0" fontId="2" fillId="0" borderId="21" xfId="11" applyBorder="1" applyAlignment="1">
      <alignment horizontal="left" vertical="top" wrapText="1"/>
    </xf>
    <xf numFmtId="0" fontId="2" fillId="0" borderId="23" xfId="11" applyBorder="1" applyAlignment="1">
      <alignment horizontal="left" vertical="top" wrapText="1"/>
    </xf>
    <xf numFmtId="0" fontId="2" fillId="0" borderId="17" xfId="11" applyBorder="1" applyAlignment="1">
      <alignment horizontal="left" vertical="top" wrapText="1"/>
    </xf>
    <xf numFmtId="0" fontId="32" fillId="9" borderId="4" xfId="11" applyFont="1" applyFill="1" applyBorder="1" applyAlignment="1">
      <alignment horizontal="left" vertical="top" wrapText="1"/>
    </xf>
    <xf numFmtId="0" fontId="32" fillId="9" borderId="20" xfId="11" applyFont="1" applyFill="1" applyBorder="1" applyAlignment="1">
      <alignment horizontal="left" vertical="top" wrapText="1"/>
    </xf>
    <xf numFmtId="0" fontId="32" fillId="9" borderId="5" xfId="11" applyFont="1" applyFill="1" applyBorder="1" applyAlignment="1">
      <alignment horizontal="left" vertical="top" wrapText="1"/>
    </xf>
    <xf numFmtId="0" fontId="2" fillId="0" borderId="3" xfId="11" applyBorder="1" applyAlignment="1">
      <alignment horizontal="left" vertical="top" wrapText="1"/>
    </xf>
    <xf numFmtId="0" fontId="2" fillId="0" borderId="0" xfId="11" applyAlignment="1">
      <alignment horizontal="left" vertical="top" wrapText="1"/>
    </xf>
    <xf numFmtId="0" fontId="2" fillId="0" borderId="16" xfId="11" applyBorder="1" applyAlignment="1">
      <alignment horizontal="left" vertical="top" wrapText="1"/>
    </xf>
    <xf numFmtId="0" fontId="32" fillId="9" borderId="44" xfId="6" applyFont="1" applyFill="1" applyBorder="1" applyAlignment="1">
      <alignment horizontal="left" vertical="center"/>
    </xf>
    <xf numFmtId="0" fontId="32" fillId="9" borderId="47" xfId="6" applyFont="1" applyFill="1" applyBorder="1" applyAlignment="1">
      <alignment horizontal="left" vertical="center"/>
    </xf>
    <xf numFmtId="0" fontId="32" fillId="9" borderId="46" xfId="6" applyFont="1" applyFill="1" applyBorder="1" applyAlignment="1">
      <alignment horizontal="left" vertical="center"/>
    </xf>
    <xf numFmtId="0" fontId="32" fillId="9" borderId="45" xfId="6" applyFont="1" applyFill="1" applyBorder="1" applyAlignment="1">
      <alignment horizontal="center" vertical="center"/>
    </xf>
    <xf numFmtId="0" fontId="32" fillId="9" borderId="46" xfId="6" applyFont="1" applyFill="1" applyBorder="1" applyAlignment="1">
      <alignment horizontal="center" vertical="center"/>
    </xf>
    <xf numFmtId="0" fontId="86" fillId="0" borderId="0" xfId="0" applyFont="1" applyAlignment="1">
      <alignment horizontal="left" vertical="center" wrapText="1"/>
    </xf>
    <xf numFmtId="0" fontId="84" fillId="7" borderId="0" xfId="18" applyFont="1" applyFill="1" applyBorder="1" applyAlignment="1" applyProtection="1">
      <alignment horizontal="left" vertical="center" wrapText="1"/>
    </xf>
    <xf numFmtId="0" fontId="27" fillId="0" borderId="0" xfId="1" applyFont="1" applyFill="1" applyBorder="1" applyAlignment="1">
      <alignment horizontal="center" wrapText="1"/>
    </xf>
    <xf numFmtId="4" fontId="2" fillId="0" borderId="28" xfId="6" applyNumberFormat="1" applyBorder="1" applyAlignment="1">
      <alignment horizontal="left" vertical="center" wrapText="1"/>
    </xf>
    <xf numFmtId="4" fontId="2" fillId="0" borderId="37" xfId="6" applyNumberFormat="1" applyBorder="1" applyAlignment="1">
      <alignment horizontal="left" vertical="center" wrapText="1"/>
    </xf>
    <xf numFmtId="0" fontId="67" fillId="0" borderId="0" xfId="8" applyFont="1" applyAlignment="1">
      <alignment horizontal="center" vertical="center"/>
    </xf>
    <xf numFmtId="4" fontId="32" fillId="0" borderId="4" xfId="0" applyNumberFormat="1" applyFont="1" applyBorder="1" applyAlignment="1">
      <alignment horizontal="left" vertical="center"/>
    </xf>
    <xf numFmtId="4" fontId="32" fillId="0" borderId="5" xfId="0" applyNumberFormat="1" applyFont="1" applyBorder="1" applyAlignment="1">
      <alignment horizontal="left" vertical="center"/>
    </xf>
    <xf numFmtId="4" fontId="32" fillId="9" borderId="4" xfId="0" applyNumberFormat="1" applyFont="1" applyFill="1" applyBorder="1" applyAlignment="1">
      <alignment horizontal="left" vertical="center"/>
    </xf>
    <xf numFmtId="4" fontId="32" fillId="9" borderId="5" xfId="0" applyNumberFormat="1" applyFont="1" applyFill="1" applyBorder="1" applyAlignment="1">
      <alignment horizontal="left" vertical="center"/>
    </xf>
  </cellXfs>
  <cellStyles count="20">
    <cellStyle name="Coma 2" xfId="19"/>
    <cellStyle name="Enllaç" xfId="1" builtinId="8"/>
    <cellStyle name="Enllaç 2" xfId="18"/>
    <cellStyle name="Moneda 2" xfId="2"/>
    <cellStyle name="Normal" xfId="0" builtinId="0"/>
    <cellStyle name="Normal 11" xfId="6"/>
    <cellStyle name="Normal 2" xfId="3"/>
    <cellStyle name="Normal 2 2" xfId="7"/>
    <cellStyle name="Normal 3" xfId="4"/>
    <cellStyle name="Normal 4" xfId="5"/>
    <cellStyle name="Normal 5" xfId="9"/>
    <cellStyle name="Normal 5 2" xfId="14"/>
    <cellStyle name="Normal 5 2 2" xfId="16"/>
    <cellStyle name="Normal 5 3" xfId="15"/>
    <cellStyle name="Normal_2. Taules càlcul estabilitat" xfId="8"/>
    <cellStyle name="Normal_9. Taules regla de la despesa TOTAL" xfId="10"/>
    <cellStyle name="Normal_F.1.1.B3 Estat de moviments i situació del deute Diputació i oo.aa" xfId="11"/>
    <cellStyle name="Normal_LIQUIDACIÓ 2012" xfId="13"/>
    <cellStyle name="Normal_RCR223" xfId="12"/>
    <cellStyle name="Percentatge" xfId="17" builtinId="5"/>
  </cellStyles>
  <dxfs count="162">
    <dxf>
      <fill>
        <patternFill>
          <bgColor rgb="FF92D050"/>
        </patternFill>
      </fill>
    </dxf>
    <dxf>
      <fill>
        <patternFill>
          <bgColor rgb="FFFF0000"/>
        </patternFill>
      </fill>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ill>
        <patternFill>
          <bgColor rgb="FF92D050"/>
        </patternFill>
      </fill>
    </dxf>
    <dxf>
      <fill>
        <patternFill>
          <bgColor rgb="FFFF0000"/>
        </patternFill>
      </fill>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ill>
        <patternFill>
          <bgColor rgb="FF92D050"/>
        </patternFill>
      </fill>
    </dxf>
    <dxf>
      <fill>
        <patternFill>
          <bgColor rgb="FFFF0000"/>
        </patternFill>
      </fill>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ill>
        <patternFill>
          <bgColor rgb="FF92D050"/>
        </patternFill>
      </fill>
    </dxf>
    <dxf>
      <fill>
        <patternFill>
          <bgColor rgb="FFFF0000"/>
        </patternFill>
      </fill>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ill>
        <patternFill>
          <bgColor rgb="FF92D050"/>
        </patternFill>
      </fill>
    </dxf>
    <dxf>
      <fill>
        <patternFill>
          <bgColor rgb="FFFF0000"/>
        </patternFill>
      </fill>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
      <fill>
        <patternFill>
          <bgColor rgb="FF92D050"/>
        </patternFill>
      </fill>
    </dxf>
    <dxf>
      <fill>
        <patternFill>
          <bgColor rgb="FFFF0000"/>
        </patternFill>
      </fill>
    </dxf>
    <dxf>
      <font>
        <color theme="0"/>
      </font>
      <fill>
        <patternFill>
          <bgColor theme="0"/>
        </patternFill>
      </fill>
      <border>
        <left/>
        <right/>
        <top/>
        <bottom style="thin">
          <color indexed="64"/>
        </bottom>
      </border>
    </dxf>
    <dxf>
      <font>
        <color theme="0"/>
      </font>
      <fill>
        <patternFill>
          <fgColor theme="0"/>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border>
    </dxf>
    <dxf>
      <font>
        <color theme="0"/>
      </font>
      <fill>
        <patternFill>
          <bgColor theme="0"/>
        </patternFill>
      </fill>
      <border>
        <left/>
        <right/>
        <top style="thin">
          <color indexed="64"/>
        </top>
        <bottom style="thin">
          <color indexed="64"/>
        </bottom>
      </border>
    </dxf>
    <dxf>
      <font>
        <color theme="0"/>
      </font>
      <border>
        <left/>
        <right/>
        <top/>
        <bottom/>
      </border>
    </dxf>
    <dxf>
      <font>
        <condense val="0"/>
        <extend val="0"/>
        <color indexed="9"/>
      </font>
      <fill>
        <patternFill>
          <bgColor indexed="23"/>
        </patternFill>
      </fill>
    </dxf>
    <dxf>
      <font>
        <color theme="0"/>
      </font>
      <fill>
        <patternFill>
          <bgColor theme="0"/>
        </patternFill>
      </fill>
      <border>
        <left/>
        <right/>
        <top/>
        <bottom style="thin">
          <color indexed="64"/>
        </bottom>
      </border>
    </dxf>
    <dxf>
      <font>
        <color theme="0"/>
      </font>
      <fill>
        <patternFill>
          <bgColor theme="0"/>
        </patternFill>
      </fill>
      <border>
        <left/>
        <right/>
        <top style="thin">
          <color indexed="64"/>
        </top>
        <bottom/>
      </border>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ill>
        <patternFill>
          <bgColor rgb="FF92D050"/>
        </patternFill>
      </fill>
    </dxf>
    <dxf>
      <fill>
        <patternFill>
          <bgColor rgb="FFFF0000"/>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patternType="solid">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colors>
    <mruColors>
      <color rgb="FFFF3399"/>
      <color rgb="FF66FFFF"/>
      <color rgb="FFF7ADD2"/>
      <color rgb="FFE8F5F8"/>
      <color rgb="FFFFF9E5"/>
      <color rgb="FFFFEEB9"/>
      <color rgb="FFFFE697"/>
      <color rgb="FF007A37"/>
      <color rgb="FFF8EDEC"/>
      <color rgb="FF70B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2.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3.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4.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rodriguez\PRIVAT\C&#224;lcul%20prud&#232;ncia%20financera\C&#224;lcul%20prud&#232;ncia%20financera_Amortitzaci&#243;%20constant_11072022_IMO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odriguez/Downloads/Inventari%20i%20actuacions%20CPNP_Cat_tot_v2022080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odriguez/Downloads/Inventari%20i%20actuacions%20CPNP_Cat_tot_v20220802_c&#224;lcul%20prudencia%20finance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7AFDB29\5.10.1_CPPO_v41_sensefaltes_totes%20les%20fulles%20c&#224;lculs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àlcul prudència"/>
      <sheetName val="Quadre amortització"/>
      <sheetName val="Dades"/>
    </sheetNames>
    <sheetDataSet>
      <sheetData sheetId="0"/>
      <sheetData sheetId="1"/>
      <sheetData sheetId="2">
        <row r="3">
          <cell r="B3" t="str">
            <v>Anual</v>
          </cell>
          <cell r="D3" t="str">
            <v>Fix</v>
          </cell>
        </row>
        <row r="4">
          <cell r="B4" t="str">
            <v>Semestral</v>
          </cell>
          <cell r="D4" t="str">
            <v>Variable</v>
          </cell>
        </row>
        <row r="5">
          <cell r="B5" t="str">
            <v>Quatrimestral</v>
          </cell>
        </row>
        <row r="6">
          <cell r="B6" t="str">
            <v>Trimestral</v>
          </cell>
        </row>
        <row r="7">
          <cell r="B7" t="str">
            <v>Bimensual</v>
          </cell>
          <cell r="D7" t="str">
            <v>Operació coberta pel FF a EELL (Fons Ordenació/Fons Impuls Econòmic)</v>
          </cell>
        </row>
        <row r="8">
          <cell r="B8" t="str">
            <v>Mensual</v>
          </cell>
          <cell r="D8" t="str">
            <v>Altres operacions (EE.LL que compleixen condicions d'elegibilitat)</v>
          </cell>
        </row>
        <row r="9">
          <cell r="D9" t="str">
            <v>Altres operacions (EE.LL que NO compleixen condicions d'elegibilitat)</v>
          </cell>
        </row>
        <row r="11">
          <cell r="B11" t="str">
            <v>Carencia total</v>
          </cell>
        </row>
        <row r="12">
          <cell r="B12" t="str">
            <v>Carencia parcial</v>
          </cell>
        </row>
        <row r="15">
          <cell r="B15" t="str">
            <v>amortització lineal (constant)</v>
          </cell>
        </row>
        <row r="16">
          <cell r="B16" t="str">
            <v>amortització francès</v>
          </cell>
        </row>
        <row r="23">
          <cell r="B23" t="str">
            <v>operació a curt termini</v>
          </cell>
        </row>
        <row r="24">
          <cell r="B24" t="str">
            <v>operació a llarg termini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8_PPI sostenibilitat"/>
      <sheetName val="1.1.2"/>
      <sheetName val="1.1.3"/>
      <sheetName val="1.1.4"/>
      <sheetName val="1.1.5"/>
      <sheetName val="1.1.5_RA3_ESTABILITAT_PRESSUPOS"/>
      <sheetName val="EL_Estabilitat_pressupost"/>
      <sheetName val="OA-CON1_Estabilitat_pressupost"/>
      <sheetName val="SM-FUND1_Estabilitat_pressupost"/>
      <sheetName val="1.1.6"/>
      <sheetName val="1.2.1"/>
      <sheetName val="1.2.2"/>
      <sheetName val="1.2.3"/>
      <sheetName val="1.2.4"/>
      <sheetName val="1.2.5"/>
      <sheetName val="1.2.6"/>
      <sheetName val="1.2.7"/>
      <sheetName val="1.2.8"/>
      <sheetName val="1.3.1"/>
      <sheetName val="1.3.2"/>
      <sheetName val="1.3.3"/>
      <sheetName val="1.3.3_RA3_ESTABILITAT_LIQUID"/>
      <sheetName val="EL_Estabilitat_liquidació"/>
      <sheetName val="OA-CON1_Estabilitat_liquidació"/>
      <sheetName val="SM-FUND1_Estabilitat_liquidació"/>
      <sheetName val="1.3.3_RA4_REGLA_DESPESA_LIQUID"/>
      <sheetName val="EL_Regla_liquidació"/>
      <sheetName val="OA-CON1_Regla_liquidació"/>
      <sheetName val="SM-FUND1_Regla_liquidació"/>
      <sheetName val="1.3.3_RA5_LIMIT_DEUTE_LIQUID"/>
      <sheetName val="1.3.4"/>
      <sheetName val="1.3.5"/>
      <sheetName val="1.4.1"/>
      <sheetName val="1.4.1_RA10_Prudència"/>
      <sheetName val="1.4.2"/>
      <sheetName val="1.4.2_RA9_Nivell deute"/>
      <sheetName val="1.4.2_RA9_Estalvi net"/>
      <sheetName val="1.4.2_RA13_Prudència"/>
      <sheetName val="1.4.3"/>
      <sheetName val="1.4.3_RA11_Prudència"/>
      <sheetName val="1.4.4"/>
      <sheetName val="1.4.4_RA10_Prudència"/>
      <sheetName val="1.4.5"/>
      <sheetName val="1.4.5_RA10_Prudència"/>
      <sheetName val="1.4.6"/>
      <sheetName val="1.4.6_RA9_Prudència"/>
      <sheetName val="1.4.7"/>
      <sheetName val="1.4.8"/>
      <sheetName val="1.5.1"/>
      <sheetName val="1.5.2"/>
      <sheetName val="1.5.3"/>
      <sheetName val="1.5.4"/>
      <sheetName val="1.5.5"/>
      <sheetName val="1.5.6"/>
      <sheetName val="1.6.1"/>
      <sheetName val="1.6.2"/>
      <sheetName val="1.6.3"/>
      <sheetName val="1.7.1"/>
      <sheetName val="1.8.1"/>
      <sheetName val="1.8.2"/>
      <sheetName val="1.8.3"/>
      <sheetName val="1.8.4"/>
      <sheetName val="1.8.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4">
          <cell r="C14">
            <v>0</v>
          </cell>
        </row>
        <row r="34">
          <cell r="C34">
            <v>5.0000000000000001E-3</v>
          </cell>
        </row>
        <row r="50">
          <cell r="E50" t="str">
            <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8_PPI sostenibilitat"/>
      <sheetName val="1.1.2"/>
      <sheetName val="1.1.3"/>
      <sheetName val="1.1.4"/>
      <sheetName val="1.1.5"/>
      <sheetName val="1.1.5_RA3_ESTABILITAT_PRESSUPOS"/>
      <sheetName val="EL_Estabilitat_pressupost"/>
      <sheetName val="OA-CON1_Estabilitat_pressupost"/>
      <sheetName val="SM-FUND1_Estabilitat_pressupost"/>
      <sheetName val="1.1.6"/>
      <sheetName val="1.2.1"/>
      <sheetName val="1.2.2"/>
      <sheetName val="1.2.3"/>
      <sheetName val="1.2.4"/>
      <sheetName val="1.2.5"/>
      <sheetName val="1.2.6"/>
      <sheetName val="1.2.7"/>
      <sheetName val="1.2.8"/>
      <sheetName val="1.3.1"/>
      <sheetName val="1.3.2"/>
      <sheetName val="1.3.3"/>
      <sheetName val="1.3.3_RA3_ESTABILITAT_LIQUID"/>
      <sheetName val="EL_Estabilitat_liquidació"/>
      <sheetName val="OA-CON1_Estabilitat_liquidació"/>
      <sheetName val="SM-FUND1_Estabilitat_liquidació"/>
      <sheetName val="1.3.3_RA4_REGLA_DESPESA_LIQUID"/>
      <sheetName val="EL_Regla_liquidació"/>
      <sheetName val="OA-CON1_Regla_liquidació"/>
      <sheetName val="SM-FUND1_Regla_liquidació"/>
      <sheetName val="1.3.3_RA5_LIMIT_DEUTE_LIQUID"/>
      <sheetName val="1.3.4"/>
      <sheetName val="1.3.5"/>
      <sheetName val="1.4.1"/>
      <sheetName val="1.4.1_RA10_Prudència"/>
      <sheetName val="1.4.2"/>
      <sheetName val="1.4.2_RA9_Nivell deute"/>
      <sheetName val="1.4.2_RA9_Estalvi net"/>
      <sheetName val="1.4.3"/>
      <sheetName val="1.4.4"/>
      <sheetName val="1.4.5"/>
      <sheetName val="1.4.6"/>
      <sheetName val="1.4.7"/>
      <sheetName val="1.4.8"/>
      <sheetName val="1.5.1"/>
      <sheetName val="1.5.2"/>
      <sheetName val="1.5.3"/>
      <sheetName val="1.5.4"/>
      <sheetName val="1.5.5"/>
      <sheetName val="1.5.6"/>
      <sheetName val="1.6.1"/>
      <sheetName val="1.6.2"/>
      <sheetName val="1.6.3"/>
      <sheetName val="1.7.1"/>
      <sheetName val="1.8.1"/>
      <sheetName val="1.8.2"/>
      <sheetName val="1.8.3"/>
      <sheetName val="1.8.4"/>
      <sheetName val="1.8.5"/>
    </sheetNames>
    <sheetDataSet>
      <sheetData sheetId="0" refreshError="1"/>
      <sheetData sheetId="1">
        <row r="1">
          <cell r="A1" t="str">
            <v>1.</v>
          </cell>
        </row>
        <row r="24">
          <cell r="B24" t="str">
            <v>1.4</v>
          </cell>
        </row>
        <row r="31">
          <cell r="C31" t="str">
            <v>1.4.7</v>
          </cell>
        </row>
        <row r="32">
          <cell r="C32" t="str">
            <v>1.4.8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7_PPI sostenibiltat"/>
      <sheetName val="1.1.2"/>
      <sheetName val="1.1.3"/>
      <sheetName val="1.1.4"/>
      <sheetName val="1.1.5"/>
      <sheetName val="1.1.5_RA1_ESTABILITAT"/>
      <sheetName val="ENTITAT LOCAL - Estabilitat"/>
      <sheetName val="ORG.AUT. - Estabilitat"/>
      <sheetName val="CONSORCI - Estabilitat"/>
      <sheetName val="EPE - Estabilitat"/>
      <sheetName val="SOCIETAT - Estabilitat"/>
      <sheetName val="FUNDACIO - Estabilitat"/>
      <sheetName val="1.1.6"/>
      <sheetName val="1.2.1"/>
      <sheetName val="1.2.2"/>
      <sheetName val="1.2.3"/>
      <sheetName val="1.2.4"/>
      <sheetName val="1.2.5"/>
      <sheetName val="1.2.6"/>
      <sheetName val="1.2.7"/>
      <sheetName val="1.2.8"/>
      <sheetName val="1.3.1"/>
      <sheetName val="1.3.2"/>
      <sheetName val="1.3.3"/>
      <sheetName val="1.3.3_RA1_ESTABILITATLIQUIDACIÓ"/>
      <sheetName val="EL - Estabilitat liquidació"/>
      <sheetName val="OA - Estabilitat liquidació"/>
      <sheetName val="CONSORCI - Estabilitat liquid"/>
      <sheetName val="EPE - Estabilitat liquidació"/>
      <sheetName val="SM - Estabilitat liquidació"/>
      <sheetName val="FUNDACIÓ - Estabilitat liquid"/>
      <sheetName val="OPERACIONS INTERNES"/>
      <sheetName val="1.3.3_RA2_REGLA DESPESA"/>
      <sheetName val="ENTITAT LOCAL - Regla"/>
      <sheetName val="ORG.AUT. - Regla"/>
      <sheetName val="CONSORCI - Regla"/>
      <sheetName val="EPE - Regla"/>
      <sheetName val="SOCIETAT MERC - Regla"/>
      <sheetName val="FUNDACIÓ - Regla"/>
      <sheetName val="1.3.3_RA3_SOSTENITIBLITAT"/>
      <sheetName val="1.3.4"/>
      <sheetName val="1.3.5"/>
      <sheetName val="1.4.1"/>
      <sheetName val="1.4.2"/>
      <sheetName val="1.4.2_RA5_Nivell deute"/>
      <sheetName val="1.4.2_RA5_Estalvi net"/>
      <sheetName val="1.4.3"/>
      <sheetName val="1.4.3_RA6_Nivell deute"/>
      <sheetName val="1.4.32_RA6_Estalvi net"/>
      <sheetName val="1.4.4"/>
      <sheetName val="1.4.5"/>
      <sheetName val="1.4.6"/>
      <sheetName val="1.4.7"/>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refreshError="1"/>
      <sheetData sheetId="1" refreshError="1"/>
      <sheetData sheetId="2" refreshError="1">
        <row r="8">
          <cell r="C8" t="str">
            <v>Aspectes a revisar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1.vml"/></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3.vml"/></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5.vml"/></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7.vml"/></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www.tesoro.es/coordinacion-de-emisores-publicos/resoluciones-de-prudencia-financiera" TargetMode="External"/><Relationship Id="rId1" Type="http://schemas.openxmlformats.org/officeDocument/2006/relationships/hyperlink" Target="http://www.bde.es/webbde/es/estadis/infoest/ti_1_7.pdf" TargetMode="External"/><Relationship Id="rId4" Type="http://schemas.openxmlformats.org/officeDocument/2006/relationships/vmlDrawing" Target="../drawings/vmlDrawing49.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view="pageBreakPreview" zoomScaleNormal="100" zoomScaleSheetLayoutView="100" workbookViewId="0">
      <selection activeCell="B9" sqref="B9"/>
    </sheetView>
  </sheetViews>
  <sheetFormatPr defaultColWidth="11.42578125" defaultRowHeight="41.25" customHeight="1" x14ac:dyDescent="0.25"/>
  <cols>
    <col min="1" max="1" width="26.28515625" style="129" customWidth="1"/>
    <col min="2" max="2" width="115.85546875" style="129" customWidth="1"/>
    <col min="3" max="16384" width="11.42578125" style="128"/>
  </cols>
  <sheetData>
    <row r="1" spans="1:2" ht="27.75" customHeight="1" x14ac:dyDescent="0.25">
      <c r="A1" s="854" t="s">
        <v>0</v>
      </c>
      <c r="B1" s="854"/>
    </row>
    <row r="2" spans="1:2" ht="41.25" customHeight="1" x14ac:dyDescent="0.25">
      <c r="A2" s="129" t="s">
        <v>1</v>
      </c>
      <c r="B2" s="129" t="s">
        <v>2</v>
      </c>
    </row>
    <row r="3" spans="1:2" ht="41.25" customHeight="1" x14ac:dyDescent="0.25">
      <c r="A3" s="477" t="s">
        <v>1421</v>
      </c>
      <c r="B3" s="477" t="s">
        <v>3</v>
      </c>
    </row>
    <row r="4" spans="1:2" ht="41.25" customHeight="1" x14ac:dyDescent="0.25">
      <c r="A4" s="477" t="s">
        <v>4</v>
      </c>
      <c r="B4" s="477" t="s">
        <v>5</v>
      </c>
    </row>
    <row r="5" spans="1:2" ht="41.25" customHeight="1" x14ac:dyDescent="0.25">
      <c r="A5" s="477" t="s">
        <v>1415</v>
      </c>
      <c r="B5" s="477" t="s">
        <v>1471</v>
      </c>
    </row>
    <row r="6" spans="1:2" ht="41.25" customHeight="1" x14ac:dyDescent="0.25">
      <c r="A6" s="477" t="s">
        <v>6</v>
      </c>
      <c r="B6" s="477" t="s">
        <v>7</v>
      </c>
    </row>
    <row r="7" spans="1:2" ht="41.25" customHeight="1" x14ac:dyDescent="0.25">
      <c r="A7" s="477" t="s">
        <v>8</v>
      </c>
      <c r="B7" s="477" t="s">
        <v>9</v>
      </c>
    </row>
    <row r="8" spans="1:2" ht="41.25" customHeight="1" x14ac:dyDescent="0.25">
      <c r="A8" s="477" t="s">
        <v>10</v>
      </c>
      <c r="B8" s="477" t="s">
        <v>11</v>
      </c>
    </row>
    <row r="9" spans="1:2" ht="41.25" customHeight="1" x14ac:dyDescent="0.25">
      <c r="A9" s="477" t="s">
        <v>12</v>
      </c>
      <c r="B9" s="477" t="s">
        <v>13</v>
      </c>
    </row>
    <row r="10" spans="1:2" ht="41.25" customHeight="1" x14ac:dyDescent="0.25">
      <c r="A10" s="477" t="s">
        <v>14</v>
      </c>
      <c r="B10" s="477" t="s">
        <v>15</v>
      </c>
    </row>
    <row r="11" spans="1:2" ht="41.25" customHeight="1" x14ac:dyDescent="0.25">
      <c r="A11" s="477" t="s">
        <v>16</v>
      </c>
      <c r="B11" s="477" t="s">
        <v>17</v>
      </c>
    </row>
    <row r="12" spans="1:2" ht="41.25" customHeight="1" x14ac:dyDescent="0.25">
      <c r="A12" s="477" t="s">
        <v>18</v>
      </c>
      <c r="B12" s="477" t="s">
        <v>19</v>
      </c>
    </row>
    <row r="13" spans="1:2" ht="41.25" customHeight="1" x14ac:dyDescent="0.25">
      <c r="A13" s="477" t="s">
        <v>20</v>
      </c>
      <c r="B13" s="477" t="s">
        <v>21</v>
      </c>
    </row>
    <row r="14" spans="1:2" ht="41.25" customHeight="1" x14ac:dyDescent="0.25">
      <c r="A14" s="129" t="s">
        <v>22</v>
      </c>
      <c r="B14" s="129" t="s">
        <v>23</v>
      </c>
    </row>
    <row r="15" spans="1:2" ht="41.25" customHeight="1" x14ac:dyDescent="0.25">
      <c r="A15" s="129" t="s">
        <v>24</v>
      </c>
      <c r="B15" s="130" t="s">
        <v>25</v>
      </c>
    </row>
    <row r="16" spans="1:2" ht="41.25" customHeight="1" x14ac:dyDescent="0.25">
      <c r="A16" s="129" t="s">
        <v>26</v>
      </c>
      <c r="B16" s="129" t="s">
        <v>27</v>
      </c>
    </row>
    <row r="17" spans="1:2" ht="41.25" customHeight="1" x14ac:dyDescent="0.25">
      <c r="A17" s="129" t="s">
        <v>28</v>
      </c>
      <c r="B17" s="131" t="s">
        <v>29</v>
      </c>
    </row>
    <row r="18" spans="1:2" ht="41.25" customHeight="1" x14ac:dyDescent="0.25">
      <c r="A18" s="477" t="s">
        <v>1479</v>
      </c>
      <c r="B18" s="477" t="s">
        <v>1470</v>
      </c>
    </row>
    <row r="19" spans="1:2" ht="41.25" customHeight="1" x14ac:dyDescent="0.25">
      <c r="A19" s="477" t="s">
        <v>1480</v>
      </c>
      <c r="B19" s="477" t="s">
        <v>30</v>
      </c>
    </row>
    <row r="20" spans="1:2" ht="41.25" customHeight="1" x14ac:dyDescent="0.25">
      <c r="A20" s="129" t="s">
        <v>31</v>
      </c>
      <c r="B20" s="129" t="s">
        <v>1472</v>
      </c>
    </row>
    <row r="21" spans="1:2" ht="41.25" customHeight="1" x14ac:dyDescent="0.25">
      <c r="A21" s="477" t="s">
        <v>32</v>
      </c>
      <c r="B21" s="477" t="s">
        <v>33</v>
      </c>
    </row>
    <row r="22" spans="1:2" ht="41.25" customHeight="1" x14ac:dyDescent="0.25">
      <c r="A22" s="129" t="s">
        <v>34</v>
      </c>
      <c r="B22" s="129" t="s">
        <v>35</v>
      </c>
    </row>
    <row r="23" spans="1:2" ht="41.25" customHeight="1" x14ac:dyDescent="0.25">
      <c r="A23" s="129" t="s">
        <v>36</v>
      </c>
      <c r="B23" s="129" t="s">
        <v>37</v>
      </c>
    </row>
    <row r="24" spans="1:2" ht="41.25" customHeight="1" x14ac:dyDescent="0.25">
      <c r="A24" s="129" t="s">
        <v>38</v>
      </c>
      <c r="B24" s="129" t="s">
        <v>39</v>
      </c>
    </row>
    <row r="25" spans="1:2" ht="41.25" customHeight="1" x14ac:dyDescent="0.25">
      <c r="A25" s="129" t="s">
        <v>40</v>
      </c>
      <c r="B25" s="129" t="s">
        <v>41</v>
      </c>
    </row>
    <row r="26" spans="1:2" ht="41.25" customHeight="1" x14ac:dyDescent="0.25">
      <c r="A26" s="477" t="s">
        <v>42</v>
      </c>
      <c r="B26" s="477" t="s">
        <v>43</v>
      </c>
    </row>
    <row r="27" spans="1:2" ht="41.25" customHeight="1" x14ac:dyDescent="0.25">
      <c r="A27" s="129" t="s">
        <v>44</v>
      </c>
      <c r="B27" s="129" t="s">
        <v>45</v>
      </c>
    </row>
    <row r="28" spans="1:2" ht="41.25" customHeight="1" x14ac:dyDescent="0.25">
      <c r="A28" s="477" t="s">
        <v>46</v>
      </c>
      <c r="B28" s="477" t="s">
        <v>47</v>
      </c>
    </row>
    <row r="29" spans="1:2" ht="41.25" customHeight="1" x14ac:dyDescent="0.25">
      <c r="A29" s="129" t="s">
        <v>48</v>
      </c>
      <c r="B29" s="129" t="s">
        <v>49</v>
      </c>
    </row>
    <row r="30" spans="1:2" ht="41.25" customHeight="1" x14ac:dyDescent="0.25">
      <c r="A30" s="129" t="s">
        <v>1402</v>
      </c>
      <c r="B30" s="129" t="s">
        <v>50</v>
      </c>
    </row>
    <row r="31" spans="1:2" ht="41.25" customHeight="1" x14ac:dyDescent="0.25">
      <c r="A31" s="129" t="s">
        <v>1403</v>
      </c>
      <c r="B31" s="129" t="s">
        <v>51</v>
      </c>
    </row>
    <row r="32" spans="1:2" ht="41.25" customHeight="1" x14ac:dyDescent="0.25">
      <c r="A32" s="129" t="s">
        <v>52</v>
      </c>
      <c r="B32" s="129" t="s">
        <v>53</v>
      </c>
    </row>
    <row r="33" spans="1:2" ht="41.25" customHeight="1" x14ac:dyDescent="0.25">
      <c r="A33" s="129" t="s">
        <v>54</v>
      </c>
      <c r="B33" s="129" t="s">
        <v>55</v>
      </c>
    </row>
    <row r="34" spans="1:2" ht="41.25" customHeight="1" x14ac:dyDescent="0.25">
      <c r="A34" s="129" t="s">
        <v>56</v>
      </c>
      <c r="B34" s="129" t="s">
        <v>57</v>
      </c>
    </row>
    <row r="35" spans="1:2" ht="41.25" customHeight="1" x14ac:dyDescent="0.25">
      <c r="A35" s="129" t="s">
        <v>58</v>
      </c>
      <c r="B35" s="129" t="s">
        <v>59</v>
      </c>
    </row>
    <row r="36" spans="1:2" ht="41.25" customHeight="1" x14ac:dyDescent="0.25">
      <c r="A36" s="129" t="s">
        <v>60</v>
      </c>
      <c r="B36" s="129" t="s">
        <v>61</v>
      </c>
    </row>
    <row r="37" spans="1:2" ht="41.25" customHeight="1" x14ac:dyDescent="0.25">
      <c r="A37" s="129" t="s">
        <v>62</v>
      </c>
      <c r="B37" s="129" t="s">
        <v>63</v>
      </c>
    </row>
    <row r="38" spans="1:2" ht="38.25" x14ac:dyDescent="0.25">
      <c r="A38" s="129" t="s">
        <v>1416</v>
      </c>
      <c r="B38" s="129" t="s">
        <v>64</v>
      </c>
    </row>
    <row r="39" spans="1:2" ht="41.25" customHeight="1" x14ac:dyDescent="0.25">
      <c r="A39" s="477" t="s">
        <v>1481</v>
      </c>
      <c r="B39" s="477" t="s">
        <v>65</v>
      </c>
    </row>
    <row r="40" spans="1:2" ht="57.75" customHeight="1" x14ac:dyDescent="0.25">
      <c r="A40" s="477" t="s">
        <v>66</v>
      </c>
      <c r="B40" s="477" t="s">
        <v>1400</v>
      </c>
    </row>
  </sheetData>
  <mergeCells count="1">
    <mergeCell ref="A1:B1"/>
  </mergeCells>
  <printOptions gridLines="1"/>
  <pageMargins left="0.70866141732283472" right="0.70866141732283472" top="1.0629921259842521" bottom="0.74803149606299213" header="0.31496062992125984" footer="0.31496062992125984"/>
  <pageSetup paperSize="9" scale="61" fitToHeight="3" orientation="portrait"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3"/>
  <sheetViews>
    <sheetView showGridLines="0" view="pageBreakPreview" topLeftCell="A154" zoomScaleNormal="100" zoomScaleSheetLayoutView="100" zoomScalePageLayoutView="70" workbookViewId="0">
      <selection activeCell="B2" sqref="B2:H2"/>
    </sheetView>
  </sheetViews>
  <sheetFormatPr defaultColWidth="11.42578125" defaultRowHeight="12.75" x14ac:dyDescent="0.25"/>
  <cols>
    <col min="1" max="1" width="3.140625" style="125" customWidth="1"/>
    <col min="2" max="2" width="60.28515625" style="125" customWidth="1"/>
    <col min="3" max="8" width="16" style="125" customWidth="1"/>
    <col min="9" max="9" width="3.42578125" style="125" customWidth="1"/>
    <col min="10" max="10" width="5.7109375" style="125" customWidth="1"/>
    <col min="11" max="16384" width="11.42578125" style="125"/>
  </cols>
  <sheetData>
    <row r="1" spans="2:9" s="151" customFormat="1" ht="12" customHeight="1" x14ac:dyDescent="0.25">
      <c r="B1" s="368"/>
      <c r="C1" s="368"/>
      <c r="D1" s="368"/>
      <c r="E1" s="368"/>
      <c r="F1" s="368"/>
      <c r="G1" s="368"/>
      <c r="H1" s="368"/>
      <c r="I1" s="150"/>
    </row>
    <row r="2" spans="2:9" s="151" customFormat="1" ht="19.5" x14ac:dyDescent="0.25">
      <c r="B2" s="899" t="str">
        <f>+'1.1.5_RA3_ESTABILIDAD_PRESUP'!B7</f>
        <v>Nombre entidad local</v>
      </c>
      <c r="C2" s="900"/>
      <c r="D2" s="900"/>
      <c r="E2" s="900"/>
      <c r="F2" s="900"/>
      <c r="G2" s="900"/>
      <c r="H2" s="901"/>
      <c r="I2" s="152"/>
    </row>
    <row r="3" spans="2:9" x14ac:dyDescent="0.25">
      <c r="B3" s="153"/>
      <c r="C3" s="153"/>
    </row>
    <row r="4" spans="2:9" ht="38.25" x14ac:dyDescent="0.25">
      <c r="B4" s="896" t="s">
        <v>474</v>
      </c>
      <c r="C4" s="897"/>
      <c r="D4" s="897"/>
      <c r="E4" s="897"/>
      <c r="F4" s="897"/>
      <c r="G4" s="898"/>
      <c r="H4" s="115" t="s">
        <v>475</v>
      </c>
    </row>
    <row r="5" spans="2:9" x14ac:dyDescent="0.25">
      <c r="B5" s="902" t="s">
        <v>476</v>
      </c>
      <c r="C5" s="903"/>
      <c r="D5" s="903"/>
      <c r="E5" s="903"/>
      <c r="F5" s="903"/>
      <c r="G5" s="904"/>
      <c r="H5" s="246"/>
    </row>
    <row r="6" spans="2:9" x14ac:dyDescent="0.25">
      <c r="B6" s="890" t="s">
        <v>477</v>
      </c>
      <c r="C6" s="891"/>
      <c r="D6" s="891"/>
      <c r="E6" s="891"/>
      <c r="F6" s="891"/>
      <c r="G6" s="892"/>
      <c r="H6" s="247"/>
    </row>
    <row r="7" spans="2:9" x14ac:dyDescent="0.25">
      <c r="B7" s="890" t="s">
        <v>478</v>
      </c>
      <c r="C7" s="891"/>
      <c r="D7" s="891"/>
      <c r="E7" s="891"/>
      <c r="F7" s="891"/>
      <c r="G7" s="892"/>
      <c r="H7" s="247"/>
    </row>
    <row r="8" spans="2:9" x14ac:dyDescent="0.25">
      <c r="B8" s="890" t="s">
        <v>479</v>
      </c>
      <c r="C8" s="891"/>
      <c r="D8" s="891"/>
      <c r="E8" s="891"/>
      <c r="F8" s="891"/>
      <c r="G8" s="892"/>
      <c r="H8" s="247"/>
    </row>
    <row r="9" spans="2:9" x14ac:dyDescent="0.25">
      <c r="B9" s="890" t="s">
        <v>480</v>
      </c>
      <c r="C9" s="891"/>
      <c r="D9" s="891"/>
      <c r="E9" s="891"/>
      <c r="F9" s="891"/>
      <c r="G9" s="892"/>
      <c r="H9" s="247"/>
    </row>
    <row r="10" spans="2:9" x14ac:dyDescent="0.25">
      <c r="B10" s="890" t="s">
        <v>481</v>
      </c>
      <c r="C10" s="891"/>
      <c r="D10" s="891"/>
      <c r="E10" s="891"/>
      <c r="F10" s="891"/>
      <c r="G10" s="892"/>
      <c r="H10" s="247"/>
    </row>
    <row r="11" spans="2:9" x14ac:dyDescent="0.25">
      <c r="B11" s="893" t="s">
        <v>482</v>
      </c>
      <c r="C11" s="894"/>
      <c r="D11" s="894"/>
      <c r="E11" s="894"/>
      <c r="F11" s="894"/>
      <c r="G11" s="895"/>
      <c r="H11" s="248"/>
    </row>
    <row r="12" spans="2:9" x14ac:dyDescent="0.25">
      <c r="B12" s="896" t="s">
        <v>483</v>
      </c>
      <c r="C12" s="897"/>
      <c r="D12" s="897"/>
      <c r="E12" s="897"/>
      <c r="F12" s="897"/>
      <c r="G12" s="898"/>
      <c r="H12" s="116">
        <f>SUM(H5:H11)</f>
        <v>0</v>
      </c>
    </row>
    <row r="13" spans="2:9" x14ac:dyDescent="0.25">
      <c r="B13" s="117"/>
      <c r="C13" s="117"/>
      <c r="D13" s="118"/>
    </row>
    <row r="14" spans="2:9" ht="38.25" x14ac:dyDescent="0.25">
      <c r="B14" s="896" t="s">
        <v>484</v>
      </c>
      <c r="C14" s="897"/>
      <c r="D14" s="897"/>
      <c r="E14" s="897"/>
      <c r="F14" s="897"/>
      <c r="G14" s="898"/>
      <c r="H14" s="115" t="s">
        <v>485</v>
      </c>
    </row>
    <row r="15" spans="2:9" x14ac:dyDescent="0.25">
      <c r="B15" s="920" t="s">
        <v>486</v>
      </c>
      <c r="C15" s="921"/>
      <c r="D15" s="921"/>
      <c r="E15" s="921"/>
      <c r="F15" s="921"/>
      <c r="G15" s="922"/>
      <c r="H15" s="246"/>
    </row>
    <row r="16" spans="2:9" x14ac:dyDescent="0.25">
      <c r="B16" s="923" t="s">
        <v>487</v>
      </c>
      <c r="C16" s="924"/>
      <c r="D16" s="924"/>
      <c r="E16" s="924"/>
      <c r="F16" s="924"/>
      <c r="G16" s="925"/>
      <c r="H16" s="247"/>
    </row>
    <row r="17" spans="2:8" x14ac:dyDescent="0.25">
      <c r="B17" s="923" t="s">
        <v>488</v>
      </c>
      <c r="C17" s="924"/>
      <c r="D17" s="924"/>
      <c r="E17" s="924"/>
      <c r="F17" s="924"/>
      <c r="G17" s="925"/>
      <c r="H17" s="247"/>
    </row>
    <row r="18" spans="2:8" x14ac:dyDescent="0.25">
      <c r="B18" s="923" t="s">
        <v>479</v>
      </c>
      <c r="C18" s="924"/>
      <c r="D18" s="924"/>
      <c r="E18" s="924"/>
      <c r="F18" s="924"/>
      <c r="G18" s="925"/>
      <c r="H18" s="247"/>
    </row>
    <row r="19" spans="2:8" x14ac:dyDescent="0.25">
      <c r="B19" s="587" t="s">
        <v>489</v>
      </c>
      <c r="C19" s="588"/>
      <c r="D19" s="588"/>
      <c r="E19" s="588"/>
      <c r="F19" s="588"/>
      <c r="G19" s="589"/>
      <c r="H19" s="247"/>
    </row>
    <row r="20" spans="2:8" x14ac:dyDescent="0.25">
      <c r="B20" s="923" t="s">
        <v>490</v>
      </c>
      <c r="C20" s="924"/>
      <c r="D20" s="924"/>
      <c r="E20" s="924"/>
      <c r="F20" s="924"/>
      <c r="G20" s="925"/>
      <c r="H20" s="247"/>
    </row>
    <row r="21" spans="2:8" x14ac:dyDescent="0.25">
      <c r="B21" s="905" t="s">
        <v>482</v>
      </c>
      <c r="C21" s="906"/>
      <c r="D21" s="906"/>
      <c r="E21" s="906"/>
      <c r="F21" s="906"/>
      <c r="G21" s="907"/>
      <c r="H21" s="249"/>
    </row>
    <row r="22" spans="2:8" x14ac:dyDescent="0.25">
      <c r="B22" s="896" t="s">
        <v>491</v>
      </c>
      <c r="C22" s="897"/>
      <c r="D22" s="897"/>
      <c r="E22" s="897"/>
      <c r="F22" s="897"/>
      <c r="G22" s="898"/>
      <c r="H22" s="116">
        <f>SUM(H15:H21)</f>
        <v>0</v>
      </c>
    </row>
    <row r="23" spans="2:8" x14ac:dyDescent="0.25">
      <c r="B23" s="117"/>
      <c r="C23" s="117"/>
      <c r="D23" s="118"/>
    </row>
    <row r="24" spans="2:8" x14ac:dyDescent="0.25">
      <c r="B24" s="908" t="s">
        <v>492</v>
      </c>
      <c r="C24" s="909"/>
      <c r="D24" s="909"/>
      <c r="E24" s="909"/>
      <c r="F24" s="909"/>
      <c r="G24" s="910"/>
      <c r="H24" s="156">
        <f>+H12-H22</f>
        <v>0</v>
      </c>
    </row>
    <row r="26" spans="2:8" x14ac:dyDescent="0.25">
      <c r="B26" s="911" t="s">
        <v>493</v>
      </c>
      <c r="C26" s="912"/>
      <c r="D26" s="912"/>
      <c r="E26" s="912"/>
      <c r="F26" s="912"/>
      <c r="G26" s="913"/>
      <c r="H26" s="119" t="s">
        <v>494</v>
      </c>
    </row>
    <row r="27" spans="2:8" x14ac:dyDescent="0.25">
      <c r="B27" s="914" t="s">
        <v>495</v>
      </c>
      <c r="C27" s="915"/>
      <c r="D27" s="915"/>
      <c r="E27" s="915"/>
      <c r="F27" s="915"/>
      <c r="G27" s="916"/>
      <c r="H27" s="218">
        <f>+H85</f>
        <v>0</v>
      </c>
    </row>
    <row r="28" spans="2:8" x14ac:dyDescent="0.25">
      <c r="B28" s="917" t="s">
        <v>496</v>
      </c>
      <c r="C28" s="918"/>
      <c r="D28" s="918"/>
      <c r="E28" s="918"/>
      <c r="F28" s="918"/>
      <c r="G28" s="919"/>
      <c r="H28" s="219">
        <f>+H92</f>
        <v>0</v>
      </c>
    </row>
    <row r="29" spans="2:8" x14ac:dyDescent="0.25">
      <c r="B29" s="917" t="s">
        <v>497</v>
      </c>
      <c r="C29" s="918"/>
      <c r="D29" s="918"/>
      <c r="E29" s="918"/>
      <c r="F29" s="918"/>
      <c r="G29" s="919"/>
      <c r="H29" s="219">
        <f>+H104</f>
        <v>0</v>
      </c>
    </row>
    <row r="30" spans="2:8" x14ac:dyDescent="0.25">
      <c r="B30" s="917" t="s">
        <v>498</v>
      </c>
      <c r="C30" s="918"/>
      <c r="D30" s="918"/>
      <c r="E30" s="918"/>
      <c r="F30" s="918"/>
      <c r="G30" s="919"/>
      <c r="H30" s="219">
        <f>+H117+H128</f>
        <v>0</v>
      </c>
    </row>
    <row r="31" spans="2:8" x14ac:dyDescent="0.25">
      <c r="B31" s="917" t="s">
        <v>499</v>
      </c>
      <c r="C31" s="918"/>
      <c r="D31" s="918"/>
      <c r="E31" s="918"/>
      <c r="F31" s="918"/>
      <c r="G31" s="919"/>
      <c r="H31" s="219">
        <f>+H135</f>
        <v>0</v>
      </c>
    </row>
    <row r="32" spans="2:8" x14ac:dyDescent="0.25">
      <c r="B32" s="917" t="s">
        <v>500</v>
      </c>
      <c r="C32" s="918"/>
      <c r="D32" s="918"/>
      <c r="E32" s="918"/>
      <c r="F32" s="918"/>
      <c r="G32" s="919"/>
      <c r="H32" s="219">
        <f>+H140</f>
        <v>0</v>
      </c>
    </row>
    <row r="33" spans="2:8" x14ac:dyDescent="0.25">
      <c r="B33" s="917" t="s">
        <v>501</v>
      </c>
      <c r="C33" s="918"/>
      <c r="D33" s="918"/>
      <c r="E33" s="918"/>
      <c r="F33" s="918"/>
      <c r="G33" s="919"/>
      <c r="H33" s="219">
        <f>+H145</f>
        <v>0</v>
      </c>
    </row>
    <row r="34" spans="2:8" x14ac:dyDescent="0.25">
      <c r="B34" s="917" t="s">
        <v>502</v>
      </c>
      <c r="C34" s="918"/>
      <c r="D34" s="918"/>
      <c r="E34" s="918"/>
      <c r="F34" s="918"/>
      <c r="G34" s="919"/>
      <c r="H34" s="219">
        <f>+H152</f>
        <v>0</v>
      </c>
    </row>
    <row r="35" spans="2:8" x14ac:dyDescent="0.25">
      <c r="B35" s="917" t="s">
        <v>503</v>
      </c>
      <c r="C35" s="918"/>
      <c r="D35" s="918"/>
      <c r="E35" s="918"/>
      <c r="F35" s="918"/>
      <c r="G35" s="919"/>
      <c r="H35" s="219">
        <f>+H157</f>
        <v>0</v>
      </c>
    </row>
    <row r="36" spans="2:8" x14ac:dyDescent="0.25">
      <c r="B36" s="917" t="s">
        <v>504</v>
      </c>
      <c r="C36" s="918"/>
      <c r="D36" s="918"/>
      <c r="E36" s="918"/>
      <c r="F36" s="918"/>
      <c r="G36" s="919"/>
      <c r="H36" s="219">
        <f>+H168</f>
        <v>0</v>
      </c>
    </row>
    <row r="37" spans="2:8" x14ac:dyDescent="0.25">
      <c r="B37" s="917" t="s">
        <v>505</v>
      </c>
      <c r="C37" s="918"/>
      <c r="D37" s="918"/>
      <c r="E37" s="918"/>
      <c r="F37" s="918"/>
      <c r="G37" s="919"/>
      <c r="H37" s="219">
        <f>+H174</f>
        <v>0</v>
      </c>
    </row>
    <row r="38" spans="2:8" x14ac:dyDescent="0.25">
      <c r="B38" s="917" t="s">
        <v>506</v>
      </c>
      <c r="C38" s="918"/>
      <c r="D38" s="918"/>
      <c r="E38" s="918"/>
      <c r="F38" s="918"/>
      <c r="G38" s="919"/>
      <c r="H38" s="219">
        <f>+H180</f>
        <v>0</v>
      </c>
    </row>
    <row r="39" spans="2:8" x14ac:dyDescent="0.25">
      <c r="B39" s="917" t="s">
        <v>507</v>
      </c>
      <c r="C39" s="918"/>
      <c r="D39" s="918"/>
      <c r="E39" s="918"/>
      <c r="F39" s="918"/>
      <c r="G39" s="919"/>
      <c r="H39" s="219">
        <f>+H186</f>
        <v>0</v>
      </c>
    </row>
    <row r="40" spans="2:8" x14ac:dyDescent="0.25">
      <c r="B40" s="917" t="s">
        <v>508</v>
      </c>
      <c r="C40" s="918"/>
      <c r="D40" s="918"/>
      <c r="E40" s="918"/>
      <c r="F40" s="918"/>
      <c r="G40" s="919"/>
      <c r="H40" s="219">
        <f>+H192</f>
        <v>0</v>
      </c>
    </row>
    <row r="41" spans="2:8" x14ac:dyDescent="0.25">
      <c r="B41" s="917" t="s">
        <v>509</v>
      </c>
      <c r="C41" s="918"/>
      <c r="D41" s="918"/>
      <c r="E41" s="918"/>
      <c r="F41" s="918"/>
      <c r="G41" s="919"/>
      <c r="H41" s="219">
        <f>+H198</f>
        <v>0</v>
      </c>
    </row>
    <row r="42" spans="2:8" x14ac:dyDescent="0.25">
      <c r="B42" s="917" t="s">
        <v>510</v>
      </c>
      <c r="C42" s="918"/>
      <c r="D42" s="918"/>
      <c r="E42" s="918"/>
      <c r="F42" s="918"/>
      <c r="G42" s="919"/>
      <c r="H42" s="219">
        <f>+H205</f>
        <v>0</v>
      </c>
    </row>
    <row r="43" spans="2:8" x14ac:dyDescent="0.25">
      <c r="B43" s="917" t="s">
        <v>511</v>
      </c>
      <c r="C43" s="918"/>
      <c r="D43" s="918"/>
      <c r="E43" s="918"/>
      <c r="F43" s="918"/>
      <c r="G43" s="919"/>
      <c r="H43" s="219">
        <f>+H212</f>
        <v>0</v>
      </c>
    </row>
    <row r="44" spans="2:8" x14ac:dyDescent="0.25">
      <c r="B44" s="917" t="s">
        <v>512</v>
      </c>
      <c r="C44" s="918"/>
      <c r="D44" s="918"/>
      <c r="E44" s="918"/>
      <c r="F44" s="918"/>
      <c r="G44" s="919"/>
      <c r="H44" s="219">
        <f>+H217</f>
        <v>0</v>
      </c>
    </row>
    <row r="45" spans="2:8" x14ac:dyDescent="0.25">
      <c r="B45" s="917" t="s">
        <v>513</v>
      </c>
      <c r="C45" s="918"/>
      <c r="D45" s="918"/>
      <c r="E45" s="918"/>
      <c r="F45" s="918"/>
      <c r="G45" s="919"/>
      <c r="H45" s="219">
        <f>+H223</f>
        <v>0</v>
      </c>
    </row>
    <row r="46" spans="2:8" x14ac:dyDescent="0.25">
      <c r="B46" s="917" t="s">
        <v>514</v>
      </c>
      <c r="C46" s="918"/>
      <c r="D46" s="918"/>
      <c r="E46" s="918"/>
      <c r="F46" s="918"/>
      <c r="G46" s="919"/>
      <c r="H46" s="219">
        <f>+H232</f>
        <v>0</v>
      </c>
    </row>
    <row r="47" spans="2:8" x14ac:dyDescent="0.25">
      <c r="B47" s="220" t="s">
        <v>515</v>
      </c>
      <c r="C47" s="221"/>
      <c r="D47" s="221"/>
      <c r="E47" s="221"/>
      <c r="F47" s="221"/>
      <c r="G47" s="222"/>
      <c r="H47" s="223">
        <f>+H241</f>
        <v>0</v>
      </c>
    </row>
    <row r="48" spans="2:8" x14ac:dyDescent="0.25">
      <c r="B48" s="926" t="s">
        <v>516</v>
      </c>
      <c r="C48" s="927"/>
      <c r="D48" s="927"/>
      <c r="E48" s="927"/>
      <c r="F48" s="927"/>
      <c r="G48" s="928"/>
      <c r="H48" s="120">
        <f>SUM(H27:H47)</f>
        <v>0</v>
      </c>
    </row>
    <row r="50" spans="2:9" x14ac:dyDescent="0.25">
      <c r="B50" s="929" t="s">
        <v>517</v>
      </c>
      <c r="C50" s="930"/>
      <c r="D50" s="930"/>
      <c r="E50" s="930"/>
      <c r="F50" s="930"/>
      <c r="G50" s="931"/>
      <c r="H50" s="224">
        <f>+H253</f>
        <v>0</v>
      </c>
    </row>
    <row r="52" spans="2:9" x14ac:dyDescent="0.25">
      <c r="B52" s="926" t="s">
        <v>518</v>
      </c>
      <c r="C52" s="927"/>
      <c r="D52" s="927"/>
      <c r="E52" s="927"/>
      <c r="F52" s="927"/>
      <c r="G52" s="928"/>
      <c r="H52" s="120">
        <f>+H24+H48+H50</f>
        <v>0</v>
      </c>
    </row>
    <row r="56" spans="2:9" ht="15.75" x14ac:dyDescent="0.25">
      <c r="B56" s="932" t="s">
        <v>519</v>
      </c>
      <c r="C56" s="932"/>
      <c r="D56" s="932"/>
      <c r="E56" s="932"/>
      <c r="F56" s="932"/>
      <c r="G56" s="932"/>
      <c r="H56" s="932"/>
      <c r="I56" s="157"/>
    </row>
    <row r="58" spans="2:9" s="370" customFormat="1" x14ac:dyDescent="0.25">
      <c r="B58" s="158" t="s">
        <v>520</v>
      </c>
      <c r="C58" s="153"/>
      <c r="D58" s="369"/>
      <c r="E58" s="369"/>
      <c r="F58" s="369"/>
      <c r="G58" s="369"/>
      <c r="H58" s="369"/>
    </row>
    <row r="59" spans="2:9" s="370" customFormat="1" ht="60" x14ac:dyDescent="0.25">
      <c r="B59" s="593" t="s">
        <v>521</v>
      </c>
      <c r="C59" s="593" t="s">
        <v>522</v>
      </c>
      <c r="D59" s="593" t="s">
        <v>523</v>
      </c>
      <c r="E59" s="593" t="s">
        <v>524</v>
      </c>
      <c r="F59" s="593" t="s">
        <v>525</v>
      </c>
      <c r="G59" s="593" t="s">
        <v>475</v>
      </c>
      <c r="H59" s="593" t="s">
        <v>526</v>
      </c>
    </row>
    <row r="60" spans="2:9" s="370" customFormat="1" ht="12" x14ac:dyDescent="0.25">
      <c r="B60" s="322" t="s">
        <v>527</v>
      </c>
      <c r="C60" s="250"/>
      <c r="D60" s="250"/>
      <c r="E60" s="323">
        <f>IF(C60=0,0,+D60/C60*100)</f>
        <v>0</v>
      </c>
      <c r="F60" s="323">
        <f>+E60-100</f>
        <v>-100</v>
      </c>
      <c r="G60" s="251"/>
      <c r="H60" s="323">
        <f>+G60*F60/100</f>
        <v>0</v>
      </c>
    </row>
    <row r="61" spans="2:9" s="370" customFormat="1" ht="12" x14ac:dyDescent="0.25">
      <c r="B61" s="324" t="s">
        <v>528</v>
      </c>
      <c r="C61" s="250"/>
      <c r="D61" s="250"/>
      <c r="E61" s="323">
        <f t="shared" ref="E61:E66" si="0">IF(C61=0,0,+D61/C61*100)</f>
        <v>0</v>
      </c>
      <c r="F61" s="323">
        <f t="shared" ref="F61:F66" si="1">+E61-100</f>
        <v>-100</v>
      </c>
      <c r="G61" s="250"/>
      <c r="H61" s="323">
        <f t="shared" ref="H61:H83" si="2">+G61*F61/100</f>
        <v>0</v>
      </c>
    </row>
    <row r="62" spans="2:9" s="370" customFormat="1" ht="12" x14ac:dyDescent="0.25">
      <c r="B62" s="324" t="s">
        <v>529</v>
      </c>
      <c r="C62" s="250"/>
      <c r="D62" s="250"/>
      <c r="E62" s="323">
        <f t="shared" si="0"/>
        <v>0</v>
      </c>
      <c r="F62" s="323">
        <f t="shared" si="1"/>
        <v>-100</v>
      </c>
      <c r="G62" s="250"/>
      <c r="H62" s="323">
        <f t="shared" si="2"/>
        <v>0</v>
      </c>
    </row>
    <row r="63" spans="2:9" s="370" customFormat="1" ht="24" x14ac:dyDescent="0.25">
      <c r="B63" s="324" t="s">
        <v>530</v>
      </c>
      <c r="C63" s="250"/>
      <c r="D63" s="250"/>
      <c r="E63" s="323">
        <f t="shared" si="0"/>
        <v>0</v>
      </c>
      <c r="F63" s="323">
        <f t="shared" si="1"/>
        <v>-100</v>
      </c>
      <c r="G63" s="250"/>
      <c r="H63" s="323">
        <f t="shared" si="2"/>
        <v>0</v>
      </c>
    </row>
    <row r="64" spans="2:9" s="370" customFormat="1" ht="12" x14ac:dyDescent="0.25">
      <c r="B64" s="324" t="s">
        <v>531</v>
      </c>
      <c r="C64" s="250"/>
      <c r="D64" s="250"/>
      <c r="E64" s="323">
        <f t="shared" si="0"/>
        <v>0</v>
      </c>
      <c r="F64" s="323">
        <f t="shared" si="1"/>
        <v>-100</v>
      </c>
      <c r="G64" s="250"/>
      <c r="H64" s="323">
        <f t="shared" si="2"/>
        <v>0</v>
      </c>
    </row>
    <row r="65" spans="2:8" s="370" customFormat="1" ht="12" x14ac:dyDescent="0.25">
      <c r="B65" s="324" t="s">
        <v>532</v>
      </c>
      <c r="C65" s="250"/>
      <c r="D65" s="250"/>
      <c r="E65" s="323">
        <f t="shared" si="0"/>
        <v>0</v>
      </c>
      <c r="F65" s="323">
        <f t="shared" si="1"/>
        <v>-100</v>
      </c>
      <c r="G65" s="250"/>
      <c r="H65" s="323">
        <f t="shared" si="2"/>
        <v>0</v>
      </c>
    </row>
    <row r="66" spans="2:8" s="370" customFormat="1" ht="12" x14ac:dyDescent="0.25">
      <c r="B66" s="325" t="s">
        <v>533</v>
      </c>
      <c r="C66" s="250"/>
      <c r="D66" s="250"/>
      <c r="E66" s="323">
        <f t="shared" si="0"/>
        <v>0</v>
      </c>
      <c r="F66" s="323">
        <f t="shared" si="1"/>
        <v>-100</v>
      </c>
      <c r="G66" s="252"/>
      <c r="H66" s="323">
        <f t="shared" si="2"/>
        <v>0</v>
      </c>
    </row>
    <row r="67" spans="2:8" s="370" customFormat="1" ht="12" x14ac:dyDescent="0.25">
      <c r="B67" s="326" t="s">
        <v>534</v>
      </c>
      <c r="C67" s="327">
        <f>SUM(C60:C66)</f>
        <v>0</v>
      </c>
      <c r="D67" s="327">
        <f>SUM(D60:D66)</f>
        <v>0</v>
      </c>
      <c r="E67" s="327"/>
      <c r="F67" s="327"/>
      <c r="G67" s="327">
        <f t="shared" ref="G67:H67" si="3">SUM(G60:G66)</f>
        <v>0</v>
      </c>
      <c r="H67" s="327">
        <f t="shared" si="3"/>
        <v>0</v>
      </c>
    </row>
    <row r="68" spans="2:8" s="370" customFormat="1" ht="12" x14ac:dyDescent="0.25">
      <c r="B68" s="322" t="s">
        <v>535</v>
      </c>
      <c r="C68" s="250"/>
      <c r="D68" s="250"/>
      <c r="E68" s="323">
        <f t="shared" ref="E68:E73" si="4">IF(C68=0,0,+D68/C68*100)</f>
        <v>0</v>
      </c>
      <c r="F68" s="323">
        <f t="shared" ref="F68:F73" si="5">+E68-100</f>
        <v>-100</v>
      </c>
      <c r="G68" s="251"/>
      <c r="H68" s="323">
        <f t="shared" si="2"/>
        <v>0</v>
      </c>
    </row>
    <row r="69" spans="2:8" s="370" customFormat="1" ht="12" x14ac:dyDescent="0.25">
      <c r="B69" s="324" t="s">
        <v>536</v>
      </c>
      <c r="C69" s="250"/>
      <c r="D69" s="250"/>
      <c r="E69" s="323">
        <f t="shared" si="4"/>
        <v>0</v>
      </c>
      <c r="F69" s="323">
        <f t="shared" si="5"/>
        <v>-100</v>
      </c>
      <c r="G69" s="250"/>
      <c r="H69" s="323">
        <f t="shared" si="2"/>
        <v>0</v>
      </c>
    </row>
    <row r="70" spans="2:8" s="370" customFormat="1" ht="24" x14ac:dyDescent="0.25">
      <c r="B70" s="324" t="s">
        <v>537</v>
      </c>
      <c r="C70" s="250"/>
      <c r="D70" s="250"/>
      <c r="E70" s="323">
        <f t="shared" si="4"/>
        <v>0</v>
      </c>
      <c r="F70" s="323">
        <f t="shared" si="5"/>
        <v>-100</v>
      </c>
      <c r="G70" s="250"/>
      <c r="H70" s="323">
        <f t="shared" si="2"/>
        <v>0</v>
      </c>
    </row>
    <row r="71" spans="2:8" s="370" customFormat="1" ht="12" x14ac:dyDescent="0.25">
      <c r="B71" s="324" t="s">
        <v>538</v>
      </c>
      <c r="C71" s="250"/>
      <c r="D71" s="250"/>
      <c r="E71" s="323">
        <f t="shared" si="4"/>
        <v>0</v>
      </c>
      <c r="F71" s="323">
        <f t="shared" si="5"/>
        <v>-100</v>
      </c>
      <c r="G71" s="250"/>
      <c r="H71" s="323">
        <f t="shared" si="2"/>
        <v>0</v>
      </c>
    </row>
    <row r="72" spans="2:8" s="370" customFormat="1" ht="12" x14ac:dyDescent="0.25">
      <c r="B72" s="324" t="s">
        <v>539</v>
      </c>
      <c r="C72" s="250"/>
      <c r="D72" s="250"/>
      <c r="E72" s="323">
        <f t="shared" si="4"/>
        <v>0</v>
      </c>
      <c r="F72" s="323">
        <f t="shared" si="5"/>
        <v>-100</v>
      </c>
      <c r="G72" s="250"/>
      <c r="H72" s="323">
        <f t="shared" si="2"/>
        <v>0</v>
      </c>
    </row>
    <row r="73" spans="2:8" s="370" customFormat="1" ht="12" x14ac:dyDescent="0.25">
      <c r="B73" s="325" t="s">
        <v>540</v>
      </c>
      <c r="C73" s="250"/>
      <c r="D73" s="250"/>
      <c r="E73" s="323">
        <f t="shared" si="4"/>
        <v>0</v>
      </c>
      <c r="F73" s="323">
        <f t="shared" si="5"/>
        <v>-100</v>
      </c>
      <c r="G73" s="252"/>
      <c r="H73" s="323">
        <f t="shared" si="2"/>
        <v>0</v>
      </c>
    </row>
    <row r="74" spans="2:8" s="370" customFormat="1" ht="12" x14ac:dyDescent="0.25">
      <c r="B74" s="326" t="s">
        <v>541</v>
      </c>
      <c r="C74" s="327">
        <f>SUM(C68:C73)</f>
        <v>0</v>
      </c>
      <c r="D74" s="327">
        <f>SUM(D68:D73)</f>
        <v>0</v>
      </c>
      <c r="E74" s="327"/>
      <c r="F74" s="327"/>
      <c r="G74" s="327">
        <f t="shared" ref="G74:H74" si="6">SUM(G68:G73)</f>
        <v>0</v>
      </c>
      <c r="H74" s="327">
        <f t="shared" si="6"/>
        <v>0</v>
      </c>
    </row>
    <row r="75" spans="2:8" s="370" customFormat="1" ht="12" x14ac:dyDescent="0.25">
      <c r="B75" s="322" t="s">
        <v>542</v>
      </c>
      <c r="C75" s="250"/>
      <c r="D75" s="250"/>
      <c r="E75" s="323">
        <f t="shared" ref="E75:E83" si="7">IF(C75=0,0,+D75/C75*100)</f>
        <v>0</v>
      </c>
      <c r="F75" s="323">
        <f t="shared" ref="F75:F83" si="8">+E75-100</f>
        <v>-100</v>
      </c>
      <c r="G75" s="251"/>
      <c r="H75" s="323">
        <f t="shared" si="2"/>
        <v>0</v>
      </c>
    </row>
    <row r="76" spans="2:8" s="370" customFormat="1" ht="24" x14ac:dyDescent="0.25">
      <c r="B76" s="324" t="s">
        <v>543</v>
      </c>
      <c r="C76" s="250"/>
      <c r="D76" s="250"/>
      <c r="E76" s="323">
        <f t="shared" si="7"/>
        <v>0</v>
      </c>
      <c r="F76" s="323">
        <f t="shared" si="8"/>
        <v>-100</v>
      </c>
      <c r="G76" s="250"/>
      <c r="H76" s="323">
        <f t="shared" si="2"/>
        <v>0</v>
      </c>
    </row>
    <row r="77" spans="2:8" s="370" customFormat="1" ht="12" x14ac:dyDescent="0.25">
      <c r="B77" s="324" t="s">
        <v>544</v>
      </c>
      <c r="C77" s="250"/>
      <c r="D77" s="250"/>
      <c r="E77" s="323">
        <f t="shared" si="7"/>
        <v>0</v>
      </c>
      <c r="F77" s="323">
        <f t="shared" si="8"/>
        <v>-100</v>
      </c>
      <c r="G77" s="250"/>
      <c r="H77" s="323">
        <f t="shared" si="2"/>
        <v>0</v>
      </c>
    </row>
    <row r="78" spans="2:8" s="370" customFormat="1" ht="24" x14ac:dyDescent="0.25">
      <c r="B78" s="324" t="s">
        <v>545</v>
      </c>
      <c r="C78" s="250"/>
      <c r="D78" s="250"/>
      <c r="E78" s="323">
        <f t="shared" si="7"/>
        <v>0</v>
      </c>
      <c r="F78" s="323">
        <f t="shared" si="8"/>
        <v>-100</v>
      </c>
      <c r="G78" s="250"/>
      <c r="H78" s="323">
        <f t="shared" si="2"/>
        <v>0</v>
      </c>
    </row>
    <row r="79" spans="2:8" s="370" customFormat="1" ht="12" x14ac:dyDescent="0.25">
      <c r="B79" s="324" t="s">
        <v>546</v>
      </c>
      <c r="C79" s="250"/>
      <c r="D79" s="250"/>
      <c r="E79" s="323">
        <f t="shared" si="7"/>
        <v>0</v>
      </c>
      <c r="F79" s="323">
        <f t="shared" si="8"/>
        <v>-100</v>
      </c>
      <c r="G79" s="250"/>
      <c r="H79" s="323">
        <f t="shared" si="2"/>
        <v>0</v>
      </c>
    </row>
    <row r="80" spans="2:8" s="370" customFormat="1" ht="12" x14ac:dyDescent="0.25">
      <c r="B80" s="324" t="s">
        <v>547</v>
      </c>
      <c r="C80" s="250"/>
      <c r="D80" s="250"/>
      <c r="E80" s="323">
        <f t="shared" si="7"/>
        <v>0</v>
      </c>
      <c r="F80" s="323">
        <f t="shared" si="8"/>
        <v>-100</v>
      </c>
      <c r="G80" s="250"/>
      <c r="H80" s="323">
        <f t="shared" si="2"/>
        <v>0</v>
      </c>
    </row>
    <row r="81" spans="2:8" s="370" customFormat="1" ht="12" x14ac:dyDescent="0.25">
      <c r="B81" s="328" t="s">
        <v>548</v>
      </c>
      <c r="C81" s="250"/>
      <c r="D81" s="250"/>
      <c r="E81" s="323">
        <f t="shared" si="7"/>
        <v>0</v>
      </c>
      <c r="F81" s="323">
        <f t="shared" si="8"/>
        <v>-100</v>
      </c>
      <c r="G81" s="250"/>
      <c r="H81" s="323">
        <f t="shared" si="2"/>
        <v>0</v>
      </c>
    </row>
    <row r="82" spans="2:8" s="370" customFormat="1" ht="12" x14ac:dyDescent="0.25">
      <c r="B82" s="328" t="s">
        <v>549</v>
      </c>
      <c r="C82" s="250"/>
      <c r="D82" s="250"/>
      <c r="E82" s="323">
        <f t="shared" si="7"/>
        <v>0</v>
      </c>
      <c r="F82" s="323">
        <f t="shared" si="8"/>
        <v>-100</v>
      </c>
      <c r="G82" s="250"/>
      <c r="H82" s="323">
        <f t="shared" si="2"/>
        <v>0</v>
      </c>
    </row>
    <row r="83" spans="2:8" s="370" customFormat="1" ht="12" x14ac:dyDescent="0.25">
      <c r="B83" s="325" t="s">
        <v>550</v>
      </c>
      <c r="C83" s="250"/>
      <c r="D83" s="250"/>
      <c r="E83" s="323">
        <f t="shared" si="7"/>
        <v>0</v>
      </c>
      <c r="F83" s="323">
        <f t="shared" si="8"/>
        <v>-100</v>
      </c>
      <c r="G83" s="250"/>
      <c r="H83" s="323">
        <f t="shared" si="2"/>
        <v>0</v>
      </c>
    </row>
    <row r="84" spans="2:8" s="370" customFormat="1" ht="12" x14ac:dyDescent="0.25">
      <c r="B84" s="326" t="s">
        <v>551</v>
      </c>
      <c r="C84" s="327">
        <f>SUM(C75:C83)</f>
        <v>0</v>
      </c>
      <c r="D84" s="327">
        <f>SUM(D75:D83)</f>
        <v>0</v>
      </c>
      <c r="E84" s="327"/>
      <c r="F84" s="327"/>
      <c r="G84" s="327">
        <f>SUM(G75:G83)</f>
        <v>0</v>
      </c>
      <c r="H84" s="327">
        <f>SUM(H75:H83)</f>
        <v>0</v>
      </c>
    </row>
    <row r="85" spans="2:8" s="370" customFormat="1" ht="12" x14ac:dyDescent="0.25">
      <c r="B85" s="326" t="s">
        <v>373</v>
      </c>
      <c r="C85" s="327">
        <f>+C67+C74+C84</f>
        <v>0</v>
      </c>
      <c r="D85" s="327">
        <f>+D67+D74+D84</f>
        <v>0</v>
      </c>
      <c r="E85" s="327"/>
      <c r="F85" s="327"/>
      <c r="G85" s="327">
        <f>+G67+G74+G84</f>
        <v>0</v>
      </c>
      <c r="H85" s="327">
        <f>+H67+H74+H84</f>
        <v>0</v>
      </c>
    </row>
    <row r="86" spans="2:8" s="370" customFormat="1" ht="12" x14ac:dyDescent="0.25"/>
    <row r="87" spans="2:8" s="370" customFormat="1" x14ac:dyDescent="0.25">
      <c r="B87" s="158" t="s">
        <v>552</v>
      </c>
      <c r="C87" s="153"/>
      <c r="D87" s="369"/>
      <c r="E87" s="369"/>
      <c r="F87" s="369"/>
    </row>
    <row r="88" spans="2:8" s="370" customFormat="1" ht="12" x14ac:dyDescent="0.25">
      <c r="B88" s="933" t="s">
        <v>372</v>
      </c>
      <c r="C88" s="934"/>
      <c r="D88" s="934"/>
      <c r="E88" s="934"/>
      <c r="F88" s="934"/>
      <c r="G88" s="935"/>
      <c r="H88" s="593" t="s">
        <v>526</v>
      </c>
    </row>
    <row r="89" spans="2:8" s="370" customFormat="1" ht="12" x14ac:dyDescent="0.25">
      <c r="B89" s="936" t="s">
        <v>553</v>
      </c>
      <c r="C89" s="937"/>
      <c r="D89" s="937"/>
      <c r="E89" s="937"/>
      <c r="F89" s="937"/>
      <c r="G89" s="938"/>
      <c r="H89" s="251"/>
    </row>
    <row r="90" spans="2:8" s="370" customFormat="1" ht="12" x14ac:dyDescent="0.25">
      <c r="B90" s="939" t="s">
        <v>554</v>
      </c>
      <c r="C90" s="940"/>
      <c r="D90" s="940"/>
      <c r="E90" s="940"/>
      <c r="F90" s="940"/>
      <c r="G90" s="941"/>
      <c r="H90" s="250"/>
    </row>
    <row r="91" spans="2:8" s="370" customFormat="1" ht="12" x14ac:dyDescent="0.25">
      <c r="B91" s="942" t="s">
        <v>555</v>
      </c>
      <c r="C91" s="943"/>
      <c r="D91" s="943"/>
      <c r="E91" s="943"/>
      <c r="F91" s="943"/>
      <c r="G91" s="944"/>
      <c r="H91" s="252"/>
    </row>
    <row r="92" spans="2:8" s="370" customFormat="1" ht="12" x14ac:dyDescent="0.25">
      <c r="B92" s="945" t="s">
        <v>373</v>
      </c>
      <c r="C92" s="946"/>
      <c r="D92" s="946"/>
      <c r="E92" s="946"/>
      <c r="F92" s="946"/>
      <c r="G92" s="947"/>
      <c r="H92" s="327">
        <f>SUM(H89:H91)</f>
        <v>0</v>
      </c>
    </row>
    <row r="93" spans="2:8" s="370" customFormat="1" ht="12" x14ac:dyDescent="0.25"/>
    <row r="94" spans="2:8" s="370" customFormat="1" x14ac:dyDescent="0.25">
      <c r="B94" s="158" t="s">
        <v>556</v>
      </c>
      <c r="C94" s="153"/>
      <c r="D94" s="369"/>
      <c r="E94" s="369"/>
      <c r="F94" s="369"/>
    </row>
    <row r="95" spans="2:8" s="370" customFormat="1" ht="36" x14ac:dyDescent="0.25">
      <c r="B95" s="933" t="s">
        <v>372</v>
      </c>
      <c r="C95" s="934"/>
      <c r="D95" s="934"/>
      <c r="E95" s="935"/>
      <c r="F95" s="593" t="s">
        <v>485</v>
      </c>
      <c r="G95" s="593" t="s">
        <v>557</v>
      </c>
      <c r="H95" s="593" t="s">
        <v>558</v>
      </c>
    </row>
    <row r="96" spans="2:8" s="370" customFormat="1" ht="12" x14ac:dyDescent="0.25">
      <c r="B96" s="936" t="s">
        <v>559</v>
      </c>
      <c r="C96" s="937"/>
      <c r="D96" s="937"/>
      <c r="E96" s="938"/>
      <c r="F96" s="250"/>
      <c r="G96" s="250"/>
      <c r="H96" s="371">
        <f t="shared" ref="H96:H103" si="9">+F96-G96</f>
        <v>0</v>
      </c>
    </row>
    <row r="97" spans="2:9" s="370" customFormat="1" ht="12" x14ac:dyDescent="0.25">
      <c r="B97" s="939" t="s">
        <v>560</v>
      </c>
      <c r="C97" s="940"/>
      <c r="D97" s="940"/>
      <c r="E97" s="941"/>
      <c r="F97" s="250"/>
      <c r="G97" s="250"/>
      <c r="H97" s="323">
        <f t="shared" si="9"/>
        <v>0</v>
      </c>
    </row>
    <row r="98" spans="2:9" s="370" customFormat="1" ht="12" x14ac:dyDescent="0.25">
      <c r="B98" s="939" t="s">
        <v>561</v>
      </c>
      <c r="C98" s="940"/>
      <c r="D98" s="940"/>
      <c r="E98" s="941"/>
      <c r="F98" s="250"/>
      <c r="G98" s="250"/>
      <c r="H98" s="323">
        <f t="shared" si="9"/>
        <v>0</v>
      </c>
    </row>
    <row r="99" spans="2:9" s="370" customFormat="1" ht="12" x14ac:dyDescent="0.25">
      <c r="B99" s="939" t="s">
        <v>562</v>
      </c>
      <c r="C99" s="940"/>
      <c r="D99" s="940"/>
      <c r="E99" s="941"/>
      <c r="F99" s="250"/>
      <c r="G99" s="250"/>
      <c r="H99" s="323">
        <f t="shared" si="9"/>
        <v>0</v>
      </c>
    </row>
    <row r="100" spans="2:9" s="370" customFormat="1" ht="12" x14ac:dyDescent="0.25">
      <c r="B100" s="939" t="s">
        <v>563</v>
      </c>
      <c r="C100" s="940"/>
      <c r="D100" s="940"/>
      <c r="E100" s="941"/>
      <c r="F100" s="250"/>
      <c r="G100" s="250"/>
      <c r="H100" s="323">
        <f t="shared" si="9"/>
        <v>0</v>
      </c>
    </row>
    <row r="101" spans="2:9" s="370" customFormat="1" ht="12" x14ac:dyDescent="0.25">
      <c r="B101" s="939" t="s">
        <v>564</v>
      </c>
      <c r="C101" s="940"/>
      <c r="D101" s="940"/>
      <c r="E101" s="941"/>
      <c r="F101" s="250"/>
      <c r="G101" s="250"/>
      <c r="H101" s="323">
        <f t="shared" si="9"/>
        <v>0</v>
      </c>
    </row>
    <row r="102" spans="2:9" s="370" customFormat="1" ht="12" x14ac:dyDescent="0.25">
      <c r="B102" s="939" t="s">
        <v>565</v>
      </c>
      <c r="C102" s="940"/>
      <c r="D102" s="940"/>
      <c r="E102" s="941"/>
      <c r="F102" s="250"/>
      <c r="G102" s="250"/>
      <c r="H102" s="323">
        <f t="shared" si="9"/>
        <v>0</v>
      </c>
    </row>
    <row r="103" spans="2:9" s="370" customFormat="1" ht="12" x14ac:dyDescent="0.25">
      <c r="B103" s="942" t="s">
        <v>566</v>
      </c>
      <c r="C103" s="943"/>
      <c r="D103" s="943"/>
      <c r="E103" s="944"/>
      <c r="F103" s="250"/>
      <c r="G103" s="250"/>
      <c r="H103" s="372">
        <f t="shared" si="9"/>
        <v>0</v>
      </c>
    </row>
    <row r="104" spans="2:9" s="370" customFormat="1" ht="12" x14ac:dyDescent="0.25">
      <c r="B104" s="945" t="s">
        <v>373</v>
      </c>
      <c r="C104" s="946"/>
      <c r="D104" s="946"/>
      <c r="E104" s="947"/>
      <c r="F104" s="327">
        <f>SUM(F96:F103)</f>
        <v>0</v>
      </c>
      <c r="G104" s="327">
        <f>SUM(G96:G103)</f>
        <v>0</v>
      </c>
      <c r="H104" s="327">
        <f>SUM(H96:H103)</f>
        <v>0</v>
      </c>
    </row>
    <row r="105" spans="2:9" s="370" customFormat="1" ht="12" x14ac:dyDescent="0.25"/>
    <row r="106" spans="2:9" s="370" customFormat="1" x14ac:dyDescent="0.25">
      <c r="B106" s="158" t="s">
        <v>567</v>
      </c>
      <c r="C106" s="153"/>
      <c r="D106" s="373"/>
      <c r="E106" s="373"/>
      <c r="F106" s="373"/>
      <c r="G106" s="373"/>
      <c r="H106" s="373"/>
      <c r="I106" s="373"/>
    </row>
    <row r="107" spans="2:9" s="370" customFormat="1" ht="21.75" customHeight="1" x14ac:dyDescent="0.25">
      <c r="B107" s="954" t="s">
        <v>568</v>
      </c>
      <c r="C107" s="954"/>
      <c r="D107" s="954"/>
      <c r="E107" s="954"/>
      <c r="F107" s="954"/>
      <c r="G107" s="954"/>
      <c r="H107" s="954"/>
    </row>
    <row r="108" spans="2:9" x14ac:dyDescent="0.25">
      <c r="B108" s="591"/>
      <c r="C108" s="591"/>
      <c r="D108" s="591"/>
      <c r="E108" s="591"/>
      <c r="F108" s="591"/>
      <c r="G108" s="591"/>
      <c r="H108" s="591"/>
    </row>
    <row r="109" spans="2:9" x14ac:dyDescent="0.25">
      <c r="B109" s="306" t="s">
        <v>569</v>
      </c>
      <c r="C109" s="591"/>
      <c r="D109" s="591"/>
      <c r="E109" s="591"/>
      <c r="F109" s="591"/>
      <c r="G109" s="591"/>
      <c r="H109" s="591"/>
    </row>
    <row r="110" spans="2:9" ht="51" x14ac:dyDescent="0.25">
      <c r="B110" s="955" t="s">
        <v>372</v>
      </c>
      <c r="C110" s="956"/>
      <c r="D110" s="956"/>
      <c r="E110" s="956"/>
      <c r="F110" s="957"/>
      <c r="G110" s="115" t="s">
        <v>570</v>
      </c>
      <c r="H110" s="115" t="s">
        <v>571</v>
      </c>
    </row>
    <row r="111" spans="2:9" x14ac:dyDescent="0.25">
      <c r="B111" s="920" t="s">
        <v>486</v>
      </c>
      <c r="C111" s="921"/>
      <c r="D111" s="921"/>
      <c r="E111" s="921"/>
      <c r="F111" s="922"/>
      <c r="G111" s="246"/>
      <c r="H111" s="371">
        <f>-G111</f>
        <v>0</v>
      </c>
    </row>
    <row r="112" spans="2:9" x14ac:dyDescent="0.25">
      <c r="B112" s="923" t="s">
        <v>487</v>
      </c>
      <c r="C112" s="924"/>
      <c r="D112" s="924"/>
      <c r="E112" s="924"/>
      <c r="F112" s="925"/>
      <c r="G112" s="247"/>
      <c r="H112" s="323">
        <f>-G112</f>
        <v>0</v>
      </c>
    </row>
    <row r="113" spans="2:12" x14ac:dyDescent="0.25">
      <c r="B113" s="923" t="s">
        <v>488</v>
      </c>
      <c r="C113" s="924"/>
      <c r="D113" s="924"/>
      <c r="E113" s="924"/>
      <c r="F113" s="925"/>
      <c r="G113" s="247"/>
      <c r="H113" s="323">
        <f t="shared" ref="H113:H116" si="10">-G113</f>
        <v>0</v>
      </c>
    </row>
    <row r="114" spans="2:12" x14ac:dyDescent="0.25">
      <c r="B114" s="923" t="s">
        <v>479</v>
      </c>
      <c r="C114" s="924"/>
      <c r="D114" s="924"/>
      <c r="E114" s="924"/>
      <c r="F114" s="925"/>
      <c r="G114" s="247"/>
      <c r="H114" s="323">
        <f t="shared" si="10"/>
        <v>0</v>
      </c>
    </row>
    <row r="115" spans="2:12" x14ac:dyDescent="0.25">
      <c r="B115" s="923" t="s">
        <v>490</v>
      </c>
      <c r="C115" s="924"/>
      <c r="D115" s="924"/>
      <c r="E115" s="924"/>
      <c r="F115" s="925"/>
      <c r="G115" s="247"/>
      <c r="H115" s="323">
        <f t="shared" si="10"/>
        <v>0</v>
      </c>
    </row>
    <row r="116" spans="2:12" x14ac:dyDescent="0.25">
      <c r="B116" s="905" t="s">
        <v>482</v>
      </c>
      <c r="C116" s="906"/>
      <c r="D116" s="906"/>
      <c r="E116" s="906"/>
      <c r="F116" s="907"/>
      <c r="G116" s="249"/>
      <c r="H116" s="323">
        <f t="shared" si="10"/>
        <v>0</v>
      </c>
    </row>
    <row r="117" spans="2:12" x14ac:dyDescent="0.25">
      <c r="B117" s="430" t="s">
        <v>373</v>
      </c>
      <c r="C117" s="431"/>
      <c r="D117" s="431"/>
      <c r="E117" s="431"/>
      <c r="F117" s="431"/>
      <c r="G117" s="116">
        <f>SUM(G111:G116)</f>
        <v>0</v>
      </c>
      <c r="H117" s="116">
        <f>SUM(H111:H116)</f>
        <v>0</v>
      </c>
    </row>
    <row r="118" spans="2:12" x14ac:dyDescent="0.25">
      <c r="B118" s="591"/>
      <c r="C118" s="591"/>
      <c r="D118" s="591"/>
      <c r="E118" s="591"/>
      <c r="F118" s="591"/>
      <c r="G118" s="591"/>
      <c r="H118" s="591"/>
    </row>
    <row r="119" spans="2:12" ht="37.5" customHeight="1" x14ac:dyDescent="0.25">
      <c r="B119" s="958" t="s">
        <v>572</v>
      </c>
      <c r="C119" s="958"/>
      <c r="D119" s="958"/>
      <c r="E119" s="958"/>
      <c r="F119" s="958"/>
      <c r="G119" s="958"/>
      <c r="H119" s="958"/>
    </row>
    <row r="120" spans="2:12" ht="38.25" x14ac:dyDescent="0.25">
      <c r="B120" s="993" t="s">
        <v>573</v>
      </c>
      <c r="C120" s="374" t="s">
        <v>574</v>
      </c>
      <c r="D120" s="374" t="s">
        <v>575</v>
      </c>
      <c r="E120" s="374" t="s">
        <v>576</v>
      </c>
      <c r="F120" s="374" t="s">
        <v>577</v>
      </c>
      <c r="G120" s="374" t="s">
        <v>578</v>
      </c>
      <c r="H120" s="374" t="s">
        <v>526</v>
      </c>
    </row>
    <row r="121" spans="2:12" x14ac:dyDescent="0.25">
      <c r="B121" s="993"/>
      <c r="C121" s="375" t="s">
        <v>579</v>
      </c>
      <c r="D121" s="375" t="s">
        <v>580</v>
      </c>
      <c r="E121" s="375" t="s">
        <v>581</v>
      </c>
      <c r="F121" s="375" t="s">
        <v>582</v>
      </c>
      <c r="G121" s="375" t="s">
        <v>583</v>
      </c>
      <c r="H121" s="376" t="s">
        <v>584</v>
      </c>
    </row>
    <row r="122" spans="2:12" x14ac:dyDescent="0.25">
      <c r="B122" s="377" t="s">
        <v>585</v>
      </c>
      <c r="C122" s="408"/>
      <c r="D122" s="408"/>
      <c r="E122" s="408"/>
      <c r="F122" s="378">
        <f t="shared" ref="F122:F127" si="11">+(C122+D122+E122)/3</f>
        <v>0</v>
      </c>
      <c r="G122" s="408"/>
      <c r="H122" s="380">
        <f t="shared" ref="H122:H127" si="12">(+G122*(100-F122)/100)</f>
        <v>0</v>
      </c>
      <c r="L122" s="154"/>
    </row>
    <row r="123" spans="2:12" x14ac:dyDescent="0.25">
      <c r="B123" s="381" t="s">
        <v>586</v>
      </c>
      <c r="C123" s="409"/>
      <c r="D123" s="409"/>
      <c r="E123" s="409"/>
      <c r="F123" s="379">
        <f t="shared" si="11"/>
        <v>0</v>
      </c>
      <c r="G123" s="409"/>
      <c r="H123" s="380">
        <f t="shared" si="12"/>
        <v>0</v>
      </c>
    </row>
    <row r="124" spans="2:12" x14ac:dyDescent="0.25">
      <c r="B124" s="381" t="s">
        <v>587</v>
      </c>
      <c r="C124" s="409"/>
      <c r="D124" s="409"/>
      <c r="E124" s="409"/>
      <c r="F124" s="379">
        <f t="shared" si="11"/>
        <v>0</v>
      </c>
      <c r="G124" s="409"/>
      <c r="H124" s="380">
        <f t="shared" si="12"/>
        <v>0</v>
      </c>
    </row>
    <row r="125" spans="2:12" x14ac:dyDescent="0.25">
      <c r="B125" s="381" t="s">
        <v>588</v>
      </c>
      <c r="C125" s="409"/>
      <c r="D125" s="409"/>
      <c r="E125" s="409"/>
      <c r="F125" s="379">
        <f t="shared" si="11"/>
        <v>0</v>
      </c>
      <c r="G125" s="409"/>
      <c r="H125" s="380">
        <f t="shared" si="12"/>
        <v>0</v>
      </c>
    </row>
    <row r="126" spans="2:12" x14ac:dyDescent="0.25">
      <c r="B126" s="381" t="s">
        <v>589</v>
      </c>
      <c r="C126" s="409"/>
      <c r="D126" s="409"/>
      <c r="E126" s="409"/>
      <c r="F126" s="379">
        <f t="shared" si="11"/>
        <v>0</v>
      </c>
      <c r="G126" s="409"/>
      <c r="H126" s="380">
        <f t="shared" si="12"/>
        <v>0</v>
      </c>
    </row>
    <row r="127" spans="2:12" x14ac:dyDescent="0.25">
      <c r="B127" s="382" t="s">
        <v>590</v>
      </c>
      <c r="C127" s="409"/>
      <c r="D127" s="410"/>
      <c r="E127" s="410"/>
      <c r="F127" s="383">
        <f t="shared" si="11"/>
        <v>0</v>
      </c>
      <c r="G127" s="410"/>
      <c r="H127" s="380">
        <f t="shared" si="12"/>
        <v>0</v>
      </c>
    </row>
    <row r="128" spans="2:12" s="153" customFormat="1" x14ac:dyDescent="0.25">
      <c r="B128" s="600" t="s">
        <v>373</v>
      </c>
      <c r="C128" s="384"/>
      <c r="D128" s="384"/>
      <c r="E128" s="384"/>
      <c r="F128" s="384"/>
      <c r="G128" s="384">
        <f>SUM(G122:G127)</f>
        <v>0</v>
      </c>
      <c r="H128" s="385">
        <f>SUM(H122:H127)</f>
        <v>0</v>
      </c>
    </row>
    <row r="129" spans="2:8" x14ac:dyDescent="0.25">
      <c r="B129" s="591"/>
      <c r="C129" s="591"/>
      <c r="D129" s="591"/>
      <c r="E129" s="591"/>
      <c r="F129" s="591"/>
      <c r="G129" s="591"/>
      <c r="H129" s="591"/>
    </row>
    <row r="130" spans="2:8" s="370" customFormat="1" x14ac:dyDescent="0.25">
      <c r="B130" s="158" t="s">
        <v>591</v>
      </c>
      <c r="C130" s="153"/>
      <c r="D130" s="373"/>
      <c r="E130" s="373"/>
      <c r="F130" s="373"/>
    </row>
    <row r="131" spans="2:8" s="370" customFormat="1" ht="60" x14ac:dyDescent="0.25">
      <c r="B131" s="933" t="s">
        <v>372</v>
      </c>
      <c r="C131" s="934"/>
      <c r="D131" s="934"/>
      <c r="E131" s="935"/>
      <c r="F131" s="593" t="s">
        <v>592</v>
      </c>
      <c r="G131" s="593" t="s">
        <v>593</v>
      </c>
      <c r="H131" s="593" t="s">
        <v>526</v>
      </c>
    </row>
    <row r="132" spans="2:8" s="370" customFormat="1" ht="12" x14ac:dyDescent="0.25">
      <c r="B132" s="948"/>
      <c r="C132" s="949"/>
      <c r="D132" s="949"/>
      <c r="E132" s="950"/>
      <c r="F132" s="253"/>
      <c r="G132" s="253"/>
      <c r="H132" s="386">
        <f t="shared" ref="H132:H133" si="13">+F132-G132</f>
        <v>0</v>
      </c>
    </row>
    <row r="133" spans="2:8" s="370" customFormat="1" ht="12" x14ac:dyDescent="0.25">
      <c r="B133" s="948"/>
      <c r="C133" s="949"/>
      <c r="D133" s="949"/>
      <c r="E133" s="950"/>
      <c r="F133" s="253"/>
      <c r="G133" s="253"/>
      <c r="H133" s="387">
        <f t="shared" si="13"/>
        <v>0</v>
      </c>
    </row>
    <row r="134" spans="2:8" s="370" customFormat="1" ht="12" x14ac:dyDescent="0.25">
      <c r="B134" s="951"/>
      <c r="C134" s="952"/>
      <c r="D134" s="952"/>
      <c r="E134" s="953"/>
      <c r="F134" s="253"/>
      <c r="G134" s="253"/>
      <c r="H134" s="592">
        <f>+F134-G134</f>
        <v>0</v>
      </c>
    </row>
    <row r="135" spans="2:8" s="370" customFormat="1" ht="12" x14ac:dyDescent="0.25">
      <c r="B135" s="945" t="s">
        <v>373</v>
      </c>
      <c r="C135" s="946"/>
      <c r="D135" s="946"/>
      <c r="E135" s="947"/>
      <c r="F135" s="388">
        <f>SUM(F132:F134)</f>
        <v>0</v>
      </c>
      <c r="G135" s="388">
        <f t="shared" ref="G135:H135" si="14">SUM(G132:G134)</f>
        <v>0</v>
      </c>
      <c r="H135" s="388">
        <f t="shared" si="14"/>
        <v>0</v>
      </c>
    </row>
    <row r="136" spans="2:8" s="370" customFormat="1" ht="12" x14ac:dyDescent="0.25"/>
    <row r="137" spans="2:8" s="370" customFormat="1" x14ac:dyDescent="0.25">
      <c r="B137" s="158" t="s">
        <v>594</v>
      </c>
      <c r="C137" s="153"/>
    </row>
    <row r="138" spans="2:8" s="370" customFormat="1" ht="12" x14ac:dyDescent="0.25">
      <c r="B138" s="933" t="s">
        <v>372</v>
      </c>
      <c r="C138" s="934"/>
      <c r="D138" s="934"/>
      <c r="E138" s="934"/>
      <c r="F138" s="935"/>
      <c r="G138" s="593" t="s">
        <v>494</v>
      </c>
      <c r="H138" s="593" t="s">
        <v>526</v>
      </c>
    </row>
    <row r="139" spans="2:8" s="370" customFormat="1" ht="12" x14ac:dyDescent="0.25">
      <c r="B139" s="970" t="s">
        <v>595</v>
      </c>
      <c r="C139" s="971"/>
      <c r="D139" s="971"/>
      <c r="E139" s="971"/>
      <c r="F139" s="972"/>
      <c r="G139" s="254"/>
      <c r="H139" s="389">
        <f>-G139</f>
        <v>0</v>
      </c>
    </row>
    <row r="140" spans="2:8" s="370" customFormat="1" ht="12" x14ac:dyDescent="0.25">
      <c r="B140" s="945" t="s">
        <v>373</v>
      </c>
      <c r="C140" s="946"/>
      <c r="D140" s="946"/>
      <c r="E140" s="946"/>
      <c r="F140" s="946"/>
      <c r="G140" s="947"/>
      <c r="H140" s="327">
        <f>+H139</f>
        <v>0</v>
      </c>
    </row>
    <row r="141" spans="2:8" s="370" customFormat="1" ht="12" x14ac:dyDescent="0.25"/>
    <row r="142" spans="2:8" s="370" customFormat="1" x14ac:dyDescent="0.25">
      <c r="B142" s="158" t="s">
        <v>596</v>
      </c>
      <c r="C142" s="153"/>
      <c r="D142" s="369"/>
      <c r="E142" s="369"/>
      <c r="F142" s="369"/>
    </row>
    <row r="143" spans="2:8" s="370" customFormat="1" ht="12" x14ac:dyDescent="0.25">
      <c r="B143" s="933" t="s">
        <v>372</v>
      </c>
      <c r="C143" s="934"/>
      <c r="D143" s="934"/>
      <c r="E143" s="934"/>
      <c r="F143" s="935"/>
      <c r="G143" s="593" t="s">
        <v>494</v>
      </c>
      <c r="H143" s="593" t="s">
        <v>526</v>
      </c>
    </row>
    <row r="144" spans="2:8" s="370" customFormat="1" ht="25.5" customHeight="1" x14ac:dyDescent="0.25">
      <c r="B144" s="970" t="s">
        <v>597</v>
      </c>
      <c r="C144" s="971"/>
      <c r="D144" s="971"/>
      <c r="E144" s="971"/>
      <c r="F144" s="972"/>
      <c r="G144" s="255"/>
      <c r="H144" s="390">
        <f>-G144</f>
        <v>0</v>
      </c>
    </row>
    <row r="145" spans="2:8" s="370" customFormat="1" ht="12" x14ac:dyDescent="0.25">
      <c r="B145" s="945" t="s">
        <v>373</v>
      </c>
      <c r="C145" s="946"/>
      <c r="D145" s="946"/>
      <c r="E145" s="946"/>
      <c r="F145" s="946"/>
      <c r="G145" s="947"/>
      <c r="H145" s="327">
        <f>+H144</f>
        <v>0</v>
      </c>
    </row>
    <row r="146" spans="2:8" s="370" customFormat="1" ht="12" x14ac:dyDescent="0.25"/>
    <row r="147" spans="2:8" s="370" customFormat="1" x14ac:dyDescent="0.25">
      <c r="B147" s="158" t="s">
        <v>598</v>
      </c>
      <c r="C147" s="153"/>
      <c r="D147" s="369"/>
      <c r="E147" s="369"/>
      <c r="F147" s="369"/>
    </row>
    <row r="148" spans="2:8" s="370" customFormat="1" ht="72" x14ac:dyDescent="0.25">
      <c r="B148" s="933" t="s">
        <v>372</v>
      </c>
      <c r="C148" s="935"/>
      <c r="D148" s="593" t="s">
        <v>599</v>
      </c>
      <c r="E148" s="593" t="s">
        <v>600</v>
      </c>
      <c r="F148" s="593" t="s">
        <v>601</v>
      </c>
      <c r="G148" s="593" t="s">
        <v>475</v>
      </c>
      <c r="H148" s="593" t="s">
        <v>526</v>
      </c>
    </row>
    <row r="149" spans="2:8" s="370" customFormat="1" ht="12" x14ac:dyDescent="0.25">
      <c r="B149" s="976"/>
      <c r="C149" s="978"/>
      <c r="D149" s="250"/>
      <c r="E149" s="250"/>
      <c r="F149" s="391">
        <f>+D149*E149/100</f>
        <v>0</v>
      </c>
      <c r="G149" s="250"/>
      <c r="H149" s="371">
        <f>+F149-G149</f>
        <v>0</v>
      </c>
    </row>
    <row r="150" spans="2:8" s="370" customFormat="1" ht="12" x14ac:dyDescent="0.25">
      <c r="B150" s="976"/>
      <c r="C150" s="978"/>
      <c r="D150" s="250"/>
      <c r="E150" s="250"/>
      <c r="F150" s="392">
        <f t="shared" ref="F150:F151" si="15">+D150*E150/100</f>
        <v>0</v>
      </c>
      <c r="G150" s="250"/>
      <c r="H150" s="323">
        <f>+F150-G150</f>
        <v>0</v>
      </c>
    </row>
    <row r="151" spans="2:8" s="370" customFormat="1" ht="12" x14ac:dyDescent="0.25">
      <c r="B151" s="979"/>
      <c r="C151" s="981"/>
      <c r="D151" s="250"/>
      <c r="E151" s="250"/>
      <c r="F151" s="393">
        <f t="shared" si="15"/>
        <v>0</v>
      </c>
      <c r="G151" s="250"/>
      <c r="H151" s="372">
        <f>+F151-G151</f>
        <v>0</v>
      </c>
    </row>
    <row r="152" spans="2:8" s="370" customFormat="1" ht="12" x14ac:dyDescent="0.25">
      <c r="B152" s="945" t="s">
        <v>373</v>
      </c>
      <c r="C152" s="947"/>
      <c r="D152" s="327">
        <f>SUM(D149:D151)</f>
        <v>0</v>
      </c>
      <c r="E152" s="327"/>
      <c r="F152" s="327">
        <f>SUM(F149:F151)</f>
        <v>0</v>
      </c>
      <c r="G152" s="327">
        <f>SUM(G149:G151)</f>
        <v>0</v>
      </c>
      <c r="H152" s="327">
        <f>SUM(H149:H151)</f>
        <v>0</v>
      </c>
    </row>
    <row r="153" spans="2:8" s="370" customFormat="1" ht="12" x14ac:dyDescent="0.25"/>
    <row r="154" spans="2:8" s="370" customFormat="1" x14ac:dyDescent="0.25">
      <c r="B154" s="158" t="s">
        <v>602</v>
      </c>
      <c r="C154" s="153"/>
      <c r="D154" s="158"/>
      <c r="E154" s="158"/>
      <c r="F154" s="158"/>
    </row>
    <row r="155" spans="2:8" s="370" customFormat="1" ht="84" x14ac:dyDescent="0.25">
      <c r="B155" s="968" t="s">
        <v>372</v>
      </c>
      <c r="C155" s="968"/>
      <c r="D155" s="968"/>
      <c r="E155" s="968"/>
      <c r="F155" s="593" t="s">
        <v>603</v>
      </c>
      <c r="G155" s="593" t="s">
        <v>604</v>
      </c>
      <c r="H155" s="593" t="s">
        <v>526</v>
      </c>
    </row>
    <row r="156" spans="2:8" s="370" customFormat="1" ht="12" x14ac:dyDescent="0.25">
      <c r="B156" s="969" t="s">
        <v>605</v>
      </c>
      <c r="C156" s="969"/>
      <c r="D156" s="969"/>
      <c r="E156" s="969"/>
      <c r="F156" s="259"/>
      <c r="G156" s="259"/>
      <c r="H156" s="386">
        <f>-F156+G156</f>
        <v>0</v>
      </c>
    </row>
    <row r="157" spans="2:8" s="370" customFormat="1" ht="12" x14ac:dyDescent="0.25">
      <c r="B157" s="968" t="s">
        <v>373</v>
      </c>
      <c r="C157" s="968"/>
      <c r="D157" s="968"/>
      <c r="E157" s="968"/>
      <c r="F157" s="394">
        <f>+F156</f>
        <v>0</v>
      </c>
      <c r="G157" s="394">
        <f>+G156</f>
        <v>0</v>
      </c>
      <c r="H157" s="388">
        <f>+H156</f>
        <v>0</v>
      </c>
    </row>
    <row r="158" spans="2:8" s="370" customFormat="1" ht="12" x14ac:dyDescent="0.25"/>
    <row r="159" spans="2:8" s="370" customFormat="1" x14ac:dyDescent="0.25">
      <c r="B159" s="158" t="s">
        <v>606</v>
      </c>
      <c r="C159" s="153"/>
      <c r="D159" s="369"/>
      <c r="E159" s="369"/>
      <c r="F159" s="369"/>
    </row>
    <row r="160" spans="2:8" s="370" customFormat="1" ht="12" x14ac:dyDescent="0.25">
      <c r="B160" s="933" t="s">
        <v>372</v>
      </c>
      <c r="C160" s="934"/>
      <c r="D160" s="934"/>
      <c r="E160" s="934"/>
      <c r="F160" s="935"/>
      <c r="G160" s="593" t="s">
        <v>494</v>
      </c>
      <c r="H160" s="593" t="s">
        <v>526</v>
      </c>
    </row>
    <row r="161" spans="2:8" s="370" customFormat="1" ht="12" customHeight="1" x14ac:dyDescent="0.25">
      <c r="B161" s="163" t="s">
        <v>607</v>
      </c>
      <c r="C161" s="970" t="s">
        <v>608</v>
      </c>
      <c r="D161" s="971"/>
      <c r="E161" s="971"/>
      <c r="F161" s="972"/>
      <c r="G161" s="260"/>
      <c r="H161" s="395">
        <f>+G161</f>
        <v>0</v>
      </c>
    </row>
    <row r="162" spans="2:8" s="370" customFormat="1" ht="12" customHeight="1" x14ac:dyDescent="0.25">
      <c r="B162" s="396" t="s">
        <v>609</v>
      </c>
      <c r="C162" s="970" t="s">
        <v>610</v>
      </c>
      <c r="D162" s="971"/>
      <c r="E162" s="971"/>
      <c r="F162" s="972"/>
      <c r="G162" s="260"/>
      <c r="H162" s="395">
        <f>-G162</f>
        <v>0</v>
      </c>
    </row>
    <row r="163" spans="2:8" s="370" customFormat="1" ht="12" x14ac:dyDescent="0.25">
      <c r="B163" s="997" t="s">
        <v>611</v>
      </c>
      <c r="C163" s="936" t="s">
        <v>612</v>
      </c>
      <c r="D163" s="937"/>
      <c r="E163" s="937"/>
      <c r="F163" s="938"/>
      <c r="G163" s="259"/>
      <c r="H163" s="959">
        <f>+G164-G163</f>
        <v>0</v>
      </c>
    </row>
    <row r="164" spans="2:8" s="370" customFormat="1" ht="12" x14ac:dyDescent="0.25">
      <c r="B164" s="998"/>
      <c r="C164" s="942" t="s">
        <v>613</v>
      </c>
      <c r="D164" s="943"/>
      <c r="E164" s="943"/>
      <c r="F164" s="944"/>
      <c r="G164" s="261"/>
      <c r="H164" s="960"/>
    </row>
    <row r="165" spans="2:8" s="370" customFormat="1" ht="15" customHeight="1" x14ac:dyDescent="0.25">
      <c r="B165" s="961" t="s">
        <v>614</v>
      </c>
      <c r="C165" s="994" t="s">
        <v>615</v>
      </c>
      <c r="D165" s="995"/>
      <c r="E165" s="995"/>
      <c r="F165" s="996"/>
      <c r="G165" s="259"/>
      <c r="H165" s="963">
        <f>+G165-G166</f>
        <v>0</v>
      </c>
    </row>
    <row r="166" spans="2:8" s="370" customFormat="1" ht="12" x14ac:dyDescent="0.25">
      <c r="B166" s="962"/>
      <c r="C166" s="965" t="s">
        <v>616</v>
      </c>
      <c r="D166" s="966"/>
      <c r="E166" s="966"/>
      <c r="F166" s="967"/>
      <c r="G166" s="261"/>
      <c r="H166" s="964"/>
    </row>
    <row r="167" spans="2:8" s="370" customFormat="1" ht="25.5" x14ac:dyDescent="0.25">
      <c r="B167" s="225" t="s">
        <v>617</v>
      </c>
      <c r="C167" s="999" t="s">
        <v>618</v>
      </c>
      <c r="D167" s="1000"/>
      <c r="E167" s="1000"/>
      <c r="F167" s="1001"/>
      <c r="G167" s="260"/>
      <c r="H167" s="592">
        <f>-G167</f>
        <v>0</v>
      </c>
    </row>
    <row r="168" spans="2:8" s="370" customFormat="1" ht="12" x14ac:dyDescent="0.25">
      <c r="B168" s="945" t="s">
        <v>373</v>
      </c>
      <c r="C168" s="946"/>
      <c r="D168" s="946"/>
      <c r="E168" s="946"/>
      <c r="F168" s="946"/>
      <c r="G168" s="947"/>
      <c r="H168" s="327">
        <f>SUM(H161:H167)</f>
        <v>0</v>
      </c>
    </row>
    <row r="169" spans="2:8" s="399" customFormat="1" ht="12" x14ac:dyDescent="0.25">
      <c r="B169" s="397"/>
      <c r="C169" s="397"/>
      <c r="D169" s="397"/>
      <c r="E169" s="397"/>
      <c r="F169" s="397"/>
      <c r="G169" s="397"/>
      <c r="H169" s="398"/>
    </row>
    <row r="170" spans="2:8" s="370" customFormat="1" x14ac:dyDescent="0.25">
      <c r="B170" s="158" t="s">
        <v>619</v>
      </c>
      <c r="C170" s="153"/>
      <c r="D170" s="369"/>
      <c r="E170" s="369"/>
    </row>
    <row r="171" spans="2:8" s="370" customFormat="1" ht="12" x14ac:dyDescent="0.25">
      <c r="B171" s="400" t="s">
        <v>372</v>
      </c>
      <c r="C171" s="401"/>
      <c r="D171" s="401"/>
      <c r="E171" s="401"/>
      <c r="F171" s="401"/>
      <c r="G171" s="593" t="s">
        <v>494</v>
      </c>
      <c r="H171" s="593" t="s">
        <v>526</v>
      </c>
    </row>
    <row r="172" spans="2:8" s="370" customFormat="1" ht="12" x14ac:dyDescent="0.25">
      <c r="B172" s="936" t="s">
        <v>620</v>
      </c>
      <c r="C172" s="937"/>
      <c r="D172" s="937"/>
      <c r="E172" s="937"/>
      <c r="F172" s="938"/>
      <c r="G172" s="259"/>
      <c r="H172" s="386">
        <f>-G172</f>
        <v>0</v>
      </c>
    </row>
    <row r="173" spans="2:8" s="370" customFormat="1" ht="24.75" customHeight="1" x14ac:dyDescent="0.25">
      <c r="B173" s="942" t="s">
        <v>621</v>
      </c>
      <c r="C173" s="943"/>
      <c r="D173" s="943"/>
      <c r="E173" s="943"/>
      <c r="F173" s="944"/>
      <c r="G173" s="261"/>
      <c r="H173" s="592">
        <f>-G173</f>
        <v>0</v>
      </c>
    </row>
    <row r="174" spans="2:8" s="370" customFormat="1" ht="12" x14ac:dyDescent="0.25">
      <c r="B174" s="945" t="s">
        <v>373</v>
      </c>
      <c r="C174" s="946"/>
      <c r="D174" s="946"/>
      <c r="E174" s="946"/>
      <c r="F174" s="946"/>
      <c r="G174" s="947"/>
      <c r="H174" s="327">
        <f>SUM(H172:H173)</f>
        <v>0</v>
      </c>
    </row>
    <row r="175" spans="2:8" s="370" customFormat="1" ht="12" x14ac:dyDescent="0.25"/>
    <row r="176" spans="2:8" s="370" customFormat="1" x14ac:dyDescent="0.25">
      <c r="B176" s="158" t="s">
        <v>622</v>
      </c>
      <c r="C176" s="153"/>
      <c r="D176" s="369"/>
      <c r="E176" s="369"/>
      <c r="F176" s="369"/>
    </row>
    <row r="177" spans="2:8" s="370" customFormat="1" ht="12" x14ac:dyDescent="0.25">
      <c r="B177" s="933" t="s">
        <v>372</v>
      </c>
      <c r="C177" s="934"/>
      <c r="D177" s="934"/>
      <c r="E177" s="934"/>
      <c r="F177" s="935"/>
      <c r="G177" s="402" t="s">
        <v>494</v>
      </c>
      <c r="H177" s="593" t="s">
        <v>526</v>
      </c>
    </row>
    <row r="178" spans="2:8" s="403" customFormat="1" ht="12" x14ac:dyDescent="0.25">
      <c r="B178" s="936" t="s">
        <v>623</v>
      </c>
      <c r="C178" s="937"/>
      <c r="D178" s="937"/>
      <c r="E178" s="937"/>
      <c r="F178" s="938"/>
      <c r="G178" s="259"/>
      <c r="H178" s="386">
        <f>-G178</f>
        <v>0</v>
      </c>
    </row>
    <row r="179" spans="2:8" s="403" customFormat="1" ht="12" x14ac:dyDescent="0.25">
      <c r="B179" s="942" t="s">
        <v>624</v>
      </c>
      <c r="C179" s="943"/>
      <c r="D179" s="943"/>
      <c r="E179" s="943"/>
      <c r="F179" s="944"/>
      <c r="G179" s="261"/>
      <c r="H179" s="592">
        <f>-G179</f>
        <v>0</v>
      </c>
    </row>
    <row r="180" spans="2:8" s="370" customFormat="1" ht="12" x14ac:dyDescent="0.25">
      <c r="B180" s="945" t="s">
        <v>373</v>
      </c>
      <c r="C180" s="946"/>
      <c r="D180" s="946"/>
      <c r="E180" s="946"/>
      <c r="F180" s="946"/>
      <c r="G180" s="947"/>
      <c r="H180" s="327">
        <f>SUM(H178:H179)</f>
        <v>0</v>
      </c>
    </row>
    <row r="181" spans="2:8" s="370" customFormat="1" ht="12" x14ac:dyDescent="0.25"/>
    <row r="182" spans="2:8" s="370" customFormat="1" x14ac:dyDescent="0.25">
      <c r="B182" s="158" t="s">
        <v>625</v>
      </c>
      <c r="C182" s="153"/>
      <c r="D182" s="369"/>
    </row>
    <row r="183" spans="2:8" s="370" customFormat="1" ht="12" x14ac:dyDescent="0.25">
      <c r="B183" s="933" t="s">
        <v>372</v>
      </c>
      <c r="C183" s="934"/>
      <c r="D183" s="934"/>
      <c r="E183" s="934"/>
      <c r="F183" s="935"/>
      <c r="G183" s="402" t="s">
        <v>494</v>
      </c>
      <c r="H183" s="593" t="s">
        <v>526</v>
      </c>
    </row>
    <row r="184" spans="2:8" s="370" customFormat="1" ht="12" customHeight="1" x14ac:dyDescent="0.25">
      <c r="B184" s="936" t="s">
        <v>626</v>
      </c>
      <c r="C184" s="937"/>
      <c r="D184" s="937"/>
      <c r="E184" s="937"/>
      <c r="F184" s="938"/>
      <c r="G184" s="251"/>
      <c r="H184" s="371">
        <f>+G184</f>
        <v>0</v>
      </c>
    </row>
    <row r="185" spans="2:8" s="370" customFormat="1" ht="12" x14ac:dyDescent="0.25">
      <c r="B185" s="942" t="s">
        <v>627</v>
      </c>
      <c r="C185" s="943"/>
      <c r="D185" s="943"/>
      <c r="E185" s="943"/>
      <c r="F185" s="944"/>
      <c r="G185" s="252"/>
      <c r="H185" s="372">
        <f>-G185</f>
        <v>0</v>
      </c>
    </row>
    <row r="186" spans="2:8" s="370" customFormat="1" ht="12" x14ac:dyDescent="0.25">
      <c r="B186" s="945" t="s">
        <v>373</v>
      </c>
      <c r="C186" s="946"/>
      <c r="D186" s="946"/>
      <c r="E186" s="946"/>
      <c r="F186" s="946"/>
      <c r="G186" s="947"/>
      <c r="H186" s="327">
        <f>SUM(H184:H185)</f>
        <v>0</v>
      </c>
    </row>
    <row r="187" spans="2:8" s="370" customFormat="1" ht="12" x14ac:dyDescent="0.25"/>
    <row r="188" spans="2:8" s="370" customFormat="1" x14ac:dyDescent="0.25">
      <c r="B188" s="158" t="s">
        <v>628</v>
      </c>
      <c r="C188" s="153"/>
      <c r="D188" s="369"/>
      <c r="E188" s="369"/>
      <c r="F188" s="369"/>
    </row>
    <row r="189" spans="2:8" s="370" customFormat="1" ht="72" x14ac:dyDescent="0.25">
      <c r="B189" s="933" t="s">
        <v>372</v>
      </c>
      <c r="C189" s="934"/>
      <c r="D189" s="934"/>
      <c r="E189" s="935"/>
      <c r="F189" s="593" t="s">
        <v>629</v>
      </c>
      <c r="G189" s="593" t="s">
        <v>630</v>
      </c>
      <c r="H189" s="593" t="s">
        <v>526</v>
      </c>
    </row>
    <row r="190" spans="2:8" s="370" customFormat="1" ht="12" x14ac:dyDescent="0.25">
      <c r="B190" s="970" t="s">
        <v>631</v>
      </c>
      <c r="C190" s="971"/>
      <c r="D190" s="971"/>
      <c r="E190" s="972"/>
      <c r="F190" s="262"/>
      <c r="G190" s="262"/>
      <c r="H190" s="404">
        <f>-F190+G190</f>
        <v>0</v>
      </c>
    </row>
    <row r="191" spans="2:8" s="370" customFormat="1" ht="12" x14ac:dyDescent="0.25">
      <c r="B191" s="973" t="s">
        <v>632</v>
      </c>
      <c r="C191" s="974"/>
      <c r="D191" s="974"/>
      <c r="E191" s="974"/>
      <c r="F191" s="975"/>
      <c r="G191" s="262"/>
      <c r="H191" s="405">
        <f>+G191</f>
        <v>0</v>
      </c>
    </row>
    <row r="192" spans="2:8" s="370" customFormat="1" ht="12" x14ac:dyDescent="0.25">
      <c r="B192" s="945" t="s">
        <v>373</v>
      </c>
      <c r="C192" s="946"/>
      <c r="D192" s="946"/>
      <c r="E192" s="946"/>
      <c r="F192" s="946"/>
      <c r="G192" s="947"/>
      <c r="H192" s="327">
        <f>SUM(H190:H191)</f>
        <v>0</v>
      </c>
    </row>
    <row r="193" spans="2:8" s="406" customFormat="1" ht="12" x14ac:dyDescent="0.25"/>
    <row r="194" spans="2:8" s="370" customFormat="1" x14ac:dyDescent="0.25">
      <c r="B194" s="158" t="s">
        <v>633</v>
      </c>
      <c r="C194" s="153"/>
      <c r="D194" s="369"/>
      <c r="E194" s="369"/>
      <c r="F194" s="369"/>
    </row>
    <row r="195" spans="2:8" s="370" customFormat="1" ht="48" x14ac:dyDescent="0.25">
      <c r="B195" s="933" t="s">
        <v>372</v>
      </c>
      <c r="C195" s="934"/>
      <c r="D195" s="934"/>
      <c r="E195" s="935"/>
      <c r="F195" s="593" t="s">
        <v>634</v>
      </c>
      <c r="G195" s="593" t="s">
        <v>635</v>
      </c>
      <c r="H195" s="593" t="s">
        <v>526</v>
      </c>
    </row>
    <row r="196" spans="2:8" s="370" customFormat="1" ht="12" x14ac:dyDescent="0.25">
      <c r="B196" s="970" t="s">
        <v>636</v>
      </c>
      <c r="C196" s="971"/>
      <c r="D196" s="971"/>
      <c r="E196" s="972"/>
      <c r="F196" s="262"/>
      <c r="G196" s="262"/>
      <c r="H196" s="404">
        <f>-F196+G196</f>
        <v>0</v>
      </c>
    </row>
    <row r="197" spans="2:8" s="370" customFormat="1" ht="12" x14ac:dyDescent="0.25">
      <c r="B197" s="970" t="s">
        <v>637</v>
      </c>
      <c r="C197" s="971"/>
      <c r="D197" s="971"/>
      <c r="E197" s="971"/>
      <c r="F197" s="972"/>
      <c r="G197" s="262"/>
      <c r="H197" s="390">
        <f>+G197</f>
        <v>0</v>
      </c>
    </row>
    <row r="198" spans="2:8" s="370" customFormat="1" ht="12" x14ac:dyDescent="0.25">
      <c r="B198" s="945" t="s">
        <v>373</v>
      </c>
      <c r="C198" s="946"/>
      <c r="D198" s="946"/>
      <c r="E198" s="946"/>
      <c r="F198" s="946"/>
      <c r="G198" s="947"/>
      <c r="H198" s="327">
        <f>SUM(H196:H197)</f>
        <v>0</v>
      </c>
    </row>
    <row r="199" spans="2:8" s="370" customFormat="1" ht="12" x14ac:dyDescent="0.25"/>
    <row r="200" spans="2:8" s="370" customFormat="1" x14ac:dyDescent="0.25">
      <c r="B200" s="158" t="s">
        <v>638</v>
      </c>
      <c r="C200" s="153"/>
      <c r="D200" s="369"/>
      <c r="E200" s="369"/>
      <c r="F200" s="369"/>
    </row>
    <row r="201" spans="2:8" s="370" customFormat="1" ht="48" x14ac:dyDescent="0.25">
      <c r="B201" s="933" t="s">
        <v>372</v>
      </c>
      <c r="C201" s="934"/>
      <c r="D201" s="934"/>
      <c r="E201" s="935"/>
      <c r="F201" s="593" t="s">
        <v>593</v>
      </c>
      <c r="G201" s="593" t="s">
        <v>639</v>
      </c>
      <c r="H201" s="593" t="s">
        <v>526</v>
      </c>
    </row>
    <row r="202" spans="2:8" s="370" customFormat="1" ht="12" x14ac:dyDescent="0.25">
      <c r="B202" s="982"/>
      <c r="C202" s="983"/>
      <c r="D202" s="983"/>
      <c r="E202" s="984"/>
      <c r="F202" s="251"/>
      <c r="G202" s="251"/>
      <c r="H202" s="371">
        <f>-F202+G202</f>
        <v>0</v>
      </c>
    </row>
    <row r="203" spans="2:8" s="370" customFormat="1" ht="12" x14ac:dyDescent="0.25">
      <c r="B203" s="594"/>
      <c r="C203" s="595"/>
      <c r="D203" s="595"/>
      <c r="E203" s="596"/>
      <c r="F203" s="250"/>
      <c r="G203" s="250"/>
      <c r="H203" s="323">
        <f t="shared" ref="H203:H204" si="16">-F203+G203</f>
        <v>0</v>
      </c>
    </row>
    <row r="204" spans="2:8" s="370" customFormat="1" ht="12" x14ac:dyDescent="0.25">
      <c r="B204" s="597"/>
      <c r="C204" s="598"/>
      <c r="D204" s="598"/>
      <c r="E204" s="599"/>
      <c r="F204" s="252"/>
      <c r="G204" s="252"/>
      <c r="H204" s="372">
        <f t="shared" si="16"/>
        <v>0</v>
      </c>
    </row>
    <row r="205" spans="2:8" s="370" customFormat="1" ht="12" x14ac:dyDescent="0.25">
      <c r="B205" s="945" t="s">
        <v>373</v>
      </c>
      <c r="C205" s="946"/>
      <c r="D205" s="946"/>
      <c r="E205" s="947"/>
      <c r="F205" s="327">
        <f>SUM(F202:F204)</f>
        <v>0</v>
      </c>
      <c r="G205" s="327">
        <f t="shared" ref="G205:H205" si="17">SUM(G202:G204)</f>
        <v>0</v>
      </c>
      <c r="H205" s="327">
        <f t="shared" si="17"/>
        <v>0</v>
      </c>
    </row>
    <row r="206" spans="2:8" s="370" customFormat="1" ht="12" x14ac:dyDescent="0.25"/>
    <row r="207" spans="2:8" s="370" customFormat="1" x14ac:dyDescent="0.25">
      <c r="B207" s="158" t="s">
        <v>640</v>
      </c>
      <c r="C207" s="153"/>
      <c r="D207" s="369"/>
      <c r="E207" s="369"/>
      <c r="F207" s="369"/>
      <c r="G207" s="407"/>
    </row>
    <row r="208" spans="2:8" s="370" customFormat="1" ht="84" x14ac:dyDescent="0.25">
      <c r="B208" s="933" t="s">
        <v>372</v>
      </c>
      <c r="C208" s="934"/>
      <c r="D208" s="934"/>
      <c r="E208" s="935"/>
      <c r="F208" s="593" t="s">
        <v>641</v>
      </c>
      <c r="G208" s="593" t="s">
        <v>642</v>
      </c>
      <c r="H208" s="593" t="s">
        <v>526</v>
      </c>
    </row>
    <row r="209" spans="2:8" s="370" customFormat="1" ht="12" x14ac:dyDescent="0.25">
      <c r="B209" s="988"/>
      <c r="C209" s="989"/>
      <c r="D209" s="989"/>
      <c r="E209" s="990"/>
      <c r="F209" s="251"/>
      <c r="G209" s="251"/>
      <c r="H209" s="371">
        <f>+F209-G209</f>
        <v>0</v>
      </c>
    </row>
    <row r="210" spans="2:8" s="370" customFormat="1" ht="12" x14ac:dyDescent="0.25">
      <c r="B210" s="263"/>
      <c r="C210" s="264"/>
      <c r="D210" s="264"/>
      <c r="E210" s="265"/>
      <c r="F210" s="250"/>
      <c r="G210" s="250"/>
      <c r="H210" s="323">
        <f t="shared" ref="H210:H211" si="18">+F210-G210</f>
        <v>0</v>
      </c>
    </row>
    <row r="211" spans="2:8" s="370" customFormat="1" ht="12" x14ac:dyDescent="0.25">
      <c r="B211" s="266"/>
      <c r="C211" s="267"/>
      <c r="D211" s="267"/>
      <c r="E211" s="268"/>
      <c r="F211" s="252"/>
      <c r="G211" s="252"/>
      <c r="H211" s="372">
        <f t="shared" si="18"/>
        <v>0</v>
      </c>
    </row>
    <row r="212" spans="2:8" s="370" customFormat="1" ht="12" x14ac:dyDescent="0.25">
      <c r="B212" s="945" t="s">
        <v>373</v>
      </c>
      <c r="C212" s="946"/>
      <c r="D212" s="946"/>
      <c r="E212" s="947"/>
      <c r="F212" s="327">
        <f>SUM(F209:F211)</f>
        <v>0</v>
      </c>
      <c r="G212" s="327">
        <f t="shared" ref="G212:H212" si="19">SUM(G209:G211)</f>
        <v>0</v>
      </c>
      <c r="H212" s="327">
        <f t="shared" si="19"/>
        <v>0</v>
      </c>
    </row>
    <row r="213" spans="2:8" s="370" customFormat="1" ht="12" x14ac:dyDescent="0.25"/>
    <row r="214" spans="2:8" s="370" customFormat="1" x14ac:dyDescent="0.25">
      <c r="B214" s="158" t="s">
        <v>643</v>
      </c>
      <c r="C214" s="153"/>
      <c r="D214" s="369"/>
      <c r="E214" s="369"/>
      <c r="F214" s="369"/>
    </row>
    <row r="215" spans="2:8" s="370" customFormat="1" ht="84" x14ac:dyDescent="0.25">
      <c r="B215" s="933" t="s">
        <v>372</v>
      </c>
      <c r="C215" s="934"/>
      <c r="D215" s="934"/>
      <c r="E215" s="935"/>
      <c r="F215" s="593" t="s">
        <v>644</v>
      </c>
      <c r="G215" s="593" t="s">
        <v>645</v>
      </c>
      <c r="H215" s="593" t="s">
        <v>526</v>
      </c>
    </row>
    <row r="216" spans="2:8" s="370" customFormat="1" ht="12" x14ac:dyDescent="0.25">
      <c r="B216" s="991" t="s">
        <v>646</v>
      </c>
      <c r="C216" s="954"/>
      <c r="D216" s="954"/>
      <c r="E216" s="992"/>
      <c r="F216" s="255"/>
      <c r="G216" s="255"/>
      <c r="H216" s="390">
        <f>+G216-F216</f>
        <v>0</v>
      </c>
    </row>
    <row r="217" spans="2:8" s="370" customFormat="1" ht="12" x14ac:dyDescent="0.25">
      <c r="B217" s="945" t="s">
        <v>373</v>
      </c>
      <c r="C217" s="946"/>
      <c r="D217" s="946"/>
      <c r="E217" s="947"/>
      <c r="F217" s="327">
        <f>SUM(F216:F216)</f>
        <v>0</v>
      </c>
      <c r="G217" s="327">
        <f>SUM(G216:G216)</f>
        <v>0</v>
      </c>
      <c r="H217" s="327">
        <f>SUM(H216:H216)</f>
        <v>0</v>
      </c>
    </row>
    <row r="218" spans="2:8" s="370" customFormat="1" ht="12" x14ac:dyDescent="0.25"/>
    <row r="219" spans="2:8" s="370" customFormat="1" x14ac:dyDescent="0.25">
      <c r="B219" s="158" t="s">
        <v>647</v>
      </c>
      <c r="C219" s="153"/>
      <c r="D219" s="369"/>
    </row>
    <row r="220" spans="2:8" s="370" customFormat="1" ht="12" x14ac:dyDescent="0.25">
      <c r="B220" s="400" t="s">
        <v>372</v>
      </c>
      <c r="C220" s="401"/>
      <c r="D220" s="401"/>
      <c r="E220" s="401"/>
      <c r="F220" s="401"/>
      <c r="G220" s="590" t="s">
        <v>494</v>
      </c>
      <c r="H220" s="593" t="s">
        <v>526</v>
      </c>
    </row>
    <row r="221" spans="2:8" s="370" customFormat="1" ht="12" x14ac:dyDescent="0.25">
      <c r="B221" s="936" t="s">
        <v>648</v>
      </c>
      <c r="C221" s="937"/>
      <c r="D221" s="937"/>
      <c r="E221" s="937"/>
      <c r="F221" s="938"/>
      <c r="G221" s="251"/>
      <c r="H221" s="371">
        <f>+G221</f>
        <v>0</v>
      </c>
    </row>
    <row r="222" spans="2:8" s="370" customFormat="1" ht="12" x14ac:dyDescent="0.25">
      <c r="B222" s="942" t="s">
        <v>649</v>
      </c>
      <c r="C222" s="943"/>
      <c r="D222" s="943"/>
      <c r="E222" s="943"/>
      <c r="F222" s="944"/>
      <c r="G222" s="250"/>
      <c r="H222" s="323">
        <f>-G222</f>
        <v>0</v>
      </c>
    </row>
    <row r="223" spans="2:8" s="370" customFormat="1" ht="12" x14ac:dyDescent="0.25">
      <c r="B223" s="945" t="s">
        <v>373</v>
      </c>
      <c r="C223" s="946"/>
      <c r="D223" s="946"/>
      <c r="E223" s="946"/>
      <c r="F223" s="946"/>
      <c r="G223" s="947"/>
      <c r="H223" s="327">
        <f>SUM(H221:H222)</f>
        <v>0</v>
      </c>
    </row>
    <row r="224" spans="2:8" s="370" customFormat="1" ht="12" x14ac:dyDescent="0.25"/>
    <row r="225" spans="2:8" s="370" customFormat="1" x14ac:dyDescent="0.25">
      <c r="B225" s="158" t="s">
        <v>650</v>
      </c>
      <c r="C225" s="153"/>
      <c r="D225" s="369"/>
      <c r="E225" s="369"/>
      <c r="F225" s="369"/>
    </row>
    <row r="226" spans="2:8" s="370" customFormat="1" ht="48" x14ac:dyDescent="0.25">
      <c r="B226" s="593" t="s">
        <v>372</v>
      </c>
      <c r="C226" s="985" t="s">
        <v>396</v>
      </c>
      <c r="D226" s="986"/>
      <c r="E226" s="987"/>
      <c r="F226" s="593" t="s">
        <v>651</v>
      </c>
      <c r="G226" s="593" t="s">
        <v>652</v>
      </c>
      <c r="H226" s="593" t="s">
        <v>526</v>
      </c>
    </row>
    <row r="227" spans="2:8" s="370" customFormat="1" ht="12" x14ac:dyDescent="0.25">
      <c r="B227" s="256"/>
      <c r="C227" s="982"/>
      <c r="D227" s="983"/>
      <c r="E227" s="984"/>
      <c r="F227" s="251"/>
      <c r="G227" s="251"/>
      <c r="H227" s="371">
        <f>+F227-G227</f>
        <v>0</v>
      </c>
    </row>
    <row r="228" spans="2:8" s="370" customFormat="1" ht="12" x14ac:dyDescent="0.25">
      <c r="B228" s="257"/>
      <c r="C228" s="976"/>
      <c r="D228" s="977"/>
      <c r="E228" s="978"/>
      <c r="F228" s="250"/>
      <c r="G228" s="250"/>
      <c r="H228" s="323">
        <f t="shared" ref="H228:H231" si="20">+F228-G228</f>
        <v>0</v>
      </c>
    </row>
    <row r="229" spans="2:8" s="370" customFormat="1" ht="12" x14ac:dyDescent="0.25">
      <c r="B229" s="257"/>
      <c r="C229" s="976"/>
      <c r="D229" s="977"/>
      <c r="E229" s="978"/>
      <c r="F229" s="250"/>
      <c r="G229" s="250"/>
      <c r="H229" s="323">
        <f t="shared" si="20"/>
        <v>0</v>
      </c>
    </row>
    <row r="230" spans="2:8" s="370" customFormat="1" ht="12" x14ac:dyDescent="0.25">
      <c r="B230" s="257"/>
      <c r="C230" s="976"/>
      <c r="D230" s="977"/>
      <c r="E230" s="978"/>
      <c r="F230" s="250"/>
      <c r="G230" s="250"/>
      <c r="H230" s="323">
        <f t="shared" si="20"/>
        <v>0</v>
      </c>
    </row>
    <row r="231" spans="2:8" s="370" customFormat="1" ht="12" x14ac:dyDescent="0.25">
      <c r="B231" s="258"/>
      <c r="C231" s="979"/>
      <c r="D231" s="980"/>
      <c r="E231" s="981"/>
      <c r="F231" s="252"/>
      <c r="G231" s="252"/>
      <c r="H231" s="372">
        <f t="shared" si="20"/>
        <v>0</v>
      </c>
    </row>
    <row r="232" spans="2:8" s="370" customFormat="1" ht="12" x14ac:dyDescent="0.25">
      <c r="B232" s="945" t="s">
        <v>373</v>
      </c>
      <c r="C232" s="946"/>
      <c r="D232" s="946"/>
      <c r="E232" s="947"/>
      <c r="F232" s="327">
        <f>SUM(F227:F231)</f>
        <v>0</v>
      </c>
      <c r="G232" s="327">
        <f>SUM(G227:G231)</f>
        <v>0</v>
      </c>
      <c r="H232" s="327">
        <f>SUM(H227:H231)</f>
        <v>0</v>
      </c>
    </row>
    <row r="234" spans="2:8" s="370" customFormat="1" x14ac:dyDescent="0.25">
      <c r="B234" s="158" t="s">
        <v>653</v>
      </c>
      <c r="C234" s="153"/>
      <c r="D234" s="369"/>
      <c r="E234" s="369"/>
      <c r="F234" s="369"/>
    </row>
    <row r="235" spans="2:8" s="370" customFormat="1" ht="12" x14ac:dyDescent="0.25">
      <c r="B235" s="933" t="s">
        <v>372</v>
      </c>
      <c r="C235" s="934"/>
      <c r="D235" s="934"/>
      <c r="E235" s="934"/>
      <c r="F235" s="934"/>
      <c r="G235" s="935"/>
      <c r="H235" s="593" t="s">
        <v>654</v>
      </c>
    </row>
    <row r="236" spans="2:8" s="370" customFormat="1" ht="12" x14ac:dyDescent="0.25">
      <c r="B236" s="982"/>
      <c r="C236" s="983"/>
      <c r="D236" s="983"/>
      <c r="E236" s="983"/>
      <c r="F236" s="983"/>
      <c r="G236" s="984"/>
      <c r="H236" s="251"/>
    </row>
    <row r="237" spans="2:8" s="370" customFormat="1" ht="12" x14ac:dyDescent="0.25">
      <c r="B237" s="976"/>
      <c r="C237" s="977"/>
      <c r="D237" s="977"/>
      <c r="E237" s="977"/>
      <c r="F237" s="977"/>
      <c r="G237" s="978"/>
      <c r="H237" s="250"/>
    </row>
    <row r="238" spans="2:8" s="370" customFormat="1" ht="12" x14ac:dyDescent="0.25">
      <c r="B238" s="976"/>
      <c r="C238" s="977"/>
      <c r="D238" s="977"/>
      <c r="E238" s="977"/>
      <c r="F238" s="977"/>
      <c r="G238" s="978"/>
      <c r="H238" s="250"/>
    </row>
    <row r="239" spans="2:8" s="370" customFormat="1" ht="12" x14ac:dyDescent="0.25">
      <c r="B239" s="976"/>
      <c r="C239" s="977"/>
      <c r="D239" s="977"/>
      <c r="E239" s="977"/>
      <c r="F239" s="977"/>
      <c r="G239" s="978"/>
      <c r="H239" s="250"/>
    </row>
    <row r="240" spans="2:8" s="370" customFormat="1" ht="12" x14ac:dyDescent="0.25">
      <c r="B240" s="979"/>
      <c r="C240" s="980"/>
      <c r="D240" s="980"/>
      <c r="E240" s="980"/>
      <c r="F240" s="980"/>
      <c r="G240" s="981"/>
      <c r="H240" s="252"/>
    </row>
    <row r="241" spans="2:8" s="370" customFormat="1" ht="12" x14ac:dyDescent="0.25">
      <c r="B241" s="945" t="s">
        <v>373</v>
      </c>
      <c r="C241" s="946"/>
      <c r="D241" s="946"/>
      <c r="E241" s="946"/>
      <c r="F241" s="946"/>
      <c r="G241" s="947"/>
      <c r="H241" s="327">
        <f>SUM(H236:H240)</f>
        <v>0</v>
      </c>
    </row>
    <row r="245" spans="2:8" ht="15.75" x14ac:dyDescent="0.25">
      <c r="B245" s="932" t="s">
        <v>466</v>
      </c>
      <c r="C245" s="932"/>
      <c r="D245" s="932"/>
      <c r="E245" s="932"/>
      <c r="F245" s="932"/>
      <c r="G245" s="932"/>
      <c r="H245" s="932"/>
    </row>
    <row r="247" spans="2:8" s="370" customFormat="1" ht="48" x14ac:dyDescent="0.25">
      <c r="B247" s="593" t="s">
        <v>372</v>
      </c>
      <c r="C247" s="985" t="s">
        <v>396</v>
      </c>
      <c r="D247" s="986"/>
      <c r="E247" s="987"/>
      <c r="F247" s="593" t="s">
        <v>651</v>
      </c>
      <c r="G247" s="593" t="s">
        <v>652</v>
      </c>
      <c r="H247" s="593" t="s">
        <v>526</v>
      </c>
    </row>
    <row r="248" spans="2:8" s="370" customFormat="1" ht="12" x14ac:dyDescent="0.25">
      <c r="B248" s="256"/>
      <c r="C248" s="982"/>
      <c r="D248" s="983"/>
      <c r="E248" s="984"/>
      <c r="F248" s="251"/>
      <c r="G248" s="251"/>
      <c r="H248" s="371">
        <f>+F248-G248</f>
        <v>0</v>
      </c>
    </row>
    <row r="249" spans="2:8" s="370" customFormat="1" ht="12" x14ac:dyDescent="0.25">
      <c r="B249" s="257"/>
      <c r="C249" s="976"/>
      <c r="D249" s="977"/>
      <c r="E249" s="978"/>
      <c r="F249" s="250"/>
      <c r="G249" s="250"/>
      <c r="H249" s="323">
        <f t="shared" ref="H249:H252" si="21">+F249-G249</f>
        <v>0</v>
      </c>
    </row>
    <row r="250" spans="2:8" s="370" customFormat="1" ht="12" x14ac:dyDescent="0.25">
      <c r="B250" s="257"/>
      <c r="C250" s="976"/>
      <c r="D250" s="977"/>
      <c r="E250" s="978"/>
      <c r="F250" s="250"/>
      <c r="G250" s="250"/>
      <c r="H250" s="323">
        <f t="shared" si="21"/>
        <v>0</v>
      </c>
    </row>
    <row r="251" spans="2:8" s="370" customFormat="1" ht="12" x14ac:dyDescent="0.25">
      <c r="B251" s="257"/>
      <c r="C251" s="976"/>
      <c r="D251" s="977"/>
      <c r="E251" s="978"/>
      <c r="F251" s="250"/>
      <c r="G251" s="250"/>
      <c r="H251" s="323">
        <f t="shared" si="21"/>
        <v>0</v>
      </c>
    </row>
    <row r="252" spans="2:8" s="370" customFormat="1" ht="12" x14ac:dyDescent="0.25">
      <c r="B252" s="258"/>
      <c r="C252" s="979"/>
      <c r="D252" s="980"/>
      <c r="E252" s="981"/>
      <c r="F252" s="252"/>
      <c r="G252" s="252"/>
      <c r="H252" s="372">
        <f t="shared" si="21"/>
        <v>0</v>
      </c>
    </row>
    <row r="253" spans="2:8" s="370" customFormat="1" ht="12" x14ac:dyDescent="0.25">
      <c r="B253" s="945" t="s">
        <v>373</v>
      </c>
      <c r="C253" s="946"/>
      <c r="D253" s="946"/>
      <c r="E253" s="947"/>
      <c r="F253" s="327">
        <f>SUM(F248:F252)</f>
        <v>0</v>
      </c>
      <c r="G253" s="327">
        <f>SUM(G248:G252)</f>
        <v>0</v>
      </c>
      <c r="H253" s="327">
        <f>SUM(H248:H252)</f>
        <v>0</v>
      </c>
    </row>
  </sheetData>
  <mergeCells count="154">
    <mergeCell ref="C229:E229"/>
    <mergeCell ref="C230:E230"/>
    <mergeCell ref="B221:F221"/>
    <mergeCell ref="B197:F197"/>
    <mergeCell ref="B198:G198"/>
    <mergeCell ref="B201:E201"/>
    <mergeCell ref="B202:E202"/>
    <mergeCell ref="B205:E205"/>
    <mergeCell ref="B208:E208"/>
    <mergeCell ref="C231:E231"/>
    <mergeCell ref="B222:F222"/>
    <mergeCell ref="B223:G223"/>
    <mergeCell ref="B209:E209"/>
    <mergeCell ref="B212:E212"/>
    <mergeCell ref="B215:E215"/>
    <mergeCell ref="B216:E216"/>
    <mergeCell ref="B217:E217"/>
    <mergeCell ref="B120:B121"/>
    <mergeCell ref="C161:F161"/>
    <mergeCell ref="C162:F162"/>
    <mergeCell ref="C163:F163"/>
    <mergeCell ref="C164:F164"/>
    <mergeCell ref="C165:F165"/>
    <mergeCell ref="B148:C148"/>
    <mergeCell ref="B149:C149"/>
    <mergeCell ref="B150:C150"/>
    <mergeCell ref="B151:C151"/>
    <mergeCell ref="B163:B164"/>
    <mergeCell ref="B152:C152"/>
    <mergeCell ref="C167:F167"/>
    <mergeCell ref="C226:E226"/>
    <mergeCell ref="C227:E227"/>
    <mergeCell ref="C228:E228"/>
    <mergeCell ref="B253:E253"/>
    <mergeCell ref="B238:G238"/>
    <mergeCell ref="B239:G239"/>
    <mergeCell ref="B240:G240"/>
    <mergeCell ref="B241:G241"/>
    <mergeCell ref="B245:H245"/>
    <mergeCell ref="B232:E232"/>
    <mergeCell ref="B235:G235"/>
    <mergeCell ref="B236:G236"/>
    <mergeCell ref="B237:G237"/>
    <mergeCell ref="C247:E247"/>
    <mergeCell ref="C248:E248"/>
    <mergeCell ref="C249:E249"/>
    <mergeCell ref="C250:E250"/>
    <mergeCell ref="C251:E251"/>
    <mergeCell ref="C252:E252"/>
    <mergeCell ref="B195:E195"/>
    <mergeCell ref="B196:E196"/>
    <mergeCell ref="B179:F179"/>
    <mergeCell ref="B180:G180"/>
    <mergeCell ref="B183:F183"/>
    <mergeCell ref="B184:F184"/>
    <mergeCell ref="B185:F185"/>
    <mergeCell ref="B186:G186"/>
    <mergeCell ref="B168:G168"/>
    <mergeCell ref="B172:F172"/>
    <mergeCell ref="B173:F173"/>
    <mergeCell ref="B174:G174"/>
    <mergeCell ref="B177:F177"/>
    <mergeCell ref="B178:F178"/>
    <mergeCell ref="B189:E189"/>
    <mergeCell ref="B190:E190"/>
    <mergeCell ref="B191:F191"/>
    <mergeCell ref="B192:G192"/>
    <mergeCell ref="H163:H164"/>
    <mergeCell ref="B165:B166"/>
    <mergeCell ref="H165:H166"/>
    <mergeCell ref="C166:F166"/>
    <mergeCell ref="B155:E155"/>
    <mergeCell ref="B156:E156"/>
    <mergeCell ref="B157:E157"/>
    <mergeCell ref="B160:F160"/>
    <mergeCell ref="B138:F138"/>
    <mergeCell ref="B139:F139"/>
    <mergeCell ref="B140:G140"/>
    <mergeCell ref="B143:F143"/>
    <mergeCell ref="B144:F144"/>
    <mergeCell ref="B145:G145"/>
    <mergeCell ref="B104:E104"/>
    <mergeCell ref="B131:E131"/>
    <mergeCell ref="B132:E132"/>
    <mergeCell ref="B133:E133"/>
    <mergeCell ref="B134:E134"/>
    <mergeCell ref="B135:E135"/>
    <mergeCell ref="B107:H107"/>
    <mergeCell ref="B110:F110"/>
    <mergeCell ref="B111:F111"/>
    <mergeCell ref="B112:F112"/>
    <mergeCell ref="B113:F113"/>
    <mergeCell ref="B114:F114"/>
    <mergeCell ref="B115:F115"/>
    <mergeCell ref="B116:F116"/>
    <mergeCell ref="B119:H119"/>
    <mergeCell ref="B98:E98"/>
    <mergeCell ref="B99:E99"/>
    <mergeCell ref="B100:E100"/>
    <mergeCell ref="B101:E101"/>
    <mergeCell ref="B102:E102"/>
    <mergeCell ref="B103:E103"/>
    <mergeCell ref="B90:G90"/>
    <mergeCell ref="B91:G91"/>
    <mergeCell ref="B92:G92"/>
    <mergeCell ref="B95:E95"/>
    <mergeCell ref="B96:E96"/>
    <mergeCell ref="B97:E97"/>
    <mergeCell ref="B48:G48"/>
    <mergeCell ref="B50:G50"/>
    <mergeCell ref="B52:G52"/>
    <mergeCell ref="B56:H56"/>
    <mergeCell ref="B88:G88"/>
    <mergeCell ref="B89:G89"/>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1:G21"/>
    <mergeCell ref="B22:G22"/>
    <mergeCell ref="B24:G24"/>
    <mergeCell ref="B26:G26"/>
    <mergeCell ref="B27:G27"/>
    <mergeCell ref="B28:G28"/>
    <mergeCell ref="B14:G14"/>
    <mergeCell ref="B15:G15"/>
    <mergeCell ref="B16:G16"/>
    <mergeCell ref="B17:G17"/>
    <mergeCell ref="B18:G18"/>
    <mergeCell ref="B20:G20"/>
    <mergeCell ref="B7:G7"/>
    <mergeCell ref="B8:G8"/>
    <mergeCell ref="B9:G9"/>
    <mergeCell ref="B10:G10"/>
    <mergeCell ref="B11:G11"/>
    <mergeCell ref="B12:G12"/>
    <mergeCell ref="B2:H2"/>
    <mergeCell ref="B4:G4"/>
    <mergeCell ref="B5:G5"/>
    <mergeCell ref="B6:G6"/>
  </mergeCells>
  <printOptions horizontalCentered="1"/>
  <pageMargins left="0.70866141732283472" right="0.70866141732283472" top="1.0629921259842521" bottom="0.74803149606299213" header="0.31496062992125984" footer="0.31496062992125984"/>
  <pageSetup paperSize="8" scale="92" fitToHeight="5" orientation="landscape" r:id="rId1"/>
  <headerFooter alignWithMargins="0">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9"/>
  <sheetViews>
    <sheetView showGridLines="0" view="pageBreakPreview" topLeftCell="A235" zoomScaleNormal="100" zoomScaleSheetLayoutView="100" zoomScalePageLayoutView="70" workbookViewId="0">
      <selection activeCell="B2" sqref="B2:H2"/>
    </sheetView>
  </sheetViews>
  <sheetFormatPr defaultColWidth="11.42578125" defaultRowHeight="12.75" x14ac:dyDescent="0.25"/>
  <cols>
    <col min="1" max="1" width="3.140625" style="125" customWidth="1"/>
    <col min="2" max="2" width="60.28515625" style="125" customWidth="1"/>
    <col min="3" max="8" width="16" style="125" customWidth="1"/>
    <col min="9" max="9" width="3.42578125" style="125" customWidth="1"/>
    <col min="10" max="10" width="5.7109375" style="125" customWidth="1"/>
    <col min="11" max="16384" width="11.42578125" style="125"/>
  </cols>
  <sheetData>
    <row r="1" spans="2:9" s="151" customFormat="1" ht="14.25" customHeight="1" x14ac:dyDescent="0.25">
      <c r="B1" s="368"/>
      <c r="C1" s="368"/>
      <c r="D1" s="368"/>
      <c r="E1" s="368"/>
      <c r="F1" s="368"/>
      <c r="G1" s="368"/>
      <c r="H1" s="368"/>
      <c r="I1" s="150"/>
    </row>
    <row r="2" spans="2:9" s="151" customFormat="1" ht="19.5" x14ac:dyDescent="0.25">
      <c r="B2" s="899" t="s">
        <v>655</v>
      </c>
      <c r="C2" s="900"/>
      <c r="D2" s="900"/>
      <c r="E2" s="900"/>
      <c r="F2" s="900"/>
      <c r="G2" s="900"/>
      <c r="H2" s="901"/>
      <c r="I2" s="152"/>
    </row>
    <row r="3" spans="2:9" x14ac:dyDescent="0.25">
      <c r="B3" s="153"/>
      <c r="C3" s="153"/>
    </row>
    <row r="4" spans="2:9" ht="38.25" x14ac:dyDescent="0.25">
      <c r="B4" s="896" t="s">
        <v>474</v>
      </c>
      <c r="C4" s="897"/>
      <c r="D4" s="897"/>
      <c r="E4" s="897"/>
      <c r="F4" s="897"/>
      <c r="G4" s="898"/>
      <c r="H4" s="115" t="s">
        <v>475</v>
      </c>
    </row>
    <row r="5" spans="2:9" x14ac:dyDescent="0.25">
      <c r="B5" s="902" t="s">
        <v>476</v>
      </c>
      <c r="C5" s="903"/>
      <c r="D5" s="903"/>
      <c r="E5" s="903"/>
      <c r="F5" s="903"/>
      <c r="G5" s="904"/>
      <c r="H5" s="246"/>
    </row>
    <row r="6" spans="2:9" x14ac:dyDescent="0.25">
      <c r="B6" s="890" t="s">
        <v>477</v>
      </c>
      <c r="C6" s="891"/>
      <c r="D6" s="891"/>
      <c r="E6" s="891"/>
      <c r="F6" s="891"/>
      <c r="G6" s="892"/>
      <c r="H6" s="247"/>
    </row>
    <row r="7" spans="2:9" x14ac:dyDescent="0.25">
      <c r="B7" s="890" t="s">
        <v>478</v>
      </c>
      <c r="C7" s="891"/>
      <c r="D7" s="891"/>
      <c r="E7" s="891"/>
      <c r="F7" s="891"/>
      <c r="G7" s="892"/>
      <c r="H7" s="247"/>
    </row>
    <row r="8" spans="2:9" x14ac:dyDescent="0.25">
      <c r="B8" s="890" t="s">
        <v>479</v>
      </c>
      <c r="C8" s="891"/>
      <c r="D8" s="891"/>
      <c r="E8" s="891"/>
      <c r="F8" s="891"/>
      <c r="G8" s="892"/>
      <c r="H8" s="247"/>
    </row>
    <row r="9" spans="2:9" x14ac:dyDescent="0.25">
      <c r="B9" s="890" t="s">
        <v>480</v>
      </c>
      <c r="C9" s="891"/>
      <c r="D9" s="891"/>
      <c r="E9" s="891"/>
      <c r="F9" s="891"/>
      <c r="G9" s="892"/>
      <c r="H9" s="247"/>
    </row>
    <row r="10" spans="2:9" x14ac:dyDescent="0.25">
      <c r="B10" s="890" t="s">
        <v>481</v>
      </c>
      <c r="C10" s="891"/>
      <c r="D10" s="891"/>
      <c r="E10" s="891"/>
      <c r="F10" s="891"/>
      <c r="G10" s="892"/>
      <c r="H10" s="247"/>
    </row>
    <row r="11" spans="2:9" x14ac:dyDescent="0.25">
      <c r="B11" s="1002" t="s">
        <v>482</v>
      </c>
      <c r="C11" s="1003"/>
      <c r="D11" s="1003"/>
      <c r="E11" s="1003"/>
      <c r="F11" s="1003"/>
      <c r="G11" s="1004"/>
      <c r="H11" s="248"/>
    </row>
    <row r="12" spans="2:9" x14ac:dyDescent="0.25">
      <c r="B12" s="896" t="s">
        <v>483</v>
      </c>
      <c r="C12" s="897"/>
      <c r="D12" s="897"/>
      <c r="E12" s="897"/>
      <c r="F12" s="897"/>
      <c r="G12" s="898"/>
      <c r="H12" s="116">
        <f>SUM(H5:H11)</f>
        <v>0</v>
      </c>
    </row>
    <row r="13" spans="2:9" x14ac:dyDescent="0.25">
      <c r="B13" s="117"/>
      <c r="C13" s="117"/>
      <c r="D13" s="118"/>
    </row>
    <row r="14" spans="2:9" ht="38.25" x14ac:dyDescent="0.25">
      <c r="B14" s="896" t="s">
        <v>484</v>
      </c>
      <c r="C14" s="897"/>
      <c r="D14" s="897"/>
      <c r="E14" s="897"/>
      <c r="F14" s="897"/>
      <c r="G14" s="898"/>
      <c r="H14" s="115" t="s">
        <v>485</v>
      </c>
    </row>
    <row r="15" spans="2:9" x14ac:dyDescent="0.25">
      <c r="B15" s="920" t="s">
        <v>656</v>
      </c>
      <c r="C15" s="921"/>
      <c r="D15" s="921"/>
      <c r="E15" s="921"/>
      <c r="F15" s="921"/>
      <c r="G15" s="922"/>
      <c r="H15" s="246"/>
    </row>
    <row r="16" spans="2:9" x14ac:dyDescent="0.25">
      <c r="B16" s="923" t="s">
        <v>487</v>
      </c>
      <c r="C16" s="924"/>
      <c r="D16" s="924"/>
      <c r="E16" s="924"/>
      <c r="F16" s="924"/>
      <c r="G16" s="925"/>
      <c r="H16" s="247"/>
    </row>
    <row r="17" spans="2:8" x14ac:dyDescent="0.25">
      <c r="B17" s="923" t="s">
        <v>488</v>
      </c>
      <c r="C17" s="924"/>
      <c r="D17" s="924"/>
      <c r="E17" s="924"/>
      <c r="F17" s="924"/>
      <c r="G17" s="925"/>
      <c r="H17" s="247"/>
    </row>
    <row r="18" spans="2:8" x14ac:dyDescent="0.25">
      <c r="B18" s="923" t="s">
        <v>479</v>
      </c>
      <c r="C18" s="924"/>
      <c r="D18" s="924"/>
      <c r="E18" s="924"/>
      <c r="F18" s="924"/>
      <c r="G18" s="925"/>
      <c r="H18" s="247"/>
    </row>
    <row r="19" spans="2:8" x14ac:dyDescent="0.25">
      <c r="B19" s="587" t="s">
        <v>657</v>
      </c>
      <c r="C19" s="588"/>
      <c r="D19" s="588"/>
      <c r="E19" s="588"/>
      <c r="F19" s="588"/>
      <c r="G19" s="589"/>
      <c r="H19" s="247"/>
    </row>
    <row r="20" spans="2:8" x14ac:dyDescent="0.25">
      <c r="B20" s="923" t="s">
        <v>490</v>
      </c>
      <c r="C20" s="924"/>
      <c r="D20" s="924"/>
      <c r="E20" s="924"/>
      <c r="F20" s="924"/>
      <c r="G20" s="925"/>
      <c r="H20" s="247"/>
    </row>
    <row r="21" spans="2:8" x14ac:dyDescent="0.25">
      <c r="B21" s="905" t="s">
        <v>482</v>
      </c>
      <c r="C21" s="906"/>
      <c r="D21" s="906"/>
      <c r="E21" s="906"/>
      <c r="F21" s="906"/>
      <c r="G21" s="907"/>
      <c r="H21" s="249"/>
    </row>
    <row r="22" spans="2:8" x14ac:dyDescent="0.25">
      <c r="B22" s="896" t="s">
        <v>491</v>
      </c>
      <c r="C22" s="897"/>
      <c r="D22" s="897"/>
      <c r="E22" s="897"/>
      <c r="F22" s="897"/>
      <c r="G22" s="898"/>
      <c r="H22" s="116">
        <f>SUM(H15:H21)</f>
        <v>0</v>
      </c>
    </row>
    <row r="23" spans="2:8" x14ac:dyDescent="0.25">
      <c r="B23" s="117"/>
      <c r="C23" s="117"/>
      <c r="D23" s="118"/>
    </row>
    <row r="24" spans="2:8" x14ac:dyDescent="0.25">
      <c r="B24" s="908" t="s">
        <v>492</v>
      </c>
      <c r="C24" s="909"/>
      <c r="D24" s="909"/>
      <c r="E24" s="909"/>
      <c r="F24" s="909"/>
      <c r="G24" s="910"/>
      <c r="H24" s="156">
        <f>+H12-H22</f>
        <v>0</v>
      </c>
    </row>
    <row r="26" spans="2:8" x14ac:dyDescent="0.25">
      <c r="B26" s="911" t="s">
        <v>493</v>
      </c>
      <c r="C26" s="912"/>
      <c r="D26" s="912"/>
      <c r="E26" s="912"/>
      <c r="F26" s="912"/>
      <c r="G26" s="913"/>
      <c r="H26" s="119" t="s">
        <v>494</v>
      </c>
    </row>
    <row r="27" spans="2:8" x14ac:dyDescent="0.25">
      <c r="B27" s="914" t="s">
        <v>658</v>
      </c>
      <c r="C27" s="915"/>
      <c r="D27" s="915"/>
      <c r="E27" s="915"/>
      <c r="F27" s="915"/>
      <c r="G27" s="916"/>
      <c r="H27" s="218">
        <f>+H85</f>
        <v>0</v>
      </c>
    </row>
    <row r="28" spans="2:8" x14ac:dyDescent="0.25">
      <c r="B28" s="917" t="s">
        <v>659</v>
      </c>
      <c r="C28" s="918"/>
      <c r="D28" s="918"/>
      <c r="E28" s="918"/>
      <c r="F28" s="918"/>
      <c r="G28" s="919"/>
      <c r="H28" s="219">
        <v>0</v>
      </c>
    </row>
    <row r="29" spans="2:8" x14ac:dyDescent="0.25">
      <c r="B29" s="917" t="s">
        <v>660</v>
      </c>
      <c r="C29" s="918"/>
      <c r="D29" s="918"/>
      <c r="E29" s="918"/>
      <c r="F29" s="918"/>
      <c r="G29" s="919"/>
      <c r="H29" s="219">
        <f>+H100</f>
        <v>0</v>
      </c>
    </row>
    <row r="30" spans="2:8" x14ac:dyDescent="0.25">
      <c r="B30" s="917" t="s">
        <v>498</v>
      </c>
      <c r="C30" s="918"/>
      <c r="D30" s="918"/>
      <c r="E30" s="918"/>
      <c r="F30" s="918"/>
      <c r="G30" s="919"/>
      <c r="H30" s="219">
        <f>+H113+H124</f>
        <v>0</v>
      </c>
    </row>
    <row r="31" spans="2:8" x14ac:dyDescent="0.25">
      <c r="B31" s="917" t="s">
        <v>499</v>
      </c>
      <c r="C31" s="918"/>
      <c r="D31" s="918"/>
      <c r="E31" s="918"/>
      <c r="F31" s="918"/>
      <c r="G31" s="919"/>
      <c r="H31" s="219">
        <f>+H131</f>
        <v>0</v>
      </c>
    </row>
    <row r="32" spans="2:8" x14ac:dyDescent="0.25">
      <c r="B32" s="917" t="s">
        <v>500</v>
      </c>
      <c r="C32" s="918"/>
      <c r="D32" s="918"/>
      <c r="E32" s="918"/>
      <c r="F32" s="918"/>
      <c r="G32" s="919"/>
      <c r="H32" s="219">
        <f>+H136</f>
        <v>0</v>
      </c>
    </row>
    <row r="33" spans="2:8" x14ac:dyDescent="0.25">
      <c r="B33" s="917" t="s">
        <v>501</v>
      </c>
      <c r="C33" s="918"/>
      <c r="D33" s="918"/>
      <c r="E33" s="918"/>
      <c r="F33" s="918"/>
      <c r="G33" s="919"/>
      <c r="H33" s="219">
        <f>+H141</f>
        <v>0</v>
      </c>
    </row>
    <row r="34" spans="2:8" x14ac:dyDescent="0.25">
      <c r="B34" s="917" t="s">
        <v>502</v>
      </c>
      <c r="C34" s="918"/>
      <c r="D34" s="918"/>
      <c r="E34" s="918"/>
      <c r="F34" s="918"/>
      <c r="G34" s="919"/>
      <c r="H34" s="219">
        <f>+H148</f>
        <v>0</v>
      </c>
    </row>
    <row r="35" spans="2:8" x14ac:dyDescent="0.25">
      <c r="B35" s="917" t="s">
        <v>503</v>
      </c>
      <c r="C35" s="918"/>
      <c r="D35" s="918"/>
      <c r="E35" s="918"/>
      <c r="F35" s="918"/>
      <c r="G35" s="919"/>
      <c r="H35" s="219">
        <f>+H153</f>
        <v>0</v>
      </c>
    </row>
    <row r="36" spans="2:8" x14ac:dyDescent="0.25">
      <c r="B36" s="917" t="s">
        <v>504</v>
      </c>
      <c r="C36" s="918"/>
      <c r="D36" s="918"/>
      <c r="E36" s="918"/>
      <c r="F36" s="918"/>
      <c r="G36" s="919"/>
      <c r="H36" s="219">
        <f>+H164</f>
        <v>0</v>
      </c>
    </row>
    <row r="37" spans="2:8" x14ac:dyDescent="0.25">
      <c r="B37" s="917" t="s">
        <v>505</v>
      </c>
      <c r="C37" s="918"/>
      <c r="D37" s="918"/>
      <c r="E37" s="918"/>
      <c r="F37" s="918"/>
      <c r="G37" s="919"/>
      <c r="H37" s="219">
        <f>+H170</f>
        <v>0</v>
      </c>
    </row>
    <row r="38" spans="2:8" x14ac:dyDescent="0.25">
      <c r="B38" s="917" t="s">
        <v>506</v>
      </c>
      <c r="C38" s="918"/>
      <c r="D38" s="918"/>
      <c r="E38" s="918"/>
      <c r="F38" s="918"/>
      <c r="G38" s="919"/>
      <c r="H38" s="219">
        <f>+H176</f>
        <v>0</v>
      </c>
    </row>
    <row r="39" spans="2:8" x14ac:dyDescent="0.25">
      <c r="B39" s="917" t="s">
        <v>661</v>
      </c>
      <c r="C39" s="918"/>
      <c r="D39" s="918"/>
      <c r="E39" s="918"/>
      <c r="F39" s="918"/>
      <c r="G39" s="919"/>
      <c r="H39" s="219">
        <f>+H182</f>
        <v>0</v>
      </c>
    </row>
    <row r="40" spans="2:8" x14ac:dyDescent="0.25">
      <c r="B40" s="917" t="s">
        <v>508</v>
      </c>
      <c r="C40" s="918"/>
      <c r="D40" s="918"/>
      <c r="E40" s="918"/>
      <c r="F40" s="918"/>
      <c r="G40" s="919"/>
      <c r="H40" s="219">
        <f>+H188</f>
        <v>0</v>
      </c>
    </row>
    <row r="41" spans="2:8" x14ac:dyDescent="0.25">
      <c r="B41" s="917" t="s">
        <v>509</v>
      </c>
      <c r="C41" s="918"/>
      <c r="D41" s="918"/>
      <c r="E41" s="918"/>
      <c r="F41" s="918"/>
      <c r="G41" s="919"/>
      <c r="H41" s="219">
        <f>+H194</f>
        <v>0</v>
      </c>
    </row>
    <row r="42" spans="2:8" x14ac:dyDescent="0.25">
      <c r="B42" s="917" t="s">
        <v>510</v>
      </c>
      <c r="C42" s="918"/>
      <c r="D42" s="918"/>
      <c r="E42" s="918"/>
      <c r="F42" s="918"/>
      <c r="G42" s="919"/>
      <c r="H42" s="219">
        <f>+H201</f>
        <v>0</v>
      </c>
    </row>
    <row r="43" spans="2:8" x14ac:dyDescent="0.25">
      <c r="B43" s="917" t="s">
        <v>511</v>
      </c>
      <c r="C43" s="918"/>
      <c r="D43" s="918"/>
      <c r="E43" s="918"/>
      <c r="F43" s="918"/>
      <c r="G43" s="919"/>
      <c r="H43" s="219">
        <f>+H208</f>
        <v>0</v>
      </c>
    </row>
    <row r="44" spans="2:8" x14ac:dyDescent="0.25">
      <c r="B44" s="917" t="s">
        <v>512</v>
      </c>
      <c r="C44" s="918"/>
      <c r="D44" s="918"/>
      <c r="E44" s="918"/>
      <c r="F44" s="918"/>
      <c r="G44" s="919"/>
      <c r="H44" s="219">
        <f>+H213</f>
        <v>0</v>
      </c>
    </row>
    <row r="45" spans="2:8" x14ac:dyDescent="0.25">
      <c r="B45" s="917" t="s">
        <v>662</v>
      </c>
      <c r="C45" s="918"/>
      <c r="D45" s="918"/>
      <c r="E45" s="918"/>
      <c r="F45" s="918"/>
      <c r="G45" s="919"/>
      <c r="H45" s="219">
        <f>+H219</f>
        <v>0</v>
      </c>
    </row>
    <row r="46" spans="2:8" x14ac:dyDescent="0.25">
      <c r="B46" s="917" t="s">
        <v>514</v>
      </c>
      <c r="C46" s="918"/>
      <c r="D46" s="918"/>
      <c r="E46" s="918"/>
      <c r="F46" s="918"/>
      <c r="G46" s="919"/>
      <c r="H46" s="219">
        <f>+H228</f>
        <v>0</v>
      </c>
    </row>
    <row r="47" spans="2:8" x14ac:dyDescent="0.25">
      <c r="B47" s="220" t="s">
        <v>663</v>
      </c>
      <c r="C47" s="221"/>
      <c r="D47" s="221"/>
      <c r="E47" s="221"/>
      <c r="F47" s="221"/>
      <c r="G47" s="222"/>
      <c r="H47" s="223">
        <f>+H237</f>
        <v>0</v>
      </c>
    </row>
    <row r="48" spans="2:8" x14ac:dyDescent="0.25">
      <c r="B48" s="926" t="s">
        <v>516</v>
      </c>
      <c r="C48" s="927"/>
      <c r="D48" s="927"/>
      <c r="E48" s="927"/>
      <c r="F48" s="927"/>
      <c r="G48" s="928"/>
      <c r="H48" s="120">
        <f>SUM(H27:H47)</f>
        <v>0</v>
      </c>
    </row>
    <row r="50" spans="2:9" x14ac:dyDescent="0.25">
      <c r="B50" s="929" t="s">
        <v>517</v>
      </c>
      <c r="C50" s="930"/>
      <c r="D50" s="930"/>
      <c r="E50" s="930"/>
      <c r="F50" s="930"/>
      <c r="G50" s="931"/>
      <c r="H50" s="224">
        <f>+H249</f>
        <v>0</v>
      </c>
    </row>
    <row r="52" spans="2:9" x14ac:dyDescent="0.25">
      <c r="B52" s="926" t="s">
        <v>518</v>
      </c>
      <c r="C52" s="927"/>
      <c r="D52" s="927"/>
      <c r="E52" s="927"/>
      <c r="F52" s="927"/>
      <c r="G52" s="928"/>
      <c r="H52" s="120">
        <f>+H24+H48+H50</f>
        <v>0</v>
      </c>
    </row>
    <row r="56" spans="2:9" ht="15.75" x14ac:dyDescent="0.25">
      <c r="B56" s="932" t="s">
        <v>519</v>
      </c>
      <c r="C56" s="932"/>
      <c r="D56" s="932"/>
      <c r="E56" s="932"/>
      <c r="F56" s="932"/>
      <c r="G56" s="932"/>
      <c r="H56" s="932"/>
      <c r="I56" s="157"/>
    </row>
    <row r="58" spans="2:9" s="370" customFormat="1" x14ac:dyDescent="0.25">
      <c r="B58" s="158" t="s">
        <v>664</v>
      </c>
      <c r="C58" s="153"/>
      <c r="D58" s="369"/>
      <c r="E58" s="369"/>
      <c r="F58" s="369"/>
      <c r="G58" s="369"/>
      <c r="H58" s="369"/>
    </row>
    <row r="59" spans="2:9" s="370" customFormat="1" ht="60" x14ac:dyDescent="0.25">
      <c r="B59" s="593" t="s">
        <v>521</v>
      </c>
      <c r="C59" s="593" t="s">
        <v>665</v>
      </c>
      <c r="D59" s="593" t="s">
        <v>666</v>
      </c>
      <c r="E59" s="593" t="s">
        <v>524</v>
      </c>
      <c r="F59" s="593" t="s">
        <v>525</v>
      </c>
      <c r="G59" s="593" t="s">
        <v>475</v>
      </c>
      <c r="H59" s="593" t="s">
        <v>526</v>
      </c>
    </row>
    <row r="60" spans="2:9" s="370" customFormat="1" ht="12" x14ac:dyDescent="0.25">
      <c r="B60" s="322" t="s">
        <v>527</v>
      </c>
      <c r="C60" s="250"/>
      <c r="D60" s="250"/>
      <c r="E60" s="323">
        <f>IF(C60=0,0,+D60/C60*100)</f>
        <v>0</v>
      </c>
      <c r="F60" s="323">
        <f>+E60-100</f>
        <v>-100</v>
      </c>
      <c r="G60" s="251"/>
      <c r="H60" s="323">
        <f>+G60*F60/100</f>
        <v>0</v>
      </c>
    </row>
    <row r="61" spans="2:9" s="370" customFormat="1" ht="12" x14ac:dyDescent="0.25">
      <c r="B61" s="324" t="s">
        <v>528</v>
      </c>
      <c r="C61" s="250"/>
      <c r="D61" s="250"/>
      <c r="E61" s="323">
        <f t="shared" ref="E61:E66" si="0">IF(C61=0,0,+D61/C61*100)</f>
        <v>0</v>
      </c>
      <c r="F61" s="323">
        <f t="shared" ref="F61:F66" si="1">+E61-100</f>
        <v>-100</v>
      </c>
      <c r="G61" s="250"/>
      <c r="H61" s="323">
        <f t="shared" ref="H61:H83" si="2">+G61*F61/100</f>
        <v>0</v>
      </c>
    </row>
    <row r="62" spans="2:9" s="370" customFormat="1" ht="12" x14ac:dyDescent="0.25">
      <c r="B62" s="324" t="s">
        <v>529</v>
      </c>
      <c r="C62" s="250"/>
      <c r="D62" s="250"/>
      <c r="E62" s="323">
        <f t="shared" si="0"/>
        <v>0</v>
      </c>
      <c r="F62" s="323">
        <f t="shared" si="1"/>
        <v>-100</v>
      </c>
      <c r="G62" s="250"/>
      <c r="H62" s="323">
        <f t="shared" si="2"/>
        <v>0</v>
      </c>
    </row>
    <row r="63" spans="2:9" s="370" customFormat="1" ht="24" x14ac:dyDescent="0.25">
      <c r="B63" s="324" t="s">
        <v>530</v>
      </c>
      <c r="C63" s="250"/>
      <c r="D63" s="250"/>
      <c r="E63" s="323">
        <f t="shared" si="0"/>
        <v>0</v>
      </c>
      <c r="F63" s="323">
        <f t="shared" si="1"/>
        <v>-100</v>
      </c>
      <c r="G63" s="250"/>
      <c r="H63" s="323">
        <f t="shared" si="2"/>
        <v>0</v>
      </c>
    </row>
    <row r="64" spans="2:9" s="370" customFormat="1" ht="12" x14ac:dyDescent="0.25">
      <c r="B64" s="324" t="s">
        <v>531</v>
      </c>
      <c r="C64" s="250"/>
      <c r="D64" s="250"/>
      <c r="E64" s="323">
        <f t="shared" si="0"/>
        <v>0</v>
      </c>
      <c r="F64" s="323">
        <f t="shared" si="1"/>
        <v>-100</v>
      </c>
      <c r="G64" s="250"/>
      <c r="H64" s="323">
        <f t="shared" si="2"/>
        <v>0</v>
      </c>
    </row>
    <row r="65" spans="2:8" s="370" customFormat="1" ht="12" x14ac:dyDescent="0.25">
      <c r="B65" s="324" t="s">
        <v>532</v>
      </c>
      <c r="C65" s="250"/>
      <c r="D65" s="250"/>
      <c r="E65" s="323">
        <f t="shared" si="0"/>
        <v>0</v>
      </c>
      <c r="F65" s="323">
        <f t="shared" si="1"/>
        <v>-100</v>
      </c>
      <c r="G65" s="250"/>
      <c r="H65" s="323">
        <f t="shared" si="2"/>
        <v>0</v>
      </c>
    </row>
    <row r="66" spans="2:8" s="370" customFormat="1" ht="12" x14ac:dyDescent="0.25">
      <c r="B66" s="325" t="s">
        <v>533</v>
      </c>
      <c r="C66" s="250"/>
      <c r="D66" s="250"/>
      <c r="E66" s="323">
        <f t="shared" si="0"/>
        <v>0</v>
      </c>
      <c r="F66" s="323">
        <f t="shared" si="1"/>
        <v>-100</v>
      </c>
      <c r="G66" s="252"/>
      <c r="H66" s="323">
        <f t="shared" si="2"/>
        <v>0</v>
      </c>
    </row>
    <row r="67" spans="2:8" s="370" customFormat="1" ht="12" x14ac:dyDescent="0.25">
      <c r="B67" s="326" t="s">
        <v>534</v>
      </c>
      <c r="C67" s="327">
        <f>SUM(C60:C66)</f>
        <v>0</v>
      </c>
      <c r="D67" s="327">
        <f>SUM(D60:D66)</f>
        <v>0</v>
      </c>
      <c r="E67" s="327"/>
      <c r="F67" s="327"/>
      <c r="G67" s="327">
        <f t="shared" ref="G67:H67" si="3">SUM(G60:G66)</f>
        <v>0</v>
      </c>
      <c r="H67" s="327">
        <f t="shared" si="3"/>
        <v>0</v>
      </c>
    </row>
    <row r="68" spans="2:8" s="370" customFormat="1" ht="12" x14ac:dyDescent="0.25">
      <c r="B68" s="322" t="s">
        <v>535</v>
      </c>
      <c r="C68" s="250"/>
      <c r="D68" s="250"/>
      <c r="E68" s="323">
        <f t="shared" ref="E68:E73" si="4">IF(C68=0,0,+D68/C68*100)</f>
        <v>0</v>
      </c>
      <c r="F68" s="323">
        <f t="shared" ref="F68:F73" si="5">+E68-100</f>
        <v>-100</v>
      </c>
      <c r="G68" s="251"/>
      <c r="H68" s="323">
        <f t="shared" si="2"/>
        <v>0</v>
      </c>
    </row>
    <row r="69" spans="2:8" s="370" customFormat="1" ht="12" x14ac:dyDescent="0.25">
      <c r="B69" s="324" t="s">
        <v>536</v>
      </c>
      <c r="C69" s="250"/>
      <c r="D69" s="250"/>
      <c r="E69" s="323">
        <f t="shared" si="4"/>
        <v>0</v>
      </c>
      <c r="F69" s="323">
        <f t="shared" si="5"/>
        <v>-100</v>
      </c>
      <c r="G69" s="250"/>
      <c r="H69" s="323">
        <f t="shared" si="2"/>
        <v>0</v>
      </c>
    </row>
    <row r="70" spans="2:8" s="370" customFormat="1" ht="24" x14ac:dyDescent="0.25">
      <c r="B70" s="324" t="s">
        <v>537</v>
      </c>
      <c r="C70" s="250"/>
      <c r="D70" s="250"/>
      <c r="E70" s="323">
        <f t="shared" si="4"/>
        <v>0</v>
      </c>
      <c r="F70" s="323">
        <f t="shared" si="5"/>
        <v>-100</v>
      </c>
      <c r="G70" s="250"/>
      <c r="H70" s="323">
        <f t="shared" si="2"/>
        <v>0</v>
      </c>
    </row>
    <row r="71" spans="2:8" s="370" customFormat="1" ht="12" x14ac:dyDescent="0.25">
      <c r="B71" s="324" t="s">
        <v>538</v>
      </c>
      <c r="C71" s="250"/>
      <c r="D71" s="250"/>
      <c r="E71" s="323">
        <f t="shared" si="4"/>
        <v>0</v>
      </c>
      <c r="F71" s="323">
        <f t="shared" si="5"/>
        <v>-100</v>
      </c>
      <c r="G71" s="250"/>
      <c r="H71" s="323">
        <f t="shared" si="2"/>
        <v>0</v>
      </c>
    </row>
    <row r="72" spans="2:8" s="370" customFormat="1" ht="12" x14ac:dyDescent="0.25">
      <c r="B72" s="324" t="s">
        <v>539</v>
      </c>
      <c r="C72" s="250"/>
      <c r="D72" s="250"/>
      <c r="E72" s="323">
        <f t="shared" si="4"/>
        <v>0</v>
      </c>
      <c r="F72" s="323">
        <f t="shared" si="5"/>
        <v>-100</v>
      </c>
      <c r="G72" s="250"/>
      <c r="H72" s="323">
        <f t="shared" si="2"/>
        <v>0</v>
      </c>
    </row>
    <row r="73" spans="2:8" s="370" customFormat="1" ht="12" x14ac:dyDescent="0.25">
      <c r="B73" s="325" t="s">
        <v>540</v>
      </c>
      <c r="C73" s="250"/>
      <c r="D73" s="250"/>
      <c r="E73" s="323">
        <f t="shared" si="4"/>
        <v>0</v>
      </c>
      <c r="F73" s="323">
        <f t="shared" si="5"/>
        <v>-100</v>
      </c>
      <c r="G73" s="252"/>
      <c r="H73" s="323">
        <f t="shared" si="2"/>
        <v>0</v>
      </c>
    </row>
    <row r="74" spans="2:8" s="370" customFormat="1" ht="12" x14ac:dyDescent="0.25">
      <c r="B74" s="326" t="s">
        <v>541</v>
      </c>
      <c r="C74" s="327">
        <f>SUM(C68:C73)</f>
        <v>0</v>
      </c>
      <c r="D74" s="327">
        <f>SUM(D68:D73)</f>
        <v>0</v>
      </c>
      <c r="E74" s="327"/>
      <c r="F74" s="327"/>
      <c r="G74" s="327">
        <f t="shared" ref="G74:H74" si="6">SUM(G68:G73)</f>
        <v>0</v>
      </c>
      <c r="H74" s="327">
        <f t="shared" si="6"/>
        <v>0</v>
      </c>
    </row>
    <row r="75" spans="2:8" s="370" customFormat="1" ht="12" x14ac:dyDescent="0.25">
      <c r="B75" s="322" t="s">
        <v>542</v>
      </c>
      <c r="C75" s="250"/>
      <c r="D75" s="250"/>
      <c r="E75" s="323">
        <f t="shared" ref="E75:E83" si="7">IF(C75=0,0,+D75/C75*100)</f>
        <v>0</v>
      </c>
      <c r="F75" s="323">
        <f t="shared" ref="F75:F83" si="8">+E75-100</f>
        <v>-100</v>
      </c>
      <c r="G75" s="251"/>
      <c r="H75" s="323">
        <f t="shared" si="2"/>
        <v>0</v>
      </c>
    </row>
    <row r="76" spans="2:8" s="370" customFormat="1" ht="24" x14ac:dyDescent="0.25">
      <c r="B76" s="324" t="s">
        <v>543</v>
      </c>
      <c r="C76" s="250"/>
      <c r="D76" s="250"/>
      <c r="E76" s="323">
        <f t="shared" si="7"/>
        <v>0</v>
      </c>
      <c r="F76" s="323">
        <f t="shared" si="8"/>
        <v>-100</v>
      </c>
      <c r="G76" s="250"/>
      <c r="H76" s="323">
        <f t="shared" si="2"/>
        <v>0</v>
      </c>
    </row>
    <row r="77" spans="2:8" s="370" customFormat="1" ht="12" x14ac:dyDescent="0.25">
      <c r="B77" s="324" t="s">
        <v>544</v>
      </c>
      <c r="C77" s="250"/>
      <c r="D77" s="250"/>
      <c r="E77" s="323">
        <f t="shared" si="7"/>
        <v>0</v>
      </c>
      <c r="F77" s="323">
        <f t="shared" si="8"/>
        <v>-100</v>
      </c>
      <c r="G77" s="250"/>
      <c r="H77" s="323">
        <f t="shared" si="2"/>
        <v>0</v>
      </c>
    </row>
    <row r="78" spans="2:8" s="370" customFormat="1" ht="24" x14ac:dyDescent="0.25">
      <c r="B78" s="324" t="s">
        <v>667</v>
      </c>
      <c r="C78" s="250"/>
      <c r="D78" s="250"/>
      <c r="E78" s="323">
        <f t="shared" si="7"/>
        <v>0</v>
      </c>
      <c r="F78" s="323">
        <f t="shared" si="8"/>
        <v>-100</v>
      </c>
      <c r="G78" s="250"/>
      <c r="H78" s="323">
        <f t="shared" si="2"/>
        <v>0</v>
      </c>
    </row>
    <row r="79" spans="2:8" s="370" customFormat="1" ht="12" x14ac:dyDescent="0.25">
      <c r="B79" s="324" t="s">
        <v>546</v>
      </c>
      <c r="C79" s="250"/>
      <c r="D79" s="250"/>
      <c r="E79" s="323">
        <f t="shared" si="7"/>
        <v>0</v>
      </c>
      <c r="F79" s="323">
        <f t="shared" si="8"/>
        <v>-100</v>
      </c>
      <c r="G79" s="250"/>
      <c r="H79" s="323">
        <f t="shared" si="2"/>
        <v>0</v>
      </c>
    </row>
    <row r="80" spans="2:8" s="370" customFormat="1" ht="12" x14ac:dyDescent="0.25">
      <c r="B80" s="324" t="s">
        <v>547</v>
      </c>
      <c r="C80" s="250"/>
      <c r="D80" s="250"/>
      <c r="E80" s="323">
        <f t="shared" si="7"/>
        <v>0</v>
      </c>
      <c r="F80" s="323">
        <f t="shared" si="8"/>
        <v>-100</v>
      </c>
      <c r="G80" s="250"/>
      <c r="H80" s="323">
        <f t="shared" si="2"/>
        <v>0</v>
      </c>
    </row>
    <row r="81" spans="2:8" s="370" customFormat="1" ht="12" x14ac:dyDescent="0.25">
      <c r="B81" s="328" t="s">
        <v>548</v>
      </c>
      <c r="C81" s="250"/>
      <c r="D81" s="250"/>
      <c r="E81" s="323">
        <f t="shared" si="7"/>
        <v>0</v>
      </c>
      <c r="F81" s="323">
        <f t="shared" si="8"/>
        <v>-100</v>
      </c>
      <c r="G81" s="250"/>
      <c r="H81" s="323">
        <f t="shared" si="2"/>
        <v>0</v>
      </c>
    </row>
    <row r="82" spans="2:8" s="370" customFormat="1" ht="12" x14ac:dyDescent="0.25">
      <c r="B82" s="328" t="s">
        <v>668</v>
      </c>
      <c r="C82" s="250"/>
      <c r="D82" s="250"/>
      <c r="E82" s="323">
        <f t="shared" si="7"/>
        <v>0</v>
      </c>
      <c r="F82" s="323">
        <f t="shared" si="8"/>
        <v>-100</v>
      </c>
      <c r="G82" s="250"/>
      <c r="H82" s="323">
        <f t="shared" si="2"/>
        <v>0</v>
      </c>
    </row>
    <row r="83" spans="2:8" s="370" customFormat="1" ht="12" x14ac:dyDescent="0.25">
      <c r="B83" s="325" t="s">
        <v>550</v>
      </c>
      <c r="C83" s="250"/>
      <c r="D83" s="250"/>
      <c r="E83" s="323">
        <f t="shared" si="7"/>
        <v>0</v>
      </c>
      <c r="F83" s="323">
        <f t="shared" si="8"/>
        <v>-100</v>
      </c>
      <c r="G83" s="250"/>
      <c r="H83" s="323">
        <f t="shared" si="2"/>
        <v>0</v>
      </c>
    </row>
    <row r="84" spans="2:8" s="370" customFormat="1" ht="12" x14ac:dyDescent="0.25">
      <c r="B84" s="326" t="s">
        <v>551</v>
      </c>
      <c r="C84" s="327">
        <f>SUM(C75:C83)</f>
        <v>0</v>
      </c>
      <c r="D84" s="327">
        <f>SUM(D75:D83)</f>
        <v>0</v>
      </c>
      <c r="E84" s="327"/>
      <c r="F84" s="327"/>
      <c r="G84" s="327">
        <f>SUM(G75:G83)</f>
        <v>0</v>
      </c>
      <c r="H84" s="327">
        <f>SUM(H75:H83)</f>
        <v>0</v>
      </c>
    </row>
    <row r="85" spans="2:8" s="370" customFormat="1" ht="12" x14ac:dyDescent="0.25">
      <c r="B85" s="326" t="s">
        <v>373</v>
      </c>
      <c r="C85" s="327">
        <f>+C67+C74+C84</f>
        <v>0</v>
      </c>
      <c r="D85" s="327">
        <f>+D67+D74+D84</f>
        <v>0</v>
      </c>
      <c r="E85" s="327"/>
      <c r="F85" s="327"/>
      <c r="G85" s="327">
        <f>+G67+G74+G84</f>
        <v>0</v>
      </c>
      <c r="H85" s="327">
        <f>+H67+H74+H84</f>
        <v>0</v>
      </c>
    </row>
    <row r="86" spans="2:8" s="370" customFormat="1" ht="12" x14ac:dyDescent="0.25"/>
    <row r="87" spans="2:8" s="370" customFormat="1" x14ac:dyDescent="0.25">
      <c r="B87" s="158" t="s">
        <v>552</v>
      </c>
      <c r="C87" s="153"/>
      <c r="D87" s="369"/>
      <c r="E87" s="369"/>
      <c r="F87" s="369"/>
    </row>
    <row r="88" spans="2:8" x14ac:dyDescent="0.25">
      <c r="B88" s="125" t="s">
        <v>669</v>
      </c>
    </row>
    <row r="89" spans="2:8" s="370" customFormat="1" ht="12" x14ac:dyDescent="0.25"/>
    <row r="90" spans="2:8" s="370" customFormat="1" x14ac:dyDescent="0.25">
      <c r="B90" s="158" t="s">
        <v>556</v>
      </c>
      <c r="C90" s="153"/>
      <c r="D90" s="369"/>
      <c r="E90" s="369"/>
      <c r="F90" s="369"/>
    </row>
    <row r="91" spans="2:8" s="370" customFormat="1" ht="36" x14ac:dyDescent="0.25">
      <c r="B91" s="933" t="s">
        <v>372</v>
      </c>
      <c r="C91" s="934"/>
      <c r="D91" s="934"/>
      <c r="E91" s="935"/>
      <c r="F91" s="593" t="s">
        <v>485</v>
      </c>
      <c r="G91" s="593" t="s">
        <v>557</v>
      </c>
      <c r="H91" s="593" t="s">
        <v>526</v>
      </c>
    </row>
    <row r="92" spans="2:8" s="370" customFormat="1" ht="12" x14ac:dyDescent="0.25">
      <c r="B92" s="936" t="s">
        <v>559</v>
      </c>
      <c r="C92" s="937"/>
      <c r="D92" s="937"/>
      <c r="E92" s="938"/>
      <c r="F92" s="250"/>
      <c r="G92" s="250"/>
      <c r="H92" s="371">
        <f t="shared" ref="H92:H99" si="9">+F92-G92</f>
        <v>0</v>
      </c>
    </row>
    <row r="93" spans="2:8" s="370" customFormat="1" ht="12" x14ac:dyDescent="0.25">
      <c r="B93" s="939" t="s">
        <v>560</v>
      </c>
      <c r="C93" s="940"/>
      <c r="D93" s="940"/>
      <c r="E93" s="941"/>
      <c r="F93" s="250"/>
      <c r="G93" s="250"/>
      <c r="H93" s="323">
        <f t="shared" si="9"/>
        <v>0</v>
      </c>
    </row>
    <row r="94" spans="2:8" s="370" customFormat="1" ht="12" x14ac:dyDescent="0.25">
      <c r="B94" s="939" t="s">
        <v>670</v>
      </c>
      <c r="C94" s="940"/>
      <c r="D94" s="940"/>
      <c r="E94" s="941"/>
      <c r="F94" s="250"/>
      <c r="G94" s="250"/>
      <c r="H94" s="323">
        <f t="shared" si="9"/>
        <v>0</v>
      </c>
    </row>
    <row r="95" spans="2:8" s="370" customFormat="1" ht="12" x14ac:dyDescent="0.25">
      <c r="B95" s="939" t="s">
        <v>562</v>
      </c>
      <c r="C95" s="940"/>
      <c r="D95" s="940"/>
      <c r="E95" s="941"/>
      <c r="F95" s="250"/>
      <c r="G95" s="250"/>
      <c r="H95" s="323">
        <f t="shared" si="9"/>
        <v>0</v>
      </c>
    </row>
    <row r="96" spans="2:8" s="370" customFormat="1" ht="12" x14ac:dyDescent="0.25">
      <c r="B96" s="939" t="s">
        <v>563</v>
      </c>
      <c r="C96" s="940"/>
      <c r="D96" s="940"/>
      <c r="E96" s="941"/>
      <c r="F96" s="250"/>
      <c r="G96" s="250"/>
      <c r="H96" s="323">
        <f t="shared" si="9"/>
        <v>0</v>
      </c>
    </row>
    <row r="97" spans="2:9" s="370" customFormat="1" ht="12" x14ac:dyDescent="0.25">
      <c r="B97" s="939" t="s">
        <v>564</v>
      </c>
      <c r="C97" s="940"/>
      <c r="D97" s="940"/>
      <c r="E97" s="941"/>
      <c r="F97" s="250"/>
      <c r="G97" s="250"/>
      <c r="H97" s="323">
        <f t="shared" si="9"/>
        <v>0</v>
      </c>
    </row>
    <row r="98" spans="2:9" s="370" customFormat="1" ht="12" x14ac:dyDescent="0.25">
      <c r="B98" s="939" t="s">
        <v>565</v>
      </c>
      <c r="C98" s="940"/>
      <c r="D98" s="940"/>
      <c r="E98" s="941"/>
      <c r="F98" s="250"/>
      <c r="G98" s="250"/>
      <c r="H98" s="323">
        <f t="shared" si="9"/>
        <v>0</v>
      </c>
    </row>
    <row r="99" spans="2:9" s="370" customFormat="1" ht="12" x14ac:dyDescent="0.25">
      <c r="B99" s="942" t="s">
        <v>566</v>
      </c>
      <c r="C99" s="943"/>
      <c r="D99" s="943"/>
      <c r="E99" s="944"/>
      <c r="F99" s="250"/>
      <c r="G99" s="250"/>
      <c r="H99" s="372">
        <f t="shared" si="9"/>
        <v>0</v>
      </c>
    </row>
    <row r="100" spans="2:9" s="370" customFormat="1" ht="12" x14ac:dyDescent="0.25">
      <c r="B100" s="945" t="s">
        <v>373</v>
      </c>
      <c r="C100" s="946"/>
      <c r="D100" s="946"/>
      <c r="E100" s="947"/>
      <c r="F100" s="327">
        <f>SUM(F92:F99)</f>
        <v>0</v>
      </c>
      <c r="G100" s="327">
        <f>SUM(G92:G99)</f>
        <v>0</v>
      </c>
      <c r="H100" s="327">
        <f>SUM(H92:H99)</f>
        <v>0</v>
      </c>
    </row>
    <row r="101" spans="2:9" s="370" customFormat="1" ht="12" x14ac:dyDescent="0.25"/>
    <row r="102" spans="2:9" s="370" customFormat="1" x14ac:dyDescent="0.25">
      <c r="B102" s="158" t="s">
        <v>671</v>
      </c>
      <c r="C102" s="153"/>
      <c r="D102" s="373"/>
      <c r="E102" s="373"/>
      <c r="F102" s="373"/>
      <c r="G102" s="373"/>
      <c r="H102" s="373"/>
      <c r="I102" s="373"/>
    </row>
    <row r="103" spans="2:9" s="370" customFormat="1" ht="21.75" customHeight="1" x14ac:dyDescent="0.25">
      <c r="B103" s="954" t="s">
        <v>568</v>
      </c>
      <c r="C103" s="954"/>
      <c r="D103" s="954"/>
      <c r="E103" s="954"/>
      <c r="F103" s="954"/>
      <c r="G103" s="954"/>
      <c r="H103" s="954"/>
    </row>
    <row r="104" spans="2:9" x14ac:dyDescent="0.25">
      <c r="B104" s="591"/>
      <c r="C104" s="591"/>
      <c r="D104" s="591"/>
      <c r="E104" s="591"/>
      <c r="F104" s="591"/>
      <c r="G104" s="591"/>
      <c r="H104" s="591"/>
    </row>
    <row r="105" spans="2:9" x14ac:dyDescent="0.25">
      <c r="B105" s="306" t="s">
        <v>672</v>
      </c>
      <c r="C105" s="591"/>
      <c r="D105" s="591"/>
      <c r="E105" s="591"/>
      <c r="F105" s="591"/>
      <c r="G105" s="591"/>
      <c r="H105" s="591"/>
    </row>
    <row r="106" spans="2:9" ht="51" x14ac:dyDescent="0.25">
      <c r="B106" s="955" t="s">
        <v>372</v>
      </c>
      <c r="C106" s="956"/>
      <c r="D106" s="956"/>
      <c r="E106" s="956"/>
      <c r="F106" s="957"/>
      <c r="G106" s="115" t="s">
        <v>673</v>
      </c>
      <c r="H106" s="115" t="s">
        <v>526</v>
      </c>
    </row>
    <row r="107" spans="2:9" x14ac:dyDescent="0.25">
      <c r="B107" s="920" t="s">
        <v>486</v>
      </c>
      <c r="C107" s="921"/>
      <c r="D107" s="921"/>
      <c r="E107" s="921"/>
      <c r="F107" s="922"/>
      <c r="G107" s="246"/>
      <c r="H107" s="371">
        <f>-G107</f>
        <v>0</v>
      </c>
    </row>
    <row r="108" spans="2:9" x14ac:dyDescent="0.25">
      <c r="B108" s="923" t="s">
        <v>487</v>
      </c>
      <c r="C108" s="924"/>
      <c r="D108" s="924"/>
      <c r="E108" s="924"/>
      <c r="F108" s="925"/>
      <c r="G108" s="247"/>
      <c r="H108" s="323">
        <f>-G108</f>
        <v>0</v>
      </c>
    </row>
    <row r="109" spans="2:9" x14ac:dyDescent="0.25">
      <c r="B109" s="923" t="s">
        <v>488</v>
      </c>
      <c r="C109" s="924"/>
      <c r="D109" s="924"/>
      <c r="E109" s="924"/>
      <c r="F109" s="925"/>
      <c r="G109" s="247"/>
      <c r="H109" s="323">
        <f t="shared" ref="H109:H112" si="10">-G109</f>
        <v>0</v>
      </c>
    </row>
    <row r="110" spans="2:9" x14ac:dyDescent="0.25">
      <c r="B110" s="923" t="s">
        <v>479</v>
      </c>
      <c r="C110" s="924"/>
      <c r="D110" s="924"/>
      <c r="E110" s="924"/>
      <c r="F110" s="925"/>
      <c r="G110" s="247"/>
      <c r="H110" s="323">
        <f t="shared" si="10"/>
        <v>0</v>
      </c>
    </row>
    <row r="111" spans="2:9" x14ac:dyDescent="0.25">
      <c r="B111" s="923" t="s">
        <v>490</v>
      </c>
      <c r="C111" s="924"/>
      <c r="D111" s="924"/>
      <c r="E111" s="924"/>
      <c r="F111" s="925"/>
      <c r="G111" s="247"/>
      <c r="H111" s="323">
        <f t="shared" si="10"/>
        <v>0</v>
      </c>
    </row>
    <row r="112" spans="2:9" x14ac:dyDescent="0.25">
      <c r="B112" s="905" t="s">
        <v>482</v>
      </c>
      <c r="C112" s="906"/>
      <c r="D112" s="906"/>
      <c r="E112" s="906"/>
      <c r="F112" s="907"/>
      <c r="G112" s="249"/>
      <c r="H112" s="323">
        <f t="shared" si="10"/>
        <v>0</v>
      </c>
    </row>
    <row r="113" spans="2:12" x14ac:dyDescent="0.25">
      <c r="B113" s="430" t="s">
        <v>373</v>
      </c>
      <c r="C113" s="431"/>
      <c r="D113" s="431"/>
      <c r="E113" s="431"/>
      <c r="F113" s="431"/>
      <c r="G113" s="116">
        <f>SUM(G107:G112)</f>
        <v>0</v>
      </c>
      <c r="H113" s="116">
        <f>SUM(H107:H112)</f>
        <v>0</v>
      </c>
    </row>
    <row r="114" spans="2:12" x14ac:dyDescent="0.25">
      <c r="B114" s="591"/>
      <c r="C114" s="591"/>
      <c r="D114" s="591"/>
      <c r="E114" s="591"/>
      <c r="F114" s="591"/>
      <c r="G114" s="591"/>
      <c r="H114" s="591"/>
    </row>
    <row r="115" spans="2:12" ht="37.5" customHeight="1" x14ac:dyDescent="0.25">
      <c r="B115" s="958" t="s">
        <v>674</v>
      </c>
      <c r="C115" s="958"/>
      <c r="D115" s="958"/>
      <c r="E115" s="958"/>
      <c r="F115" s="958"/>
      <c r="G115" s="958"/>
      <c r="H115" s="958"/>
    </row>
    <row r="116" spans="2:12" ht="38.25" x14ac:dyDescent="0.25">
      <c r="B116" s="993" t="s">
        <v>573</v>
      </c>
      <c r="C116" s="374" t="s">
        <v>574</v>
      </c>
      <c r="D116" s="374" t="s">
        <v>575</v>
      </c>
      <c r="E116" s="374" t="s">
        <v>576</v>
      </c>
      <c r="F116" s="374" t="s">
        <v>577</v>
      </c>
      <c r="G116" s="374" t="s">
        <v>578</v>
      </c>
      <c r="H116" s="374" t="s">
        <v>526</v>
      </c>
    </row>
    <row r="117" spans="2:12" x14ac:dyDescent="0.25">
      <c r="B117" s="993"/>
      <c r="C117" s="375" t="s">
        <v>579</v>
      </c>
      <c r="D117" s="375" t="s">
        <v>580</v>
      </c>
      <c r="E117" s="375" t="s">
        <v>581</v>
      </c>
      <c r="F117" s="375" t="s">
        <v>582</v>
      </c>
      <c r="G117" s="375" t="s">
        <v>583</v>
      </c>
      <c r="H117" s="376" t="s">
        <v>584</v>
      </c>
    </row>
    <row r="118" spans="2:12" x14ac:dyDescent="0.25">
      <c r="B118" s="377" t="s">
        <v>585</v>
      </c>
      <c r="C118" s="408"/>
      <c r="D118" s="408"/>
      <c r="E118" s="408"/>
      <c r="F118" s="378">
        <f t="shared" ref="F118:F123" si="11">+(C118+D118+E118)/3</f>
        <v>0</v>
      </c>
      <c r="G118" s="408"/>
      <c r="H118" s="380">
        <f t="shared" ref="H118:H123" si="12">(+G118*(100-F118)/100)</f>
        <v>0</v>
      </c>
      <c r="L118" s="154"/>
    </row>
    <row r="119" spans="2:12" x14ac:dyDescent="0.25">
      <c r="B119" s="381" t="s">
        <v>675</v>
      </c>
      <c r="C119" s="409"/>
      <c r="D119" s="409"/>
      <c r="E119" s="409"/>
      <c r="F119" s="379">
        <f t="shared" si="11"/>
        <v>0</v>
      </c>
      <c r="G119" s="409"/>
      <c r="H119" s="380">
        <f t="shared" si="12"/>
        <v>0</v>
      </c>
    </row>
    <row r="120" spans="2:12" x14ac:dyDescent="0.25">
      <c r="B120" s="381" t="s">
        <v>587</v>
      </c>
      <c r="C120" s="409"/>
      <c r="D120" s="409"/>
      <c r="E120" s="409"/>
      <c r="F120" s="379">
        <f t="shared" si="11"/>
        <v>0</v>
      </c>
      <c r="G120" s="409"/>
      <c r="H120" s="380">
        <f t="shared" si="12"/>
        <v>0</v>
      </c>
    </row>
    <row r="121" spans="2:12" x14ac:dyDescent="0.25">
      <c r="B121" s="381" t="s">
        <v>588</v>
      </c>
      <c r="C121" s="409"/>
      <c r="D121" s="409"/>
      <c r="E121" s="409"/>
      <c r="F121" s="379">
        <f t="shared" si="11"/>
        <v>0</v>
      </c>
      <c r="G121" s="409"/>
      <c r="H121" s="380">
        <f t="shared" si="12"/>
        <v>0</v>
      </c>
    </row>
    <row r="122" spans="2:12" x14ac:dyDescent="0.25">
      <c r="B122" s="381" t="s">
        <v>589</v>
      </c>
      <c r="C122" s="409"/>
      <c r="D122" s="409"/>
      <c r="E122" s="409"/>
      <c r="F122" s="379">
        <f t="shared" si="11"/>
        <v>0</v>
      </c>
      <c r="G122" s="409"/>
      <c r="H122" s="380">
        <f t="shared" si="12"/>
        <v>0</v>
      </c>
    </row>
    <row r="123" spans="2:12" x14ac:dyDescent="0.25">
      <c r="B123" s="382" t="s">
        <v>590</v>
      </c>
      <c r="C123" s="409"/>
      <c r="D123" s="410"/>
      <c r="E123" s="410"/>
      <c r="F123" s="383">
        <f t="shared" si="11"/>
        <v>0</v>
      </c>
      <c r="G123" s="410"/>
      <c r="H123" s="380">
        <f t="shared" si="12"/>
        <v>0</v>
      </c>
    </row>
    <row r="124" spans="2:12" s="153" customFormat="1" x14ac:dyDescent="0.25">
      <c r="B124" s="600" t="s">
        <v>373</v>
      </c>
      <c r="C124" s="384"/>
      <c r="D124" s="384"/>
      <c r="E124" s="384"/>
      <c r="F124" s="384"/>
      <c r="G124" s="384">
        <f>SUM(G118:G123)</f>
        <v>0</v>
      </c>
      <c r="H124" s="385">
        <f>SUM(H118:H123)</f>
        <v>0</v>
      </c>
    </row>
    <row r="125" spans="2:12" x14ac:dyDescent="0.25">
      <c r="B125" s="591"/>
      <c r="C125" s="591"/>
      <c r="D125" s="591"/>
      <c r="E125" s="591"/>
      <c r="F125" s="591"/>
      <c r="G125" s="591"/>
      <c r="H125" s="591"/>
    </row>
    <row r="126" spans="2:12" s="370" customFormat="1" x14ac:dyDescent="0.25">
      <c r="B126" s="158" t="s">
        <v>591</v>
      </c>
      <c r="C126" s="153"/>
      <c r="D126" s="373"/>
      <c r="E126" s="373"/>
      <c r="F126" s="373"/>
    </row>
    <row r="127" spans="2:12" s="370" customFormat="1" ht="60" x14ac:dyDescent="0.25">
      <c r="B127" s="933" t="s">
        <v>372</v>
      </c>
      <c r="C127" s="934"/>
      <c r="D127" s="934"/>
      <c r="E127" s="935"/>
      <c r="F127" s="593" t="s">
        <v>676</v>
      </c>
      <c r="G127" s="593" t="s">
        <v>593</v>
      </c>
      <c r="H127" s="593" t="s">
        <v>526</v>
      </c>
    </row>
    <row r="128" spans="2:12" s="370" customFormat="1" ht="12" x14ac:dyDescent="0.25">
      <c r="B128" s="1005"/>
      <c r="C128" s="1006"/>
      <c r="D128" s="1006"/>
      <c r="E128" s="1007"/>
      <c r="F128" s="253"/>
      <c r="G128" s="253"/>
      <c r="H128" s="386">
        <f t="shared" ref="H128:H129" si="13">+F128-G128</f>
        <v>0</v>
      </c>
    </row>
    <row r="129" spans="2:8" s="370" customFormat="1" ht="12" x14ac:dyDescent="0.25">
      <c r="B129" s="948"/>
      <c r="C129" s="949"/>
      <c r="D129" s="949"/>
      <c r="E129" s="950"/>
      <c r="F129" s="253"/>
      <c r="G129" s="253"/>
      <c r="H129" s="387">
        <f t="shared" si="13"/>
        <v>0</v>
      </c>
    </row>
    <row r="130" spans="2:8" s="370" customFormat="1" ht="12" x14ac:dyDescent="0.25">
      <c r="B130" s="951"/>
      <c r="C130" s="952"/>
      <c r="D130" s="952"/>
      <c r="E130" s="953"/>
      <c r="F130" s="253"/>
      <c r="G130" s="253"/>
      <c r="H130" s="592">
        <f>+F130-G130</f>
        <v>0</v>
      </c>
    </row>
    <row r="131" spans="2:8" s="370" customFormat="1" ht="12" x14ac:dyDescent="0.25">
      <c r="B131" s="945" t="s">
        <v>373</v>
      </c>
      <c r="C131" s="946"/>
      <c r="D131" s="946"/>
      <c r="E131" s="947"/>
      <c r="F131" s="388">
        <f>SUM(F128:F130)</f>
        <v>0</v>
      </c>
      <c r="G131" s="388">
        <f t="shared" ref="G131:H131" si="14">SUM(G128:G130)</f>
        <v>0</v>
      </c>
      <c r="H131" s="388">
        <f t="shared" si="14"/>
        <v>0</v>
      </c>
    </row>
    <row r="132" spans="2:8" s="370" customFormat="1" ht="12" x14ac:dyDescent="0.25"/>
    <row r="133" spans="2:8" s="370" customFormat="1" x14ac:dyDescent="0.25">
      <c r="B133" s="158" t="s">
        <v>594</v>
      </c>
      <c r="C133" s="153"/>
    </row>
    <row r="134" spans="2:8" s="370" customFormat="1" ht="12" x14ac:dyDescent="0.25">
      <c r="B134" s="933" t="s">
        <v>372</v>
      </c>
      <c r="C134" s="934"/>
      <c r="D134" s="934"/>
      <c r="E134" s="934"/>
      <c r="F134" s="935"/>
      <c r="G134" s="593" t="s">
        <v>494</v>
      </c>
      <c r="H134" s="593" t="s">
        <v>526</v>
      </c>
    </row>
    <row r="135" spans="2:8" s="370" customFormat="1" ht="12" x14ac:dyDescent="0.25">
      <c r="B135" s="970" t="s">
        <v>595</v>
      </c>
      <c r="C135" s="971"/>
      <c r="D135" s="971"/>
      <c r="E135" s="971"/>
      <c r="F135" s="972"/>
      <c r="G135" s="254"/>
      <c r="H135" s="389">
        <f>-G135</f>
        <v>0</v>
      </c>
    </row>
    <row r="136" spans="2:8" s="370" customFormat="1" ht="12" x14ac:dyDescent="0.25">
      <c r="B136" s="945" t="s">
        <v>373</v>
      </c>
      <c r="C136" s="946"/>
      <c r="D136" s="946"/>
      <c r="E136" s="946"/>
      <c r="F136" s="946"/>
      <c r="G136" s="947"/>
      <c r="H136" s="327">
        <f>+H135</f>
        <v>0</v>
      </c>
    </row>
    <row r="137" spans="2:8" s="370" customFormat="1" ht="12" x14ac:dyDescent="0.25"/>
    <row r="138" spans="2:8" s="370" customFormat="1" x14ac:dyDescent="0.25">
      <c r="B138" s="158" t="s">
        <v>596</v>
      </c>
      <c r="C138" s="153"/>
      <c r="D138" s="369"/>
      <c r="E138" s="369"/>
      <c r="F138" s="369"/>
    </row>
    <row r="139" spans="2:8" s="370" customFormat="1" ht="12" x14ac:dyDescent="0.25">
      <c r="B139" s="933" t="s">
        <v>372</v>
      </c>
      <c r="C139" s="934"/>
      <c r="D139" s="934"/>
      <c r="E139" s="934"/>
      <c r="F139" s="935"/>
      <c r="G139" s="593" t="s">
        <v>494</v>
      </c>
      <c r="H139" s="593" t="s">
        <v>526</v>
      </c>
    </row>
    <row r="140" spans="2:8" s="370" customFormat="1" ht="25.5" customHeight="1" x14ac:dyDescent="0.25">
      <c r="B140" s="970" t="s">
        <v>597</v>
      </c>
      <c r="C140" s="971"/>
      <c r="D140" s="971"/>
      <c r="E140" s="971"/>
      <c r="F140" s="972"/>
      <c r="G140" s="255"/>
      <c r="H140" s="390">
        <f>-G140</f>
        <v>0</v>
      </c>
    </row>
    <row r="141" spans="2:8" s="370" customFormat="1" ht="12" x14ac:dyDescent="0.25">
      <c r="B141" s="945" t="s">
        <v>373</v>
      </c>
      <c r="C141" s="946"/>
      <c r="D141" s="946"/>
      <c r="E141" s="946"/>
      <c r="F141" s="946"/>
      <c r="G141" s="947"/>
      <c r="H141" s="327">
        <f>+H140</f>
        <v>0</v>
      </c>
    </row>
    <row r="142" spans="2:8" s="370" customFormat="1" ht="12" x14ac:dyDescent="0.25"/>
    <row r="143" spans="2:8" s="370" customFormat="1" x14ac:dyDescent="0.25">
      <c r="B143" s="158" t="s">
        <v>598</v>
      </c>
      <c r="C143" s="153"/>
      <c r="D143" s="369"/>
      <c r="E143" s="369"/>
      <c r="F143" s="369"/>
    </row>
    <row r="144" spans="2:8" s="370" customFormat="1" ht="72" x14ac:dyDescent="0.25">
      <c r="B144" s="933" t="s">
        <v>372</v>
      </c>
      <c r="C144" s="935"/>
      <c r="D144" s="593" t="s">
        <v>599</v>
      </c>
      <c r="E144" s="593" t="s">
        <v>600</v>
      </c>
      <c r="F144" s="593" t="s">
        <v>601</v>
      </c>
      <c r="G144" s="593" t="s">
        <v>475</v>
      </c>
      <c r="H144" s="593" t="s">
        <v>526</v>
      </c>
    </row>
    <row r="145" spans="2:8" s="370" customFormat="1" ht="12" x14ac:dyDescent="0.25">
      <c r="B145" s="982"/>
      <c r="C145" s="984"/>
      <c r="D145" s="250"/>
      <c r="E145" s="250"/>
      <c r="F145" s="391">
        <f>+D145*E145/100</f>
        <v>0</v>
      </c>
      <c r="G145" s="250"/>
      <c r="H145" s="371">
        <f>+F145-G145</f>
        <v>0</v>
      </c>
    </row>
    <row r="146" spans="2:8" s="370" customFormat="1" ht="12" x14ac:dyDescent="0.25">
      <c r="B146" s="976"/>
      <c r="C146" s="978"/>
      <c r="D146" s="250"/>
      <c r="E146" s="250"/>
      <c r="F146" s="392">
        <f t="shared" ref="F146:F147" si="15">+D146*E146/100</f>
        <v>0</v>
      </c>
      <c r="G146" s="250"/>
      <c r="H146" s="323">
        <f>+F146-G146</f>
        <v>0</v>
      </c>
    </row>
    <row r="147" spans="2:8" s="370" customFormat="1" ht="12" x14ac:dyDescent="0.25">
      <c r="B147" s="979"/>
      <c r="C147" s="981"/>
      <c r="D147" s="250"/>
      <c r="E147" s="250"/>
      <c r="F147" s="393">
        <f t="shared" si="15"/>
        <v>0</v>
      </c>
      <c r="G147" s="250"/>
      <c r="H147" s="372">
        <f>+F147-G147</f>
        <v>0</v>
      </c>
    </row>
    <row r="148" spans="2:8" s="370" customFormat="1" ht="12" x14ac:dyDescent="0.25">
      <c r="B148" s="945" t="s">
        <v>373</v>
      </c>
      <c r="C148" s="947"/>
      <c r="D148" s="327">
        <f>SUM(D145:D147)</f>
        <v>0</v>
      </c>
      <c r="E148" s="327"/>
      <c r="F148" s="327">
        <f>SUM(F145:F147)</f>
        <v>0</v>
      </c>
      <c r="G148" s="327">
        <f>SUM(G145:G147)</f>
        <v>0</v>
      </c>
      <c r="H148" s="327">
        <f>SUM(H145:H147)</f>
        <v>0</v>
      </c>
    </row>
    <row r="149" spans="2:8" s="370" customFormat="1" ht="12" x14ac:dyDescent="0.25"/>
    <row r="150" spans="2:8" s="370" customFormat="1" x14ac:dyDescent="0.25">
      <c r="B150" s="158" t="s">
        <v>602</v>
      </c>
      <c r="C150" s="153"/>
      <c r="D150" s="158"/>
      <c r="E150" s="158"/>
      <c r="F150" s="158"/>
    </row>
    <row r="151" spans="2:8" s="370" customFormat="1" ht="84" x14ac:dyDescent="0.25">
      <c r="B151" s="968" t="s">
        <v>372</v>
      </c>
      <c r="C151" s="968"/>
      <c r="D151" s="968"/>
      <c r="E151" s="968"/>
      <c r="F151" s="593" t="s">
        <v>603</v>
      </c>
      <c r="G151" s="593" t="s">
        <v>604</v>
      </c>
      <c r="H151" s="593" t="s">
        <v>526</v>
      </c>
    </row>
    <row r="152" spans="2:8" s="370" customFormat="1" ht="12" customHeight="1" x14ac:dyDescent="0.25">
      <c r="B152" s="969" t="s">
        <v>677</v>
      </c>
      <c r="C152" s="969"/>
      <c r="D152" s="969"/>
      <c r="E152" s="969"/>
      <c r="F152" s="259"/>
      <c r="G152" s="259"/>
      <c r="H152" s="386">
        <f>-F152+G152</f>
        <v>0</v>
      </c>
    </row>
    <row r="153" spans="2:8" s="370" customFormat="1" ht="12" x14ac:dyDescent="0.25">
      <c r="B153" s="968" t="s">
        <v>373</v>
      </c>
      <c r="C153" s="968"/>
      <c r="D153" s="968"/>
      <c r="E153" s="968"/>
      <c r="F153" s="394">
        <f>+F152</f>
        <v>0</v>
      </c>
      <c r="G153" s="394">
        <f>+G152</f>
        <v>0</v>
      </c>
      <c r="H153" s="388">
        <f>+H152</f>
        <v>0</v>
      </c>
    </row>
    <row r="154" spans="2:8" s="370" customFormat="1" ht="12" x14ac:dyDescent="0.25"/>
    <row r="155" spans="2:8" s="370" customFormat="1" x14ac:dyDescent="0.25">
      <c r="B155" s="158" t="s">
        <v>606</v>
      </c>
      <c r="C155" s="153"/>
      <c r="D155" s="369"/>
      <c r="E155" s="369"/>
      <c r="F155" s="369"/>
    </row>
    <row r="156" spans="2:8" s="370" customFormat="1" ht="12" x14ac:dyDescent="0.25">
      <c r="B156" s="933" t="s">
        <v>372</v>
      </c>
      <c r="C156" s="934"/>
      <c r="D156" s="934"/>
      <c r="E156" s="934"/>
      <c r="F156" s="935"/>
      <c r="G156" s="593" t="s">
        <v>494</v>
      </c>
      <c r="H156" s="593" t="s">
        <v>526</v>
      </c>
    </row>
    <row r="157" spans="2:8" s="370" customFormat="1" ht="12" customHeight="1" x14ac:dyDescent="0.25">
      <c r="B157" s="163" t="s">
        <v>678</v>
      </c>
      <c r="C157" s="970" t="s">
        <v>679</v>
      </c>
      <c r="D157" s="971"/>
      <c r="E157" s="971"/>
      <c r="F157" s="972"/>
      <c r="G157" s="260"/>
      <c r="H157" s="395">
        <f>+G157</f>
        <v>0</v>
      </c>
    </row>
    <row r="158" spans="2:8" s="370" customFormat="1" ht="12" customHeight="1" x14ac:dyDescent="0.25">
      <c r="B158" s="396" t="s">
        <v>680</v>
      </c>
      <c r="C158" s="970" t="s">
        <v>610</v>
      </c>
      <c r="D158" s="971"/>
      <c r="E158" s="971"/>
      <c r="F158" s="972"/>
      <c r="G158" s="260"/>
      <c r="H158" s="395">
        <f>-G158</f>
        <v>0</v>
      </c>
    </row>
    <row r="159" spans="2:8" s="370" customFormat="1" ht="12" x14ac:dyDescent="0.25">
      <c r="B159" s="997" t="s">
        <v>681</v>
      </c>
      <c r="C159" s="936" t="s">
        <v>682</v>
      </c>
      <c r="D159" s="937"/>
      <c r="E159" s="937"/>
      <c r="F159" s="938"/>
      <c r="G159" s="259"/>
      <c r="H159" s="959">
        <f>+G160-G159</f>
        <v>0</v>
      </c>
    </row>
    <row r="160" spans="2:8" s="370" customFormat="1" ht="12" x14ac:dyDescent="0.25">
      <c r="B160" s="998"/>
      <c r="C160" s="942" t="s">
        <v>613</v>
      </c>
      <c r="D160" s="943"/>
      <c r="E160" s="943"/>
      <c r="F160" s="944"/>
      <c r="G160" s="261"/>
      <c r="H160" s="960"/>
    </row>
    <row r="161" spans="2:8" s="370" customFormat="1" ht="15" customHeight="1" x14ac:dyDescent="0.25">
      <c r="B161" s="961" t="s">
        <v>614</v>
      </c>
      <c r="C161" s="994" t="s">
        <v>615</v>
      </c>
      <c r="D161" s="995"/>
      <c r="E161" s="995"/>
      <c r="F161" s="996"/>
      <c r="G161" s="259"/>
      <c r="H161" s="963">
        <f>+G161-G162</f>
        <v>0</v>
      </c>
    </row>
    <row r="162" spans="2:8" s="370" customFormat="1" ht="12" x14ac:dyDescent="0.25">
      <c r="B162" s="962"/>
      <c r="C162" s="965" t="s">
        <v>616</v>
      </c>
      <c r="D162" s="966"/>
      <c r="E162" s="966"/>
      <c r="F162" s="967"/>
      <c r="G162" s="261"/>
      <c r="H162" s="964"/>
    </row>
    <row r="163" spans="2:8" s="370" customFormat="1" ht="25.5" x14ac:dyDescent="0.25">
      <c r="B163" s="225" t="s">
        <v>617</v>
      </c>
      <c r="C163" s="999" t="s">
        <v>618</v>
      </c>
      <c r="D163" s="1000"/>
      <c r="E163" s="1000"/>
      <c r="F163" s="1001"/>
      <c r="G163" s="260"/>
      <c r="H163" s="592">
        <f>-G163</f>
        <v>0</v>
      </c>
    </row>
    <row r="164" spans="2:8" s="370" customFormat="1" ht="12" x14ac:dyDescent="0.25">
      <c r="B164" s="945" t="s">
        <v>373</v>
      </c>
      <c r="C164" s="946"/>
      <c r="D164" s="946"/>
      <c r="E164" s="946"/>
      <c r="F164" s="946"/>
      <c r="G164" s="947"/>
      <c r="H164" s="327">
        <f>SUM(H157:H163)</f>
        <v>0</v>
      </c>
    </row>
    <row r="165" spans="2:8" s="399" customFormat="1" ht="12" x14ac:dyDescent="0.25">
      <c r="B165" s="397"/>
      <c r="C165" s="397"/>
      <c r="D165" s="397"/>
      <c r="E165" s="397"/>
      <c r="F165" s="397"/>
      <c r="G165" s="397"/>
      <c r="H165" s="398"/>
    </row>
    <row r="166" spans="2:8" s="370" customFormat="1" x14ac:dyDescent="0.25">
      <c r="B166" s="158" t="s">
        <v>619</v>
      </c>
      <c r="C166" s="153"/>
      <c r="D166" s="369"/>
      <c r="E166" s="369"/>
    </row>
    <row r="167" spans="2:8" s="370" customFormat="1" ht="12" x14ac:dyDescent="0.25">
      <c r="B167" s="400" t="s">
        <v>372</v>
      </c>
      <c r="C167" s="401"/>
      <c r="D167" s="401"/>
      <c r="E167" s="401"/>
      <c r="F167" s="401"/>
      <c r="G167" s="593" t="s">
        <v>494</v>
      </c>
      <c r="H167" s="593" t="s">
        <v>526</v>
      </c>
    </row>
    <row r="168" spans="2:8" s="370" customFormat="1" ht="12" x14ac:dyDescent="0.25">
      <c r="B168" s="936" t="s">
        <v>620</v>
      </c>
      <c r="C168" s="937"/>
      <c r="D168" s="937"/>
      <c r="E168" s="937"/>
      <c r="F168" s="938"/>
      <c r="G168" s="259"/>
      <c r="H168" s="386">
        <f>-G168</f>
        <v>0</v>
      </c>
    </row>
    <row r="169" spans="2:8" s="370" customFormat="1" ht="24.75" customHeight="1" x14ac:dyDescent="0.25">
      <c r="B169" s="942" t="s">
        <v>621</v>
      </c>
      <c r="C169" s="943"/>
      <c r="D169" s="943"/>
      <c r="E169" s="943"/>
      <c r="F169" s="944"/>
      <c r="G169" s="261"/>
      <c r="H169" s="592">
        <f>-G169</f>
        <v>0</v>
      </c>
    </row>
    <row r="170" spans="2:8" s="370" customFormat="1" ht="12" x14ac:dyDescent="0.25">
      <c r="B170" s="945" t="s">
        <v>373</v>
      </c>
      <c r="C170" s="946"/>
      <c r="D170" s="946"/>
      <c r="E170" s="946"/>
      <c r="F170" s="946"/>
      <c r="G170" s="947"/>
      <c r="H170" s="327">
        <f>SUM(H168:H169)</f>
        <v>0</v>
      </c>
    </row>
    <row r="171" spans="2:8" s="370" customFormat="1" ht="12" x14ac:dyDescent="0.25"/>
    <row r="172" spans="2:8" s="370" customFormat="1" x14ac:dyDescent="0.25">
      <c r="B172" s="158" t="s">
        <v>622</v>
      </c>
      <c r="C172" s="153"/>
      <c r="D172" s="369"/>
      <c r="E172" s="369"/>
      <c r="F172" s="369"/>
    </row>
    <row r="173" spans="2:8" s="370" customFormat="1" ht="12" x14ac:dyDescent="0.25">
      <c r="B173" s="933" t="s">
        <v>372</v>
      </c>
      <c r="C173" s="934"/>
      <c r="D173" s="934"/>
      <c r="E173" s="934"/>
      <c r="F173" s="935"/>
      <c r="G173" s="402" t="s">
        <v>494</v>
      </c>
      <c r="H173" s="593" t="s">
        <v>526</v>
      </c>
    </row>
    <row r="174" spans="2:8" s="403" customFormat="1" ht="12" x14ac:dyDescent="0.25">
      <c r="B174" s="936" t="s">
        <v>623</v>
      </c>
      <c r="C174" s="937"/>
      <c r="D174" s="937"/>
      <c r="E174" s="937"/>
      <c r="F174" s="938"/>
      <c r="G174" s="259"/>
      <c r="H174" s="386">
        <f>-G174</f>
        <v>0</v>
      </c>
    </row>
    <row r="175" spans="2:8" s="403" customFormat="1" ht="12" x14ac:dyDescent="0.25">
      <c r="B175" s="942" t="s">
        <v>624</v>
      </c>
      <c r="C175" s="943"/>
      <c r="D175" s="943"/>
      <c r="E175" s="943"/>
      <c r="F175" s="944"/>
      <c r="G175" s="261"/>
      <c r="H175" s="592">
        <f>-G175</f>
        <v>0</v>
      </c>
    </row>
    <row r="176" spans="2:8" s="370" customFormat="1" ht="12" x14ac:dyDescent="0.25">
      <c r="B176" s="945" t="s">
        <v>373</v>
      </c>
      <c r="C176" s="946"/>
      <c r="D176" s="946"/>
      <c r="E176" s="946"/>
      <c r="F176" s="946"/>
      <c r="G176" s="947"/>
      <c r="H176" s="327">
        <f>SUM(H174:H175)</f>
        <v>0</v>
      </c>
    </row>
    <row r="177" spans="2:8" s="370" customFormat="1" ht="12" x14ac:dyDescent="0.25"/>
    <row r="178" spans="2:8" s="370" customFormat="1" x14ac:dyDescent="0.25">
      <c r="B178" s="158" t="s">
        <v>625</v>
      </c>
      <c r="C178" s="153"/>
      <c r="D178" s="369"/>
    </row>
    <row r="179" spans="2:8" s="370" customFormat="1" ht="12" x14ac:dyDescent="0.25">
      <c r="B179" s="933" t="s">
        <v>372</v>
      </c>
      <c r="C179" s="934"/>
      <c r="D179" s="934"/>
      <c r="E179" s="934"/>
      <c r="F179" s="935"/>
      <c r="G179" s="402" t="s">
        <v>494</v>
      </c>
      <c r="H179" s="593" t="s">
        <v>526</v>
      </c>
    </row>
    <row r="180" spans="2:8" s="370" customFormat="1" ht="12" customHeight="1" x14ac:dyDescent="0.25">
      <c r="B180" s="936" t="s">
        <v>626</v>
      </c>
      <c r="C180" s="937"/>
      <c r="D180" s="937"/>
      <c r="E180" s="937"/>
      <c r="F180" s="938"/>
      <c r="G180" s="251"/>
      <c r="H180" s="371">
        <f>+G180</f>
        <v>0</v>
      </c>
    </row>
    <row r="181" spans="2:8" s="370" customFormat="1" ht="12" x14ac:dyDescent="0.25">
      <c r="B181" s="942" t="s">
        <v>627</v>
      </c>
      <c r="C181" s="943"/>
      <c r="D181" s="943"/>
      <c r="E181" s="943"/>
      <c r="F181" s="944"/>
      <c r="G181" s="252"/>
      <c r="H181" s="372">
        <f>-G181</f>
        <v>0</v>
      </c>
    </row>
    <row r="182" spans="2:8" s="370" customFormat="1" ht="12" x14ac:dyDescent="0.25">
      <c r="B182" s="945" t="s">
        <v>373</v>
      </c>
      <c r="C182" s="946"/>
      <c r="D182" s="946"/>
      <c r="E182" s="946"/>
      <c r="F182" s="946"/>
      <c r="G182" s="947"/>
      <c r="H182" s="327">
        <f>SUM(H180:H181)</f>
        <v>0</v>
      </c>
    </row>
    <row r="183" spans="2:8" s="370" customFormat="1" ht="12" x14ac:dyDescent="0.25"/>
    <row r="184" spans="2:8" s="370" customFormat="1" x14ac:dyDescent="0.25">
      <c r="B184" s="158" t="s">
        <v>628</v>
      </c>
      <c r="C184" s="153"/>
      <c r="D184" s="369"/>
      <c r="E184" s="369"/>
      <c r="F184" s="369"/>
    </row>
    <row r="185" spans="2:8" s="370" customFormat="1" ht="72" x14ac:dyDescent="0.25">
      <c r="B185" s="933" t="s">
        <v>372</v>
      </c>
      <c r="C185" s="934"/>
      <c r="D185" s="934"/>
      <c r="E185" s="935"/>
      <c r="F185" s="593" t="s">
        <v>629</v>
      </c>
      <c r="G185" s="593" t="s">
        <v>630</v>
      </c>
      <c r="H185" s="593" t="s">
        <v>526</v>
      </c>
    </row>
    <row r="186" spans="2:8" s="370" customFormat="1" ht="12" x14ac:dyDescent="0.25">
      <c r="B186" s="970" t="s">
        <v>631</v>
      </c>
      <c r="C186" s="971"/>
      <c r="D186" s="971"/>
      <c r="E186" s="972"/>
      <c r="F186" s="262"/>
      <c r="G186" s="262"/>
      <c r="H186" s="404">
        <f>-F186+G186</f>
        <v>0</v>
      </c>
    </row>
    <row r="187" spans="2:8" s="370" customFormat="1" ht="12" x14ac:dyDescent="0.25">
      <c r="B187" s="973" t="s">
        <v>632</v>
      </c>
      <c r="C187" s="974"/>
      <c r="D187" s="974"/>
      <c r="E187" s="974"/>
      <c r="F187" s="975"/>
      <c r="G187" s="262"/>
      <c r="H187" s="405">
        <f>+G187</f>
        <v>0</v>
      </c>
    </row>
    <row r="188" spans="2:8" s="370" customFormat="1" ht="12" x14ac:dyDescent="0.25">
      <c r="B188" s="945" t="s">
        <v>373</v>
      </c>
      <c r="C188" s="946"/>
      <c r="D188" s="946"/>
      <c r="E188" s="946"/>
      <c r="F188" s="946"/>
      <c r="G188" s="947"/>
      <c r="H188" s="327">
        <f>SUM(H186:H187)</f>
        <v>0</v>
      </c>
    </row>
    <row r="189" spans="2:8" s="406" customFormat="1" ht="12" x14ac:dyDescent="0.25"/>
    <row r="190" spans="2:8" s="370" customFormat="1" x14ac:dyDescent="0.25">
      <c r="B190" s="158" t="s">
        <v>633</v>
      </c>
      <c r="C190" s="153"/>
      <c r="D190" s="369"/>
      <c r="E190" s="369"/>
      <c r="F190" s="369"/>
    </row>
    <row r="191" spans="2:8" s="370" customFormat="1" ht="48" x14ac:dyDescent="0.25">
      <c r="B191" s="933" t="s">
        <v>372</v>
      </c>
      <c r="C191" s="934"/>
      <c r="D191" s="934"/>
      <c r="E191" s="935"/>
      <c r="F191" s="593" t="s">
        <v>634</v>
      </c>
      <c r="G191" s="593" t="s">
        <v>635</v>
      </c>
      <c r="H191" s="593" t="s">
        <v>526</v>
      </c>
    </row>
    <row r="192" spans="2:8" s="370" customFormat="1" ht="12" x14ac:dyDescent="0.25">
      <c r="B192" s="970" t="s">
        <v>636</v>
      </c>
      <c r="C192" s="971"/>
      <c r="D192" s="971"/>
      <c r="E192" s="972"/>
      <c r="F192" s="262"/>
      <c r="G192" s="262"/>
      <c r="H192" s="404">
        <f>-F192+G192</f>
        <v>0</v>
      </c>
    </row>
    <row r="193" spans="2:8" s="370" customFormat="1" ht="12" x14ac:dyDescent="0.25">
      <c r="B193" s="970" t="s">
        <v>637</v>
      </c>
      <c r="C193" s="971"/>
      <c r="D193" s="971"/>
      <c r="E193" s="971"/>
      <c r="F193" s="972"/>
      <c r="G193" s="262"/>
      <c r="H193" s="390">
        <f>+G193</f>
        <v>0</v>
      </c>
    </row>
    <row r="194" spans="2:8" s="370" customFormat="1" ht="12" x14ac:dyDescent="0.25">
      <c r="B194" s="945" t="s">
        <v>373</v>
      </c>
      <c r="C194" s="946"/>
      <c r="D194" s="946"/>
      <c r="E194" s="946"/>
      <c r="F194" s="946"/>
      <c r="G194" s="947"/>
      <c r="H194" s="327">
        <f>SUM(H192:H193)</f>
        <v>0</v>
      </c>
    </row>
    <row r="195" spans="2:8" s="370" customFormat="1" ht="12" x14ac:dyDescent="0.25"/>
    <row r="196" spans="2:8" s="370" customFormat="1" x14ac:dyDescent="0.25">
      <c r="B196" s="158" t="s">
        <v>683</v>
      </c>
      <c r="C196" s="153"/>
      <c r="D196" s="369"/>
      <c r="E196" s="369"/>
      <c r="F196" s="369"/>
    </row>
    <row r="197" spans="2:8" s="370" customFormat="1" ht="48" x14ac:dyDescent="0.25">
      <c r="B197" s="933" t="s">
        <v>372</v>
      </c>
      <c r="C197" s="934"/>
      <c r="D197" s="934"/>
      <c r="E197" s="935"/>
      <c r="F197" s="593" t="s">
        <v>593</v>
      </c>
      <c r="G197" s="593" t="s">
        <v>639</v>
      </c>
      <c r="H197" s="593" t="s">
        <v>526</v>
      </c>
    </row>
    <row r="198" spans="2:8" s="370" customFormat="1" ht="12" x14ac:dyDescent="0.25">
      <c r="B198" s="982"/>
      <c r="C198" s="983"/>
      <c r="D198" s="983"/>
      <c r="E198" s="984"/>
      <c r="F198" s="251"/>
      <c r="G198" s="251"/>
      <c r="H198" s="371">
        <f>-F198+G198</f>
        <v>0</v>
      </c>
    </row>
    <row r="199" spans="2:8" s="370" customFormat="1" ht="12" x14ac:dyDescent="0.25">
      <c r="B199" s="594"/>
      <c r="C199" s="595"/>
      <c r="D199" s="595"/>
      <c r="E199" s="596"/>
      <c r="F199" s="250"/>
      <c r="G199" s="250"/>
      <c r="H199" s="323">
        <f t="shared" ref="H199:H200" si="16">-F199+G199</f>
        <v>0</v>
      </c>
    </row>
    <row r="200" spans="2:8" s="370" customFormat="1" ht="12" x14ac:dyDescent="0.25">
      <c r="B200" s="597"/>
      <c r="C200" s="598"/>
      <c r="D200" s="598"/>
      <c r="E200" s="599"/>
      <c r="F200" s="252"/>
      <c r="G200" s="252"/>
      <c r="H200" s="372">
        <f t="shared" si="16"/>
        <v>0</v>
      </c>
    </row>
    <row r="201" spans="2:8" s="370" customFormat="1" ht="12" x14ac:dyDescent="0.25">
      <c r="B201" s="945" t="s">
        <v>373</v>
      </c>
      <c r="C201" s="946"/>
      <c r="D201" s="946"/>
      <c r="E201" s="947"/>
      <c r="F201" s="327">
        <f>SUM(F198:F200)</f>
        <v>0</v>
      </c>
      <c r="G201" s="327">
        <f t="shared" ref="G201:H201" si="17">SUM(G198:G200)</f>
        <v>0</v>
      </c>
      <c r="H201" s="327">
        <f t="shared" si="17"/>
        <v>0</v>
      </c>
    </row>
    <row r="202" spans="2:8" s="370" customFormat="1" ht="12" x14ac:dyDescent="0.25"/>
    <row r="203" spans="2:8" s="370" customFormat="1" x14ac:dyDescent="0.25">
      <c r="B203" s="158" t="s">
        <v>640</v>
      </c>
      <c r="C203" s="153"/>
      <c r="D203" s="369"/>
      <c r="E203" s="369"/>
      <c r="F203" s="369"/>
      <c r="G203" s="407"/>
    </row>
    <row r="204" spans="2:8" s="370" customFormat="1" ht="84" x14ac:dyDescent="0.25">
      <c r="B204" s="933" t="s">
        <v>372</v>
      </c>
      <c r="C204" s="934"/>
      <c r="D204" s="934"/>
      <c r="E204" s="935"/>
      <c r="F204" s="593" t="s">
        <v>641</v>
      </c>
      <c r="G204" s="593" t="s">
        <v>684</v>
      </c>
      <c r="H204" s="593" t="s">
        <v>526</v>
      </c>
    </row>
    <row r="205" spans="2:8" s="370" customFormat="1" ht="12" x14ac:dyDescent="0.25">
      <c r="B205" s="988"/>
      <c r="C205" s="989"/>
      <c r="D205" s="989"/>
      <c r="E205" s="990"/>
      <c r="F205" s="251"/>
      <c r="G205" s="251"/>
      <c r="H205" s="371">
        <f>+F205-G205</f>
        <v>0</v>
      </c>
    </row>
    <row r="206" spans="2:8" s="370" customFormat="1" ht="12" x14ac:dyDescent="0.25">
      <c r="B206" s="263"/>
      <c r="C206" s="264"/>
      <c r="D206" s="264"/>
      <c r="E206" s="265"/>
      <c r="F206" s="250"/>
      <c r="G206" s="250"/>
      <c r="H206" s="323">
        <f t="shared" ref="H206:H207" si="18">+F206-G206</f>
        <v>0</v>
      </c>
    </row>
    <row r="207" spans="2:8" s="370" customFormat="1" ht="12" x14ac:dyDescent="0.25">
      <c r="B207" s="266"/>
      <c r="C207" s="267"/>
      <c r="D207" s="267"/>
      <c r="E207" s="268"/>
      <c r="F207" s="252"/>
      <c r="G207" s="252"/>
      <c r="H207" s="372">
        <f t="shared" si="18"/>
        <v>0</v>
      </c>
    </row>
    <row r="208" spans="2:8" s="370" customFormat="1" ht="12" x14ac:dyDescent="0.25">
      <c r="B208" s="945" t="s">
        <v>373</v>
      </c>
      <c r="C208" s="946"/>
      <c r="D208" s="946"/>
      <c r="E208" s="947"/>
      <c r="F208" s="327">
        <f>SUM(F205:F207)</f>
        <v>0</v>
      </c>
      <c r="G208" s="327">
        <f t="shared" ref="G208:H208" si="19">SUM(G205:G207)</f>
        <v>0</v>
      </c>
      <c r="H208" s="327">
        <f t="shared" si="19"/>
        <v>0</v>
      </c>
    </row>
    <row r="209" spans="2:8" s="370" customFormat="1" ht="12" x14ac:dyDescent="0.25"/>
    <row r="210" spans="2:8" s="370" customFormat="1" x14ac:dyDescent="0.25">
      <c r="B210" s="158" t="s">
        <v>643</v>
      </c>
      <c r="C210" s="153"/>
      <c r="D210" s="369"/>
      <c r="E210" s="369"/>
      <c r="F210" s="369"/>
    </row>
    <row r="211" spans="2:8" s="370" customFormat="1" ht="84" x14ac:dyDescent="0.25">
      <c r="B211" s="933" t="s">
        <v>372</v>
      </c>
      <c r="C211" s="934"/>
      <c r="D211" s="934"/>
      <c r="E211" s="935"/>
      <c r="F211" s="593" t="s">
        <v>644</v>
      </c>
      <c r="G211" s="593" t="s">
        <v>645</v>
      </c>
      <c r="H211" s="593" t="s">
        <v>526</v>
      </c>
    </row>
    <row r="212" spans="2:8" s="370" customFormat="1" ht="12" x14ac:dyDescent="0.25">
      <c r="B212" s="991" t="s">
        <v>646</v>
      </c>
      <c r="C212" s="954"/>
      <c r="D212" s="954"/>
      <c r="E212" s="992"/>
      <c r="F212" s="255"/>
      <c r="G212" s="255"/>
      <c r="H212" s="390">
        <f>+G212-F212</f>
        <v>0</v>
      </c>
    </row>
    <row r="213" spans="2:8" s="370" customFormat="1" ht="12" x14ac:dyDescent="0.25">
      <c r="B213" s="945" t="s">
        <v>373</v>
      </c>
      <c r="C213" s="946"/>
      <c r="D213" s="946"/>
      <c r="E213" s="947"/>
      <c r="F213" s="327">
        <f>SUM(F212:F212)</f>
        <v>0</v>
      </c>
      <c r="G213" s="327">
        <f>SUM(G212:G212)</f>
        <v>0</v>
      </c>
      <c r="H213" s="327">
        <f>SUM(H212:H212)</f>
        <v>0</v>
      </c>
    </row>
    <row r="214" spans="2:8" s="370" customFormat="1" ht="12" x14ac:dyDescent="0.25"/>
    <row r="215" spans="2:8" s="370" customFormat="1" x14ac:dyDescent="0.25">
      <c r="B215" s="158" t="s">
        <v>647</v>
      </c>
      <c r="C215" s="153"/>
      <c r="D215" s="369"/>
    </row>
    <row r="216" spans="2:8" s="370" customFormat="1" ht="12" x14ac:dyDescent="0.25">
      <c r="B216" s="400" t="s">
        <v>372</v>
      </c>
      <c r="C216" s="401"/>
      <c r="D216" s="401"/>
      <c r="E216" s="401"/>
      <c r="F216" s="401"/>
      <c r="G216" s="590" t="s">
        <v>494</v>
      </c>
      <c r="H216" s="593" t="s">
        <v>526</v>
      </c>
    </row>
    <row r="217" spans="2:8" s="370" customFormat="1" ht="12" customHeight="1" x14ac:dyDescent="0.25">
      <c r="B217" s="936" t="s">
        <v>685</v>
      </c>
      <c r="C217" s="937"/>
      <c r="D217" s="937"/>
      <c r="E217" s="937"/>
      <c r="F217" s="938"/>
      <c r="G217" s="251"/>
      <c r="H217" s="371">
        <f>+G217</f>
        <v>0</v>
      </c>
    </row>
    <row r="218" spans="2:8" s="370" customFormat="1" ht="12" customHeight="1" x14ac:dyDescent="0.25">
      <c r="B218" s="942" t="s">
        <v>686</v>
      </c>
      <c r="C218" s="943"/>
      <c r="D218" s="943"/>
      <c r="E218" s="943"/>
      <c r="F218" s="944"/>
      <c r="G218" s="250"/>
      <c r="H218" s="323">
        <f>-G218</f>
        <v>0</v>
      </c>
    </row>
    <row r="219" spans="2:8" s="370" customFormat="1" ht="12" x14ac:dyDescent="0.25">
      <c r="B219" s="945" t="s">
        <v>373</v>
      </c>
      <c r="C219" s="946"/>
      <c r="D219" s="946"/>
      <c r="E219" s="946"/>
      <c r="F219" s="946"/>
      <c r="G219" s="947"/>
      <c r="H219" s="327">
        <f>SUM(H217:H218)</f>
        <v>0</v>
      </c>
    </row>
    <row r="220" spans="2:8" s="370" customFormat="1" ht="12" x14ac:dyDescent="0.25"/>
    <row r="221" spans="2:8" s="370" customFormat="1" x14ac:dyDescent="0.25">
      <c r="B221" s="158" t="s">
        <v>650</v>
      </c>
      <c r="C221" s="153"/>
      <c r="D221" s="369"/>
      <c r="E221" s="369"/>
      <c r="F221" s="369"/>
    </row>
    <row r="222" spans="2:8" s="370" customFormat="1" ht="48" x14ac:dyDescent="0.25">
      <c r="B222" s="593" t="s">
        <v>372</v>
      </c>
      <c r="C222" s="985" t="s">
        <v>396</v>
      </c>
      <c r="D222" s="986"/>
      <c r="E222" s="987"/>
      <c r="F222" s="593" t="s">
        <v>651</v>
      </c>
      <c r="G222" s="593" t="s">
        <v>652</v>
      </c>
      <c r="H222" s="593" t="s">
        <v>526</v>
      </c>
    </row>
    <row r="223" spans="2:8" s="370" customFormat="1" ht="12" x14ac:dyDescent="0.25">
      <c r="B223" s="256"/>
      <c r="C223" s="982"/>
      <c r="D223" s="983"/>
      <c r="E223" s="984"/>
      <c r="F223" s="251"/>
      <c r="G223" s="251"/>
      <c r="H223" s="371">
        <f>+F223-G223</f>
        <v>0</v>
      </c>
    </row>
    <row r="224" spans="2:8" s="370" customFormat="1" ht="12" x14ac:dyDescent="0.25">
      <c r="B224" s="257"/>
      <c r="C224" s="976"/>
      <c r="D224" s="977"/>
      <c r="E224" s="978"/>
      <c r="F224" s="250"/>
      <c r="G224" s="250"/>
      <c r="H224" s="323">
        <f t="shared" ref="H224:H227" si="20">+F224-G224</f>
        <v>0</v>
      </c>
    </row>
    <row r="225" spans="2:8" s="370" customFormat="1" ht="12" x14ac:dyDescent="0.25">
      <c r="B225" s="257"/>
      <c r="C225" s="976"/>
      <c r="D225" s="977"/>
      <c r="E225" s="978"/>
      <c r="F225" s="250"/>
      <c r="G225" s="250"/>
      <c r="H225" s="323">
        <f t="shared" si="20"/>
        <v>0</v>
      </c>
    </row>
    <row r="226" spans="2:8" s="370" customFormat="1" ht="12" x14ac:dyDescent="0.25">
      <c r="B226" s="257"/>
      <c r="C226" s="976"/>
      <c r="D226" s="977"/>
      <c r="E226" s="978"/>
      <c r="F226" s="250"/>
      <c r="G226" s="250"/>
      <c r="H226" s="323">
        <f t="shared" si="20"/>
        <v>0</v>
      </c>
    </row>
    <row r="227" spans="2:8" s="370" customFormat="1" ht="12" x14ac:dyDescent="0.25">
      <c r="B227" s="258"/>
      <c r="C227" s="979"/>
      <c r="D227" s="980"/>
      <c r="E227" s="981"/>
      <c r="F227" s="252"/>
      <c r="G227" s="252"/>
      <c r="H227" s="372">
        <f t="shared" si="20"/>
        <v>0</v>
      </c>
    </row>
    <row r="228" spans="2:8" s="370" customFormat="1" ht="12" x14ac:dyDescent="0.25">
      <c r="B228" s="945" t="s">
        <v>373</v>
      </c>
      <c r="C228" s="946"/>
      <c r="D228" s="946"/>
      <c r="E228" s="947"/>
      <c r="F228" s="327">
        <f>SUM(F223:F227)</f>
        <v>0</v>
      </c>
      <c r="G228" s="327">
        <f>SUM(G223:G227)</f>
        <v>0</v>
      </c>
      <c r="H228" s="327">
        <f>SUM(H223:H227)</f>
        <v>0</v>
      </c>
    </row>
    <row r="230" spans="2:8" s="370" customFormat="1" x14ac:dyDescent="0.25">
      <c r="B230" s="158" t="s">
        <v>653</v>
      </c>
      <c r="C230" s="153"/>
      <c r="D230" s="369"/>
      <c r="E230" s="369"/>
      <c r="F230" s="369"/>
    </row>
    <row r="231" spans="2:8" s="370" customFormat="1" ht="12" x14ac:dyDescent="0.25">
      <c r="B231" s="933" t="s">
        <v>372</v>
      </c>
      <c r="C231" s="934"/>
      <c r="D231" s="934"/>
      <c r="E231" s="934"/>
      <c r="F231" s="934"/>
      <c r="G231" s="935"/>
      <c r="H231" s="593" t="s">
        <v>654</v>
      </c>
    </row>
    <row r="232" spans="2:8" s="370" customFormat="1" ht="12" x14ac:dyDescent="0.25">
      <c r="B232" s="982"/>
      <c r="C232" s="983"/>
      <c r="D232" s="983"/>
      <c r="E232" s="983"/>
      <c r="F232" s="983"/>
      <c r="G232" s="984"/>
      <c r="H232" s="251"/>
    </row>
    <row r="233" spans="2:8" s="370" customFormat="1" ht="12" x14ac:dyDescent="0.25">
      <c r="B233" s="976"/>
      <c r="C233" s="977"/>
      <c r="D233" s="977"/>
      <c r="E233" s="977"/>
      <c r="F233" s="977"/>
      <c r="G233" s="978"/>
      <c r="H233" s="250"/>
    </row>
    <row r="234" spans="2:8" s="370" customFormat="1" ht="12" x14ac:dyDescent="0.25">
      <c r="B234" s="976"/>
      <c r="C234" s="977"/>
      <c r="D234" s="977"/>
      <c r="E234" s="977"/>
      <c r="F234" s="977"/>
      <c r="G234" s="978"/>
      <c r="H234" s="250"/>
    </row>
    <row r="235" spans="2:8" s="370" customFormat="1" ht="12" x14ac:dyDescent="0.25">
      <c r="B235" s="976"/>
      <c r="C235" s="977"/>
      <c r="D235" s="977"/>
      <c r="E235" s="977"/>
      <c r="F235" s="977"/>
      <c r="G235" s="978"/>
      <c r="H235" s="250"/>
    </row>
    <row r="236" spans="2:8" s="370" customFormat="1" ht="12" x14ac:dyDescent="0.25">
      <c r="B236" s="979"/>
      <c r="C236" s="980"/>
      <c r="D236" s="980"/>
      <c r="E236" s="980"/>
      <c r="F236" s="980"/>
      <c r="G236" s="981"/>
      <c r="H236" s="252"/>
    </row>
    <row r="237" spans="2:8" s="370" customFormat="1" ht="12" x14ac:dyDescent="0.25">
      <c r="B237" s="945" t="s">
        <v>373</v>
      </c>
      <c r="C237" s="946"/>
      <c r="D237" s="946"/>
      <c r="E237" s="946"/>
      <c r="F237" s="946"/>
      <c r="G237" s="947"/>
      <c r="H237" s="327">
        <f>SUM(H232:H236)</f>
        <v>0</v>
      </c>
    </row>
    <row r="241" spans="2:8" ht="15.75" x14ac:dyDescent="0.25">
      <c r="B241" s="932" t="s">
        <v>466</v>
      </c>
      <c r="C241" s="932"/>
      <c r="D241" s="932"/>
      <c r="E241" s="932"/>
      <c r="F241" s="932"/>
      <c r="G241" s="932"/>
      <c r="H241" s="932"/>
    </row>
    <row r="243" spans="2:8" s="370" customFormat="1" ht="48" x14ac:dyDescent="0.25">
      <c r="B243" s="593" t="s">
        <v>372</v>
      </c>
      <c r="C243" s="985" t="s">
        <v>396</v>
      </c>
      <c r="D243" s="986"/>
      <c r="E243" s="987"/>
      <c r="F243" s="593" t="s">
        <v>651</v>
      </c>
      <c r="G243" s="593" t="s">
        <v>652</v>
      </c>
      <c r="H243" s="593" t="s">
        <v>526</v>
      </c>
    </row>
    <row r="244" spans="2:8" s="370" customFormat="1" ht="12" x14ac:dyDescent="0.25">
      <c r="B244" s="256"/>
      <c r="C244" s="982"/>
      <c r="D244" s="983"/>
      <c r="E244" s="984"/>
      <c r="F244" s="251"/>
      <c r="G244" s="251"/>
      <c r="H244" s="371">
        <f>+F244-G244</f>
        <v>0</v>
      </c>
    </row>
    <row r="245" spans="2:8" s="370" customFormat="1" ht="12" x14ac:dyDescent="0.25">
      <c r="B245" s="257"/>
      <c r="C245" s="976"/>
      <c r="D245" s="977"/>
      <c r="E245" s="978"/>
      <c r="F245" s="250"/>
      <c r="G245" s="250"/>
      <c r="H245" s="323">
        <f t="shared" ref="H245:H248" si="21">+F245-G245</f>
        <v>0</v>
      </c>
    </row>
    <row r="246" spans="2:8" s="370" customFormat="1" ht="12" x14ac:dyDescent="0.25">
      <c r="B246" s="257"/>
      <c r="C246" s="976"/>
      <c r="D246" s="977"/>
      <c r="E246" s="978"/>
      <c r="F246" s="250"/>
      <c r="G246" s="250"/>
      <c r="H246" s="323">
        <f t="shared" si="21"/>
        <v>0</v>
      </c>
    </row>
    <row r="247" spans="2:8" s="370" customFormat="1" ht="12" x14ac:dyDescent="0.25">
      <c r="B247" s="257"/>
      <c r="C247" s="976"/>
      <c r="D247" s="977"/>
      <c r="E247" s="978"/>
      <c r="F247" s="250"/>
      <c r="G247" s="250"/>
      <c r="H247" s="323">
        <f t="shared" si="21"/>
        <v>0</v>
      </c>
    </row>
    <row r="248" spans="2:8" s="370" customFormat="1" ht="12" x14ac:dyDescent="0.25">
      <c r="B248" s="258"/>
      <c r="C248" s="979"/>
      <c r="D248" s="980"/>
      <c r="E248" s="981"/>
      <c r="F248" s="252"/>
      <c r="G248" s="252"/>
      <c r="H248" s="372">
        <f t="shared" si="21"/>
        <v>0</v>
      </c>
    </row>
    <row r="249" spans="2:8" s="370" customFormat="1" ht="12" x14ac:dyDescent="0.25">
      <c r="B249" s="945" t="s">
        <v>373</v>
      </c>
      <c r="C249" s="946"/>
      <c r="D249" s="946"/>
      <c r="E249" s="947"/>
      <c r="F249" s="327">
        <f>SUM(F244:F248)</f>
        <v>0</v>
      </c>
      <c r="G249" s="327">
        <f>SUM(G244:G248)</f>
        <v>0</v>
      </c>
      <c r="H249" s="327">
        <f>SUM(H244:H248)</f>
        <v>0</v>
      </c>
    </row>
  </sheetData>
  <mergeCells count="149">
    <mergeCell ref="B249:E249"/>
    <mergeCell ref="C243:E243"/>
    <mergeCell ref="C244:E244"/>
    <mergeCell ref="C245:E245"/>
    <mergeCell ref="C246:E246"/>
    <mergeCell ref="C247:E247"/>
    <mergeCell ref="C248:E248"/>
    <mergeCell ref="B233:G233"/>
    <mergeCell ref="B234:G234"/>
    <mergeCell ref="B235:G235"/>
    <mergeCell ref="B236:G236"/>
    <mergeCell ref="B237:G237"/>
    <mergeCell ref="B241:H241"/>
    <mergeCell ref="C225:E225"/>
    <mergeCell ref="C226:E226"/>
    <mergeCell ref="C227:E227"/>
    <mergeCell ref="B228:E228"/>
    <mergeCell ref="B231:G231"/>
    <mergeCell ref="B232:G232"/>
    <mergeCell ref="B217:F217"/>
    <mergeCell ref="B218:F218"/>
    <mergeCell ref="B219:G219"/>
    <mergeCell ref="C222:E222"/>
    <mergeCell ref="C223:E223"/>
    <mergeCell ref="C224:E224"/>
    <mergeCell ref="B204:E204"/>
    <mergeCell ref="B205:E205"/>
    <mergeCell ref="B208:E208"/>
    <mergeCell ref="B211:E211"/>
    <mergeCell ref="B212:E212"/>
    <mergeCell ref="B213:E213"/>
    <mergeCell ref="B192:E192"/>
    <mergeCell ref="B193:F193"/>
    <mergeCell ref="B194:G194"/>
    <mergeCell ref="B197:E197"/>
    <mergeCell ref="B198:E198"/>
    <mergeCell ref="B201:E201"/>
    <mergeCell ref="B182:G182"/>
    <mergeCell ref="B185:E185"/>
    <mergeCell ref="B186:E186"/>
    <mergeCell ref="B187:F187"/>
    <mergeCell ref="B188:G188"/>
    <mergeCell ref="B191:E191"/>
    <mergeCell ref="B174:F174"/>
    <mergeCell ref="B175:F175"/>
    <mergeCell ref="B176:G176"/>
    <mergeCell ref="B179:F179"/>
    <mergeCell ref="B180:F180"/>
    <mergeCell ref="B181:F181"/>
    <mergeCell ref="C163:F163"/>
    <mergeCell ref="B164:G164"/>
    <mergeCell ref="B168:F168"/>
    <mergeCell ref="B169:F169"/>
    <mergeCell ref="B170:G170"/>
    <mergeCell ref="B173:F173"/>
    <mergeCell ref="H159:H160"/>
    <mergeCell ref="C160:F160"/>
    <mergeCell ref="B161:B162"/>
    <mergeCell ref="C161:F161"/>
    <mergeCell ref="H161:H162"/>
    <mergeCell ref="C162:F162"/>
    <mergeCell ref="B153:E153"/>
    <mergeCell ref="B156:F156"/>
    <mergeCell ref="C157:F157"/>
    <mergeCell ref="C158:F158"/>
    <mergeCell ref="B159:B160"/>
    <mergeCell ref="C159:F159"/>
    <mergeCell ref="B145:C145"/>
    <mergeCell ref="B146:C146"/>
    <mergeCell ref="B147:C147"/>
    <mergeCell ref="B148:C148"/>
    <mergeCell ref="B151:E151"/>
    <mergeCell ref="B152:E152"/>
    <mergeCell ref="B135:F135"/>
    <mergeCell ref="B136:G136"/>
    <mergeCell ref="B139:F139"/>
    <mergeCell ref="B140:F140"/>
    <mergeCell ref="B141:G141"/>
    <mergeCell ref="B144:C144"/>
    <mergeCell ref="B127:E127"/>
    <mergeCell ref="B128:E128"/>
    <mergeCell ref="B129:E129"/>
    <mergeCell ref="B130:E130"/>
    <mergeCell ref="B131:E131"/>
    <mergeCell ref="B134:F134"/>
    <mergeCell ref="B115:H115"/>
    <mergeCell ref="B116:B117"/>
    <mergeCell ref="B100:E100"/>
    <mergeCell ref="B103:H103"/>
    <mergeCell ref="B106:F106"/>
    <mergeCell ref="B107:F107"/>
    <mergeCell ref="B108:F108"/>
    <mergeCell ref="B109:F109"/>
    <mergeCell ref="B110:F110"/>
    <mergeCell ref="B111:F111"/>
    <mergeCell ref="B112:F112"/>
    <mergeCell ref="B94:E94"/>
    <mergeCell ref="B95:E95"/>
    <mergeCell ref="B96:E96"/>
    <mergeCell ref="B97:E97"/>
    <mergeCell ref="B98:E98"/>
    <mergeCell ref="B99:E99"/>
    <mergeCell ref="B91:E91"/>
    <mergeCell ref="B92:E92"/>
    <mergeCell ref="B93:E93"/>
    <mergeCell ref="B48:G48"/>
    <mergeCell ref="B50:G50"/>
    <mergeCell ref="B52:G52"/>
    <mergeCell ref="B56:H56"/>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1:G21"/>
    <mergeCell ref="B22:G22"/>
    <mergeCell ref="B24:G24"/>
    <mergeCell ref="B26:G26"/>
    <mergeCell ref="B27:G27"/>
    <mergeCell ref="B28:G28"/>
    <mergeCell ref="B14:G14"/>
    <mergeCell ref="B15:G15"/>
    <mergeCell ref="B16:G16"/>
    <mergeCell ref="B17:G17"/>
    <mergeCell ref="B18:G18"/>
    <mergeCell ref="B20:G20"/>
    <mergeCell ref="B7:G7"/>
    <mergeCell ref="B8:G8"/>
    <mergeCell ref="B9:G9"/>
    <mergeCell ref="B10:G10"/>
    <mergeCell ref="B11:G11"/>
    <mergeCell ref="B12:G12"/>
    <mergeCell ref="B2:H2"/>
    <mergeCell ref="B4:G4"/>
    <mergeCell ref="B5:G5"/>
    <mergeCell ref="B6:G6"/>
  </mergeCells>
  <printOptions horizontalCentered="1"/>
  <pageMargins left="0.70866141732283472" right="0.70866141732283472" top="1.0629921259842521" bottom="0.74803149606299213" header="0.31496062992125984" footer="0.31496062992125984"/>
  <pageSetup paperSize="8" scale="74"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9"/>
  <sheetViews>
    <sheetView showGridLines="0" view="pageBreakPreview" topLeftCell="A28" zoomScaleNormal="100" zoomScaleSheetLayoutView="100" workbookViewId="0">
      <selection activeCell="F16" sqref="F16"/>
    </sheetView>
  </sheetViews>
  <sheetFormatPr defaultColWidth="11.42578125" defaultRowHeight="12.75" x14ac:dyDescent="0.25"/>
  <cols>
    <col min="1" max="1" width="3.28515625" style="125" customWidth="1"/>
    <col min="2" max="2" width="49.85546875" style="159" customWidth="1"/>
    <col min="3" max="3" width="49.85546875" style="154" customWidth="1"/>
    <col min="4" max="6" width="17.7109375" style="154" customWidth="1"/>
    <col min="7" max="7" width="3.140625" style="154" customWidth="1"/>
    <col min="8" max="10" width="16.7109375" style="125" customWidth="1"/>
    <col min="11" max="11" width="5.42578125" style="125" customWidth="1"/>
    <col min="12" max="16384" width="11.42578125" style="125"/>
  </cols>
  <sheetData>
    <row r="1" spans="2:7" s="151" customFormat="1" ht="12" customHeight="1" x14ac:dyDescent="0.25">
      <c r="B1" s="160"/>
      <c r="C1" s="161"/>
      <c r="D1" s="161"/>
      <c r="E1" s="161"/>
      <c r="F1" s="161"/>
      <c r="G1" s="161"/>
    </row>
    <row r="2" spans="2:7" ht="19.5" x14ac:dyDescent="0.25">
      <c r="B2" s="899" t="s">
        <v>687</v>
      </c>
      <c r="C2" s="900"/>
      <c r="D2" s="900"/>
      <c r="E2" s="900"/>
      <c r="F2" s="901"/>
      <c r="G2" s="125"/>
    </row>
    <row r="4" spans="2:7" ht="25.5" x14ac:dyDescent="0.25">
      <c r="B4" s="1011" t="s">
        <v>688</v>
      </c>
      <c r="C4" s="1012"/>
      <c r="D4" s="1012"/>
      <c r="E4" s="1013"/>
      <c r="F4" s="162" t="s">
        <v>689</v>
      </c>
    </row>
    <row r="5" spans="2:7" x14ac:dyDescent="0.25">
      <c r="B5" s="1014" t="s">
        <v>690</v>
      </c>
      <c r="C5" s="1015"/>
      <c r="D5" s="1015"/>
      <c r="E5" s="1016"/>
      <c r="F5" s="269"/>
    </row>
    <row r="6" spans="2:7" x14ac:dyDescent="0.25">
      <c r="B6" s="1008" t="s">
        <v>691</v>
      </c>
      <c r="C6" s="1009"/>
      <c r="D6" s="1009"/>
      <c r="E6" s="1010"/>
      <c r="F6" s="270"/>
    </row>
    <row r="7" spans="2:7" x14ac:dyDescent="0.25">
      <c r="B7" s="1008" t="s">
        <v>692</v>
      </c>
      <c r="C7" s="1009"/>
      <c r="D7" s="1009"/>
      <c r="E7" s="1010"/>
      <c r="F7" s="270"/>
    </row>
    <row r="8" spans="2:7" x14ac:dyDescent="0.25">
      <c r="B8" s="1008" t="s">
        <v>693</v>
      </c>
      <c r="C8" s="1009"/>
      <c r="D8" s="1009"/>
      <c r="E8" s="1010"/>
      <c r="F8" s="270"/>
    </row>
    <row r="9" spans="2:7" x14ac:dyDescent="0.25">
      <c r="B9" s="1008" t="s">
        <v>694</v>
      </c>
      <c r="C9" s="1009"/>
      <c r="D9" s="1009"/>
      <c r="E9" s="1010"/>
      <c r="F9" s="270"/>
    </row>
    <row r="10" spans="2:7" x14ac:dyDescent="0.25">
      <c r="B10" s="1008" t="s">
        <v>695</v>
      </c>
      <c r="C10" s="1009"/>
      <c r="D10" s="1009"/>
      <c r="E10" s="1010"/>
      <c r="F10" s="270"/>
    </row>
    <row r="11" spans="2:7" x14ac:dyDescent="0.25">
      <c r="B11" s="1008" t="s">
        <v>696</v>
      </c>
      <c r="C11" s="1009"/>
      <c r="D11" s="1009"/>
      <c r="E11" s="1010"/>
      <c r="F11" s="270"/>
    </row>
    <row r="12" spans="2:7" x14ac:dyDescent="0.25">
      <c r="B12" s="1008" t="s">
        <v>697</v>
      </c>
      <c r="C12" s="1009"/>
      <c r="D12" s="1009"/>
      <c r="E12" s="1010"/>
      <c r="F12" s="270"/>
    </row>
    <row r="13" spans="2:7" x14ac:dyDescent="0.25">
      <c r="B13" s="1017" t="s">
        <v>698</v>
      </c>
      <c r="C13" s="1018"/>
      <c r="D13" s="1018"/>
      <c r="E13" s="1019"/>
      <c r="F13" s="271"/>
    </row>
    <row r="14" spans="2:7" x14ac:dyDescent="0.25">
      <c r="B14" s="1020" t="s">
        <v>483</v>
      </c>
      <c r="C14" s="1021"/>
      <c r="D14" s="1021"/>
      <c r="E14" s="1022"/>
      <c r="F14" s="156">
        <f>SUM(F5:F13)</f>
        <v>0</v>
      </c>
    </row>
    <row r="16" spans="2:7" ht="25.5" x14ac:dyDescent="0.25">
      <c r="B16" s="1023" t="s">
        <v>699</v>
      </c>
      <c r="C16" s="1024"/>
      <c r="D16" s="1024"/>
      <c r="E16" s="1025"/>
      <c r="F16" s="162" t="s">
        <v>689</v>
      </c>
    </row>
    <row r="17" spans="2:6" x14ac:dyDescent="0.25">
      <c r="B17" s="1014" t="s">
        <v>700</v>
      </c>
      <c r="C17" s="1015"/>
      <c r="D17" s="1015"/>
      <c r="E17" s="1016"/>
      <c r="F17" s="269"/>
    </row>
    <row r="18" spans="2:6" x14ac:dyDescent="0.25">
      <c r="B18" s="1008" t="s">
        <v>701</v>
      </c>
      <c r="C18" s="1009"/>
      <c r="D18" s="1009"/>
      <c r="E18" s="1010"/>
      <c r="F18" s="270"/>
    </row>
    <row r="19" spans="2:6" x14ac:dyDescent="0.25">
      <c r="B19" s="1008" t="s">
        <v>702</v>
      </c>
      <c r="C19" s="1009"/>
      <c r="D19" s="1009"/>
      <c r="E19" s="1010"/>
      <c r="F19" s="270"/>
    </row>
    <row r="20" spans="2:6" x14ac:dyDescent="0.25">
      <c r="B20" s="1008" t="s">
        <v>703</v>
      </c>
      <c r="C20" s="1009"/>
      <c r="D20" s="1009"/>
      <c r="E20" s="1010"/>
      <c r="F20" s="270"/>
    </row>
    <row r="21" spans="2:6" x14ac:dyDescent="0.25">
      <c r="B21" s="1008" t="s">
        <v>704</v>
      </c>
      <c r="C21" s="1009"/>
      <c r="D21" s="1009"/>
      <c r="E21" s="1010"/>
      <c r="F21" s="270"/>
    </row>
    <row r="22" spans="2:6" x14ac:dyDescent="0.25">
      <c r="B22" s="1008" t="s">
        <v>705</v>
      </c>
      <c r="C22" s="1009"/>
      <c r="D22" s="1009"/>
      <c r="E22" s="1010"/>
      <c r="F22" s="270"/>
    </row>
    <row r="23" spans="2:6" x14ac:dyDescent="0.25">
      <c r="B23" s="1008" t="s">
        <v>706</v>
      </c>
      <c r="C23" s="1009"/>
      <c r="D23" s="1009"/>
      <c r="E23" s="1010"/>
      <c r="F23" s="270"/>
    </row>
    <row r="24" spans="2:6" ht="12.75" customHeight="1" x14ac:dyDescent="0.25">
      <c r="B24" s="1008" t="s">
        <v>707</v>
      </c>
      <c r="C24" s="1009"/>
      <c r="D24" s="1009"/>
      <c r="E24" s="164"/>
      <c r="F24" s="270"/>
    </row>
    <row r="25" spans="2:6" ht="12.75" customHeight="1" x14ac:dyDescent="0.25">
      <c r="B25" s="1008" t="s">
        <v>708</v>
      </c>
      <c r="C25" s="1009"/>
      <c r="D25" s="1009"/>
      <c r="E25" s="164"/>
      <c r="F25" s="270"/>
    </row>
    <row r="26" spans="2:6" x14ac:dyDescent="0.25">
      <c r="B26" s="1008" t="s">
        <v>709</v>
      </c>
      <c r="C26" s="1009"/>
      <c r="D26" s="1009"/>
      <c r="E26" s="1010"/>
      <c r="F26" s="270"/>
    </row>
    <row r="27" spans="2:6" x14ac:dyDescent="0.25">
      <c r="B27" s="1008" t="s">
        <v>710</v>
      </c>
      <c r="C27" s="1009"/>
      <c r="D27" s="1009"/>
      <c r="E27" s="1010"/>
      <c r="F27" s="270"/>
    </row>
    <row r="28" spans="2:6" x14ac:dyDescent="0.25">
      <c r="B28" s="998" t="s">
        <v>711</v>
      </c>
      <c r="C28" s="1026"/>
      <c r="D28" s="1026"/>
      <c r="E28" s="1027"/>
      <c r="F28" s="272"/>
    </row>
    <row r="29" spans="2:6" x14ac:dyDescent="0.25">
      <c r="B29" s="1020" t="s">
        <v>491</v>
      </c>
      <c r="C29" s="1021"/>
      <c r="D29" s="1021"/>
      <c r="E29" s="1022"/>
      <c r="F29" s="156">
        <f>SUM(F17:F28)</f>
        <v>0</v>
      </c>
    </row>
    <row r="30" spans="2:6" x14ac:dyDescent="0.25">
      <c r="E30" s="125"/>
    </row>
    <row r="31" spans="2:6" x14ac:dyDescent="0.25">
      <c r="B31" s="926" t="s">
        <v>712</v>
      </c>
      <c r="C31" s="927"/>
      <c r="D31" s="927"/>
      <c r="E31" s="928"/>
      <c r="F31" s="120">
        <f>+F49</f>
        <v>0</v>
      </c>
    </row>
    <row r="32" spans="2:6" x14ac:dyDescent="0.25">
      <c r="B32" s="125"/>
      <c r="C32" s="125"/>
      <c r="E32" s="125"/>
    </row>
    <row r="33" spans="2:7" x14ac:dyDescent="0.25">
      <c r="B33" s="926" t="s">
        <v>713</v>
      </c>
      <c r="C33" s="927"/>
      <c r="D33" s="927"/>
      <c r="E33" s="928"/>
      <c r="F33" s="120">
        <f>+F14-F29+F31</f>
        <v>0</v>
      </c>
    </row>
    <row r="38" spans="2:7" s="167" customFormat="1" ht="15.75" x14ac:dyDescent="0.25">
      <c r="B38" s="932" t="s">
        <v>466</v>
      </c>
      <c r="C38" s="932"/>
      <c r="D38" s="932"/>
      <c r="E38" s="932"/>
      <c r="F38" s="932"/>
      <c r="G38" s="166"/>
    </row>
    <row r="39" spans="2:7" x14ac:dyDescent="0.25">
      <c r="B39" s="125"/>
      <c r="C39" s="125"/>
      <c r="D39" s="125"/>
      <c r="E39" s="125"/>
      <c r="F39" s="125"/>
    </row>
    <row r="40" spans="2:7" ht="36" x14ac:dyDescent="0.25">
      <c r="B40" s="603" t="s">
        <v>372</v>
      </c>
      <c r="C40" s="603" t="s">
        <v>396</v>
      </c>
      <c r="D40" s="593" t="s">
        <v>714</v>
      </c>
      <c r="E40" s="593" t="s">
        <v>715</v>
      </c>
      <c r="F40" s="593" t="s">
        <v>526</v>
      </c>
    </row>
    <row r="41" spans="2:7" x14ac:dyDescent="0.25">
      <c r="B41" s="273"/>
      <c r="C41" s="273"/>
      <c r="D41" s="269"/>
      <c r="E41" s="274"/>
      <c r="F41" s="226">
        <f>+D41-E41</f>
        <v>0</v>
      </c>
    </row>
    <row r="42" spans="2:7" x14ac:dyDescent="0.25">
      <c r="B42" s="275"/>
      <c r="C42" s="275"/>
      <c r="D42" s="270"/>
      <c r="E42" s="276"/>
      <c r="F42" s="226">
        <f t="shared" ref="F42:F48" si="0">+D42-E42</f>
        <v>0</v>
      </c>
    </row>
    <row r="43" spans="2:7" x14ac:dyDescent="0.25">
      <c r="B43" s="275"/>
      <c r="C43" s="275"/>
      <c r="D43" s="270"/>
      <c r="E43" s="276"/>
      <c r="F43" s="226">
        <f t="shared" si="0"/>
        <v>0</v>
      </c>
    </row>
    <row r="44" spans="2:7" x14ac:dyDescent="0.25">
      <c r="B44" s="275"/>
      <c r="C44" s="275"/>
      <c r="D44" s="270"/>
      <c r="E44" s="276"/>
      <c r="F44" s="226">
        <f t="shared" si="0"/>
        <v>0</v>
      </c>
    </row>
    <row r="45" spans="2:7" x14ac:dyDescent="0.25">
      <c r="B45" s="275"/>
      <c r="C45" s="275"/>
      <c r="D45" s="270"/>
      <c r="E45" s="276"/>
      <c r="F45" s="226">
        <f t="shared" si="0"/>
        <v>0</v>
      </c>
    </row>
    <row r="46" spans="2:7" x14ac:dyDescent="0.25">
      <c r="B46" s="275"/>
      <c r="C46" s="275"/>
      <c r="D46" s="270"/>
      <c r="E46" s="276"/>
      <c r="F46" s="226">
        <f t="shared" si="0"/>
        <v>0</v>
      </c>
    </row>
    <row r="47" spans="2:7" x14ac:dyDescent="0.25">
      <c r="B47" s="275"/>
      <c r="C47" s="275"/>
      <c r="D47" s="270"/>
      <c r="E47" s="276"/>
      <c r="F47" s="226">
        <f t="shared" si="0"/>
        <v>0</v>
      </c>
    </row>
    <row r="48" spans="2:7" x14ac:dyDescent="0.25">
      <c r="B48" s="277"/>
      <c r="C48" s="277"/>
      <c r="D48" s="272"/>
      <c r="E48" s="278"/>
      <c r="F48" s="226">
        <f t="shared" si="0"/>
        <v>0</v>
      </c>
    </row>
    <row r="49" spans="2:6" x14ac:dyDescent="0.25">
      <c r="B49" s="155" t="s">
        <v>373</v>
      </c>
      <c r="C49" s="155"/>
      <c r="D49" s="156">
        <f>SUM(D41:D48)</f>
        <v>0</v>
      </c>
      <c r="E49" s="156">
        <f t="shared" ref="E49:F49" si="1">SUM(E41:E48)</f>
        <v>0</v>
      </c>
      <c r="F49" s="156">
        <f t="shared" si="1"/>
        <v>0</v>
      </c>
    </row>
  </sheetData>
  <mergeCells count="29">
    <mergeCell ref="B38:F38"/>
    <mergeCell ref="B26:E26"/>
    <mergeCell ref="B27:E27"/>
    <mergeCell ref="B28:E28"/>
    <mergeCell ref="B29:E29"/>
    <mergeCell ref="B31:E31"/>
    <mergeCell ref="B33:E33"/>
    <mergeCell ref="B25:D25"/>
    <mergeCell ref="B13:E13"/>
    <mergeCell ref="B14:E14"/>
    <mergeCell ref="B16:E16"/>
    <mergeCell ref="B17:E17"/>
    <mergeCell ref="B18:E18"/>
    <mergeCell ref="B19:E19"/>
    <mergeCell ref="B20:E20"/>
    <mergeCell ref="B21:E21"/>
    <mergeCell ref="B22:E22"/>
    <mergeCell ref="B23:E23"/>
    <mergeCell ref="B24:D24"/>
    <mergeCell ref="B12:E12"/>
    <mergeCell ref="B2:F2"/>
    <mergeCell ref="B4:E4"/>
    <mergeCell ref="B5:E5"/>
    <mergeCell ref="B6:E6"/>
    <mergeCell ref="B7:E7"/>
    <mergeCell ref="B8:E8"/>
    <mergeCell ref="B9:E9"/>
    <mergeCell ref="B10:E10"/>
    <mergeCell ref="B11:E11"/>
  </mergeCells>
  <printOptions horizontalCentered="1"/>
  <pageMargins left="0.70866141732283472" right="0.70866141732283472" top="1.0629921259842521" bottom="0.74803149606299213" header="0.31496062992125984" footer="0.31496062992125984"/>
  <pageSetup paperSize="8" scale="87" fitToHeight="0"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90" zoomScaleNormal="90" zoomScaleSheetLayoutView="90" workbookViewId="0">
      <selection activeCell="C12" sqref="C12"/>
    </sheetView>
  </sheetViews>
  <sheetFormatPr defaultColWidth="11.42578125" defaultRowHeight="15" x14ac:dyDescent="0.25"/>
  <cols>
    <col min="1" max="1" width="9.7109375" style="2" customWidth="1"/>
    <col min="2" max="2" width="18.7109375" style="2" customWidth="1"/>
    <col min="3" max="3" width="110.7109375" style="2" customWidth="1"/>
    <col min="4" max="4" width="12.7109375" style="20" customWidth="1"/>
    <col min="5" max="16384" width="11.42578125" style="2"/>
  </cols>
  <sheetData>
    <row r="1" spans="1:4" s="1" customFormat="1" ht="12.75" x14ac:dyDescent="0.2">
      <c r="A1" s="24" t="s">
        <v>222</v>
      </c>
      <c r="B1" s="65" t="str">
        <f>Inventario!A1</f>
        <v>1.</v>
      </c>
      <c r="C1" s="1028" t="s">
        <v>68</v>
      </c>
      <c r="D1" s="1028"/>
    </row>
    <row r="2" spans="1:4" s="1" customFormat="1" ht="12.75" x14ac:dyDescent="0.2">
      <c r="A2" s="25" t="s">
        <v>223</v>
      </c>
      <c r="B2" s="66" t="str">
        <f>Inventario!B2</f>
        <v>1.1</v>
      </c>
      <c r="C2" s="1029" t="s">
        <v>72</v>
      </c>
      <c r="D2" s="1029"/>
    </row>
    <row r="3" spans="1:4" s="1" customFormat="1" ht="11.25" customHeight="1" x14ac:dyDescent="0.2">
      <c r="A3" s="57" t="s">
        <v>224</v>
      </c>
      <c r="B3" s="26" t="str">
        <f>Inventario!C8</f>
        <v>1.1.6</v>
      </c>
      <c r="C3" s="1030" t="s">
        <v>716</v>
      </c>
      <c r="D3" s="1030"/>
    </row>
    <row r="4" spans="1:4" s="42" customFormat="1" ht="12.75" x14ac:dyDescent="0.2">
      <c r="C4" s="531"/>
      <c r="D4" s="44"/>
    </row>
    <row r="5" spans="1:4" s="42" customFormat="1" ht="12.75" x14ac:dyDescent="0.2">
      <c r="A5" s="43"/>
      <c r="B5" s="11" t="s">
        <v>226</v>
      </c>
      <c r="C5" s="10" t="s">
        <v>227</v>
      </c>
      <c r="D5" s="791"/>
    </row>
    <row r="6" spans="1:4" s="1" customFormat="1" ht="63.75" x14ac:dyDescent="0.2">
      <c r="A6" s="12"/>
      <c r="B6" s="35" t="str">
        <f>Inventario!E8</f>
        <v>Art. 169.6 RDLeg 2/2004
Art. 21 RD 500/1990 
Art. 4.1.b.2) RD 128/2018</v>
      </c>
      <c r="C6" s="35" t="str">
        <f>Inventario!F8</f>
        <v xml:space="preserve">En cualquier caso, los ajustes de crédito determinados en los párrafos precedentes deberán de ser objeto de imputación en las correspondientes aplicaciones presupuestarias del presupuesto prorrogado mediante resolución motivada dictada por el presidente de la corporación, previo informe de la intervención. </v>
      </c>
      <c r="D6" s="793"/>
    </row>
    <row r="7" spans="1:4" s="1" customFormat="1" ht="12.75" x14ac:dyDescent="0.2">
      <c r="A7" s="526"/>
      <c r="B7" s="6"/>
      <c r="C7" s="527"/>
      <c r="D7" s="37"/>
    </row>
    <row r="8" spans="1:4" s="42" customFormat="1" ht="12.75" x14ac:dyDescent="0.2">
      <c r="A8" s="43" t="s">
        <v>228</v>
      </c>
      <c r="B8" s="11" t="s">
        <v>226</v>
      </c>
      <c r="C8" s="5" t="s">
        <v>229</v>
      </c>
      <c r="D8" s="791" t="s">
        <v>1396</v>
      </c>
    </row>
    <row r="9" spans="1:4" s="42" customFormat="1" ht="25.5" x14ac:dyDescent="0.2">
      <c r="A9" s="499" t="s">
        <v>230</v>
      </c>
      <c r="B9" s="28" t="s">
        <v>231</v>
      </c>
      <c r="C9" s="500" t="s">
        <v>232</v>
      </c>
      <c r="D9" s="775" t="s">
        <v>1397</v>
      </c>
    </row>
    <row r="10" spans="1:4" s="42" customFormat="1" ht="25.5" x14ac:dyDescent="0.2">
      <c r="A10" s="509" t="s">
        <v>233</v>
      </c>
      <c r="B10" s="36" t="s">
        <v>234</v>
      </c>
      <c r="C10" s="645" t="s">
        <v>235</v>
      </c>
      <c r="D10" s="775" t="s">
        <v>1397</v>
      </c>
    </row>
    <row r="11" spans="1:4" s="42" customFormat="1" ht="51" x14ac:dyDescent="0.2">
      <c r="A11" s="536" t="s">
        <v>236</v>
      </c>
      <c r="B11" s="17" t="s">
        <v>717</v>
      </c>
      <c r="C11" s="537" t="s">
        <v>718</v>
      </c>
      <c r="D11" s="775" t="s">
        <v>1397</v>
      </c>
    </row>
    <row r="12" spans="1:4" s="42" customFormat="1" ht="25.5" x14ac:dyDescent="0.2">
      <c r="A12" s="509" t="s">
        <v>239</v>
      </c>
      <c r="B12" s="529" t="s">
        <v>719</v>
      </c>
      <c r="C12" s="537" t="s">
        <v>720</v>
      </c>
      <c r="D12" s="775" t="s">
        <v>1397</v>
      </c>
    </row>
    <row r="13" spans="1:4" s="42" customFormat="1" ht="25.5" x14ac:dyDescent="0.2">
      <c r="A13" s="536" t="s">
        <v>241</v>
      </c>
      <c r="B13" s="32" t="str">
        <f>'1.1.1'!B12</f>
        <v>Art. 16.2 RD 1463/2007</v>
      </c>
      <c r="C13" s="32" t="s">
        <v>721</v>
      </c>
      <c r="D13" s="775" t="s">
        <v>1397</v>
      </c>
    </row>
    <row r="14" spans="1:4" s="42" customFormat="1" ht="38.25" x14ac:dyDescent="0.2">
      <c r="A14" s="509" t="s">
        <v>244</v>
      </c>
      <c r="B14" s="17" t="s">
        <v>722</v>
      </c>
      <c r="C14" s="538" t="s">
        <v>723</v>
      </c>
      <c r="D14" s="775" t="s">
        <v>1397</v>
      </c>
    </row>
    <row r="15" spans="1:4" s="1" customFormat="1" ht="38.25" x14ac:dyDescent="0.2">
      <c r="A15" s="536" t="s">
        <v>247</v>
      </c>
      <c r="B15" s="17" t="s">
        <v>724</v>
      </c>
      <c r="C15" s="538" t="s">
        <v>725</v>
      </c>
      <c r="D15" s="775" t="s">
        <v>1397</v>
      </c>
    </row>
    <row r="16" spans="1:4" ht="38.25" x14ac:dyDescent="0.25">
      <c r="A16" s="509" t="s">
        <v>250</v>
      </c>
      <c r="B16" s="17" t="s">
        <v>726</v>
      </c>
      <c r="C16" s="538" t="s">
        <v>727</v>
      </c>
      <c r="D16" s="775" t="s">
        <v>1397</v>
      </c>
    </row>
    <row r="17" spans="1:4" s="1" customFormat="1" ht="38.25" x14ac:dyDescent="0.2">
      <c r="A17" s="536" t="s">
        <v>253</v>
      </c>
      <c r="B17" s="17" t="s">
        <v>722</v>
      </c>
      <c r="C17" s="538" t="s">
        <v>728</v>
      </c>
      <c r="D17" s="775" t="s">
        <v>1397</v>
      </c>
    </row>
    <row r="18" spans="1:4" ht="63.75" x14ac:dyDescent="0.25">
      <c r="A18" s="509" t="s">
        <v>256</v>
      </c>
      <c r="B18" s="17" t="s">
        <v>1508</v>
      </c>
      <c r="C18" s="538" t="s">
        <v>729</v>
      </c>
      <c r="D18" s="775" t="s">
        <v>1397</v>
      </c>
    </row>
    <row r="19" spans="1:4" ht="38.25" x14ac:dyDescent="0.25">
      <c r="A19" s="536" t="s">
        <v>259</v>
      </c>
      <c r="B19" s="16" t="s">
        <v>254</v>
      </c>
      <c r="C19" s="16" t="s">
        <v>730</v>
      </c>
      <c r="D19" s="775" t="s">
        <v>1397</v>
      </c>
    </row>
    <row r="20" spans="1:4" ht="76.5" x14ac:dyDescent="0.25">
      <c r="A20" s="509" t="s">
        <v>262</v>
      </c>
      <c r="B20" s="503" t="s">
        <v>286</v>
      </c>
      <c r="C20" s="504" t="s">
        <v>731</v>
      </c>
      <c r="D20" s="775" t="s">
        <v>1397</v>
      </c>
    </row>
    <row r="21" spans="1:4" ht="25.5" x14ac:dyDescent="0.25">
      <c r="A21" s="536" t="s">
        <v>265</v>
      </c>
      <c r="B21" s="16" t="s">
        <v>732</v>
      </c>
      <c r="C21" s="528" t="s">
        <v>733</v>
      </c>
      <c r="D21" s="775" t="s">
        <v>1397</v>
      </c>
    </row>
    <row r="22" spans="1:4" s="7" customFormat="1" ht="87.75" customHeight="1" x14ac:dyDescent="0.2">
      <c r="A22" s="536" t="s">
        <v>267</v>
      </c>
      <c r="B22" s="16" t="s">
        <v>732</v>
      </c>
      <c r="C22" s="528" t="s">
        <v>734</v>
      </c>
      <c r="D22" s="775" t="s">
        <v>1397</v>
      </c>
    </row>
    <row r="23" spans="1:4" s="7" customFormat="1" ht="25.5" x14ac:dyDescent="0.2">
      <c r="A23" s="674" t="s">
        <v>270</v>
      </c>
      <c r="B23" s="675" t="s">
        <v>336</v>
      </c>
      <c r="C23" s="571" t="s">
        <v>337</v>
      </c>
      <c r="D23" s="775" t="s">
        <v>1397</v>
      </c>
    </row>
    <row r="24" spans="1:4" x14ac:dyDescent="0.25">
      <c r="A24" s="43" t="s">
        <v>338</v>
      </c>
      <c r="B24" s="52" t="s">
        <v>226</v>
      </c>
      <c r="C24" s="61" t="s">
        <v>339</v>
      </c>
      <c r="D24" s="791"/>
    </row>
    <row r="25" spans="1:4" x14ac:dyDescent="0.25">
      <c r="A25" s="501" t="s">
        <v>340</v>
      </c>
      <c r="B25" s="32"/>
      <c r="C25" s="32" t="s">
        <v>341</v>
      </c>
      <c r="D25" s="775" t="s">
        <v>1398</v>
      </c>
    </row>
    <row r="26" spans="1:4" x14ac:dyDescent="0.25">
      <c r="A26" s="43" t="s">
        <v>342</v>
      </c>
      <c r="B26" s="52" t="s">
        <v>226</v>
      </c>
      <c r="C26" s="61" t="s">
        <v>343</v>
      </c>
      <c r="D26" s="791"/>
    </row>
    <row r="27" spans="1:4" x14ac:dyDescent="0.25">
      <c r="A27" s="501" t="s">
        <v>344</v>
      </c>
      <c r="B27" s="528"/>
      <c r="C27" s="32" t="s">
        <v>419</v>
      </c>
    </row>
    <row r="28" spans="1:4" x14ac:dyDescent="0.25">
      <c r="A28" s="43" t="s">
        <v>359</v>
      </c>
      <c r="B28" s="52" t="s">
        <v>226</v>
      </c>
      <c r="C28" s="74" t="s">
        <v>360</v>
      </c>
      <c r="D28" s="791"/>
    </row>
    <row r="29" spans="1:4" x14ac:dyDescent="0.25">
      <c r="A29" s="524" t="s">
        <v>361</v>
      </c>
      <c r="B29" s="33"/>
      <c r="C29" s="35" t="s">
        <v>341</v>
      </c>
      <c r="D29"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40"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95" zoomScaleNormal="100" zoomScaleSheetLayoutView="95" workbookViewId="0"/>
  </sheetViews>
  <sheetFormatPr defaultColWidth="12.5703125" defaultRowHeight="12.75" x14ac:dyDescent="0.2"/>
  <cols>
    <col min="1" max="1" width="9.7109375" style="42" customWidth="1"/>
    <col min="2" max="2" width="18.7109375" style="44" customWidth="1"/>
    <col min="3" max="3" width="110.7109375" style="42" customWidth="1"/>
    <col min="4" max="253" width="11.42578125" style="42" customWidth="1"/>
    <col min="254" max="16384" width="12.5703125" style="42"/>
  </cols>
  <sheetData>
    <row r="1" spans="1:4" x14ac:dyDescent="0.2">
      <c r="A1" s="67" t="s">
        <v>222</v>
      </c>
      <c r="B1" s="68" t="str">
        <f>Inventario!A1</f>
        <v>1.</v>
      </c>
      <c r="C1" s="1031" t="s">
        <v>68</v>
      </c>
      <c r="D1" s="1031"/>
    </row>
    <row r="2" spans="1:4" x14ac:dyDescent="0.2">
      <c r="A2" s="69" t="s">
        <v>223</v>
      </c>
      <c r="B2" s="25" t="str">
        <f>Inventario!B9</f>
        <v>1.2</v>
      </c>
      <c r="C2" s="1032" t="str">
        <f>Inventario!C9</f>
        <v>Modificaciones de crédito</v>
      </c>
      <c r="D2" s="1032"/>
    </row>
    <row r="3" spans="1:4" x14ac:dyDescent="0.2">
      <c r="A3" s="64" t="s">
        <v>224</v>
      </c>
      <c r="B3" s="57" t="str">
        <f>Inventario!C10</f>
        <v>1.2.1</v>
      </c>
      <c r="C3" s="1033" t="str">
        <f>Inventario!D10</f>
        <v>Transferencia de crédito entre partidas (aplicaciones) del mismo grupo de función (área de gasto)</v>
      </c>
      <c r="D3" s="1033"/>
    </row>
    <row r="4" spans="1:4" x14ac:dyDescent="0.2">
      <c r="A4" s="794"/>
      <c r="B4" s="795"/>
      <c r="C4" s="796"/>
      <c r="D4" s="785"/>
    </row>
    <row r="5" spans="1:4" x14ac:dyDescent="0.2">
      <c r="A5" s="43"/>
      <c r="B5" s="11" t="s">
        <v>226</v>
      </c>
      <c r="C5" s="10" t="s">
        <v>227</v>
      </c>
      <c r="D5" s="791"/>
    </row>
    <row r="6" spans="1:4" ht="25.5" x14ac:dyDescent="0.2">
      <c r="A6" s="13"/>
      <c r="B6" s="540" t="str">
        <f>Inventario!E10</f>
        <v>Art. 4.1.b).2 RD 128/2018</v>
      </c>
      <c r="C6" s="29" t="str">
        <f>Inventario!F10</f>
        <v>El ejercicio del control financiero incluirá, en todo caso, las actuaciones de control atribuidas en el ordenamiento jurídico a la intervención, como ahora: El informe de los proyectos de presupuestos y de los expedientes de modificación de los mismos.</v>
      </c>
      <c r="D6" s="786"/>
    </row>
    <row r="7" spans="1:4" x14ac:dyDescent="0.2">
      <c r="A7" s="784"/>
      <c r="B7" s="779"/>
      <c r="C7" s="790"/>
      <c r="D7" s="785"/>
    </row>
    <row r="8" spans="1:4" x14ac:dyDescent="0.2">
      <c r="A8" s="43" t="s">
        <v>228</v>
      </c>
      <c r="B8" s="11" t="s">
        <v>226</v>
      </c>
      <c r="C8" s="5" t="s">
        <v>229</v>
      </c>
      <c r="D8" s="791" t="s">
        <v>1396</v>
      </c>
    </row>
    <row r="9" spans="1:4" ht="25.5" x14ac:dyDescent="0.2">
      <c r="A9" s="499" t="s">
        <v>230</v>
      </c>
      <c r="B9" s="28" t="s">
        <v>231</v>
      </c>
      <c r="C9" s="500" t="s">
        <v>232</v>
      </c>
      <c r="D9" s="775" t="s">
        <v>1397</v>
      </c>
    </row>
    <row r="10" spans="1:4" ht="25.5" x14ac:dyDescent="0.2">
      <c r="A10" s="509" t="s">
        <v>233</v>
      </c>
      <c r="B10" s="32" t="s">
        <v>234</v>
      </c>
      <c r="C10" s="504" t="s">
        <v>235</v>
      </c>
      <c r="D10" s="775" t="s">
        <v>1397</v>
      </c>
    </row>
    <row r="11" spans="1:4" ht="63.75" x14ac:dyDescent="0.2">
      <c r="A11" s="18" t="s">
        <v>236</v>
      </c>
      <c r="B11" s="537" t="s">
        <v>736</v>
      </c>
      <c r="C11" s="537" t="s">
        <v>737</v>
      </c>
      <c r="D11" s="775" t="s">
        <v>1397</v>
      </c>
    </row>
    <row r="12" spans="1:4" ht="51" x14ac:dyDescent="0.2">
      <c r="A12" s="509" t="s">
        <v>239</v>
      </c>
      <c r="B12" s="542" t="s">
        <v>738</v>
      </c>
      <c r="C12" s="543" t="s">
        <v>739</v>
      </c>
      <c r="D12" s="775" t="s">
        <v>1397</v>
      </c>
    </row>
    <row r="13" spans="1:4" s="533" customFormat="1" ht="38.25" x14ac:dyDescent="0.2">
      <c r="A13" s="18" t="s">
        <v>241</v>
      </c>
      <c r="B13" s="528" t="s">
        <v>740</v>
      </c>
      <c r="C13" s="528" t="s">
        <v>741</v>
      </c>
      <c r="D13" s="775" t="s">
        <v>1397</v>
      </c>
    </row>
    <row r="14" spans="1:4" s="533" customFormat="1" ht="25.5" x14ac:dyDescent="0.2">
      <c r="A14" s="509" t="s">
        <v>244</v>
      </c>
      <c r="B14" s="528" t="s">
        <v>742</v>
      </c>
      <c r="C14" s="528" t="s">
        <v>1486</v>
      </c>
      <c r="D14" s="775" t="s">
        <v>1397</v>
      </c>
    </row>
    <row r="15" spans="1:4" s="71" customFormat="1" ht="35.25" customHeight="1" x14ac:dyDescent="0.2">
      <c r="A15" s="18" t="s">
        <v>247</v>
      </c>
      <c r="B15" s="538" t="s">
        <v>743</v>
      </c>
      <c r="C15" s="538" t="s">
        <v>744</v>
      </c>
      <c r="D15" s="775" t="s">
        <v>1397</v>
      </c>
    </row>
    <row r="16" spans="1:4" ht="25.5" x14ac:dyDescent="0.2">
      <c r="A16" s="509" t="s">
        <v>250</v>
      </c>
      <c r="B16" s="528" t="s">
        <v>745</v>
      </c>
      <c r="C16" s="538" t="s">
        <v>746</v>
      </c>
      <c r="D16" s="775" t="s">
        <v>1397</v>
      </c>
    </row>
    <row r="17" spans="1:4" s="533" customFormat="1" ht="51" x14ac:dyDescent="0.2">
      <c r="A17" s="18" t="s">
        <v>253</v>
      </c>
      <c r="B17" s="529" t="s">
        <v>747</v>
      </c>
      <c r="C17" s="529" t="s">
        <v>748</v>
      </c>
      <c r="D17" s="775" t="s">
        <v>1397</v>
      </c>
    </row>
    <row r="18" spans="1:4" ht="60" customHeight="1" x14ac:dyDescent="0.2">
      <c r="A18" s="509" t="s">
        <v>256</v>
      </c>
      <c r="B18" s="528" t="s">
        <v>749</v>
      </c>
      <c r="C18" s="528" t="s">
        <v>750</v>
      </c>
      <c r="D18" s="775" t="s">
        <v>1397</v>
      </c>
    </row>
    <row r="19" spans="1:4" ht="51" x14ac:dyDescent="0.2">
      <c r="A19" s="18" t="s">
        <v>259</v>
      </c>
      <c r="B19" s="529" t="s">
        <v>751</v>
      </c>
      <c r="C19" s="529" t="s">
        <v>752</v>
      </c>
      <c r="D19" s="775" t="s">
        <v>1397</v>
      </c>
    </row>
    <row r="20" spans="1:4" s="71" customFormat="1" ht="33.75" customHeight="1" x14ac:dyDescent="0.2">
      <c r="A20" s="509" t="s">
        <v>262</v>
      </c>
      <c r="B20" s="528" t="s">
        <v>753</v>
      </c>
      <c r="C20" s="528" t="s">
        <v>754</v>
      </c>
      <c r="D20" s="775" t="s">
        <v>1397</v>
      </c>
    </row>
    <row r="21" spans="1:4" s="71" customFormat="1" ht="33.75" customHeight="1" x14ac:dyDescent="0.2">
      <c r="A21" s="668" t="s">
        <v>265</v>
      </c>
      <c r="B21" s="676" t="s">
        <v>755</v>
      </c>
      <c r="C21" s="676" t="s">
        <v>756</v>
      </c>
      <c r="D21" s="775" t="s">
        <v>1397</v>
      </c>
    </row>
    <row r="22" spans="1:4" s="71" customFormat="1" ht="112.5" customHeight="1" x14ac:dyDescent="0.2">
      <c r="A22" s="18" t="s">
        <v>267</v>
      </c>
      <c r="B22" s="538" t="s">
        <v>757</v>
      </c>
      <c r="C22" s="528" t="s">
        <v>758</v>
      </c>
      <c r="D22" s="775" t="s">
        <v>1397</v>
      </c>
    </row>
    <row r="23" spans="1:4" x14ac:dyDescent="0.2">
      <c r="A23" s="43" t="s">
        <v>338</v>
      </c>
      <c r="B23" s="52" t="s">
        <v>226</v>
      </c>
      <c r="C23" s="61" t="s">
        <v>339</v>
      </c>
      <c r="D23" s="791"/>
    </row>
    <row r="24" spans="1:4" x14ac:dyDescent="0.2">
      <c r="A24" s="501" t="s">
        <v>340</v>
      </c>
      <c r="B24" s="32"/>
      <c r="C24" s="32" t="s">
        <v>341</v>
      </c>
      <c r="D24" s="775" t="s">
        <v>1398</v>
      </c>
    </row>
    <row r="25" spans="1:4" x14ac:dyDescent="0.2">
      <c r="A25" s="43" t="s">
        <v>342</v>
      </c>
      <c r="B25" s="52" t="s">
        <v>226</v>
      </c>
      <c r="C25" s="61" t="s">
        <v>343</v>
      </c>
      <c r="D25" s="791"/>
    </row>
    <row r="26" spans="1:4" x14ac:dyDescent="0.2">
      <c r="A26" s="501" t="s">
        <v>344</v>
      </c>
      <c r="B26" s="528"/>
      <c r="C26" s="32" t="s">
        <v>419</v>
      </c>
    </row>
    <row r="27" spans="1:4" x14ac:dyDescent="0.2">
      <c r="A27" s="43" t="s">
        <v>359</v>
      </c>
      <c r="B27" s="52" t="s">
        <v>226</v>
      </c>
      <c r="C27" s="74" t="s">
        <v>360</v>
      </c>
      <c r="D27" s="791"/>
    </row>
    <row r="28" spans="1:4" x14ac:dyDescent="0.2">
      <c r="A28" s="524" t="s">
        <v>361</v>
      </c>
      <c r="B28" s="33"/>
      <c r="C28" s="35" t="s">
        <v>341</v>
      </c>
      <c r="D28"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90" zoomScaleNormal="9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16384" width="11.42578125" style="42"/>
  </cols>
  <sheetData>
    <row r="1" spans="1:4" x14ac:dyDescent="0.2">
      <c r="A1" s="24" t="s">
        <v>222</v>
      </c>
      <c r="B1" s="54" t="str">
        <f>Inventario!A1</f>
        <v>1.</v>
      </c>
      <c r="C1" s="885" t="s">
        <v>759</v>
      </c>
      <c r="D1" s="885"/>
    </row>
    <row r="2" spans="1:4" x14ac:dyDescent="0.2">
      <c r="A2" s="25" t="s">
        <v>223</v>
      </c>
      <c r="B2" s="55" t="str">
        <f>Inventario!B9</f>
        <v>1.2</v>
      </c>
      <c r="C2" s="886" t="s">
        <v>98</v>
      </c>
      <c r="D2" s="886"/>
    </row>
    <row r="3" spans="1:4" x14ac:dyDescent="0.2">
      <c r="A3" s="57" t="s">
        <v>224</v>
      </c>
      <c r="B3" s="57" t="str">
        <f>Inventario!C11</f>
        <v>1.2.2</v>
      </c>
      <c r="C3" s="1034" t="s">
        <v>760</v>
      </c>
      <c r="D3" s="1034"/>
    </row>
    <row r="4" spans="1:4" x14ac:dyDescent="0.2">
      <c r="B4" s="44"/>
      <c r="C4" s="21"/>
    </row>
    <row r="5" spans="1:4" x14ac:dyDescent="0.2">
      <c r="A5" s="43"/>
      <c r="B5" s="11" t="str">
        <f>'1.2.1'!B5</f>
        <v>Ref. Legislativa</v>
      </c>
      <c r="C5" s="10" t="str">
        <f>'1.2.1'!C5</f>
        <v>Descripción de la actuación objeto de control permanente</v>
      </c>
      <c r="D5" s="797"/>
    </row>
    <row r="6" spans="1:4" ht="36" customHeight="1" x14ac:dyDescent="0.2">
      <c r="A6" s="13"/>
      <c r="B6" s="540" t="str">
        <f>Inventario!E11</f>
        <v>Art. 4.1.b).2 RD 128/2018</v>
      </c>
      <c r="C6" s="29" t="str">
        <f>Inventario!F11</f>
        <v>El ejercicio del control financiero incluirá, en todo caso, las actuaciones de control atribuidas en el ordenamiento jurídico a la intervención, como ahora: El informe de los proyectos de presupuestos y de los expedientes de modificación de los mismos.</v>
      </c>
      <c r="D6" s="788"/>
    </row>
    <row r="7" spans="1:4" x14ac:dyDescent="0.2">
      <c r="A7" s="784"/>
      <c r="B7" s="779"/>
      <c r="C7" s="790"/>
      <c r="D7" s="785"/>
    </row>
    <row r="8" spans="1:4" x14ac:dyDescent="0.2">
      <c r="A8" s="43" t="s">
        <v>228</v>
      </c>
      <c r="B8" s="43" t="str">
        <f>'1.2.1'!B8</f>
        <v>Ref. Legislativa</v>
      </c>
      <c r="C8" s="10" t="str">
        <f>'1.1.1'!C8</f>
        <v>Aspectos a revisar</v>
      </c>
      <c r="D8" s="797" t="s">
        <v>1396</v>
      </c>
    </row>
    <row r="9" spans="1:4" ht="25.5" x14ac:dyDescent="0.2">
      <c r="A9" s="499" t="s">
        <v>230</v>
      </c>
      <c r="B9" s="28" t="s">
        <v>231</v>
      </c>
      <c r="C9" s="500" t="s">
        <v>399</v>
      </c>
      <c r="D9" s="775" t="s">
        <v>1397</v>
      </c>
    </row>
    <row r="10" spans="1:4" ht="25.5" x14ac:dyDescent="0.2">
      <c r="A10" s="501" t="s">
        <v>233</v>
      </c>
      <c r="B10" s="32" t="s">
        <v>234</v>
      </c>
      <c r="C10" s="504" t="s">
        <v>235</v>
      </c>
      <c r="D10" s="775" t="s">
        <v>1397</v>
      </c>
    </row>
    <row r="11" spans="1:4" ht="51" x14ac:dyDescent="0.2">
      <c r="A11" s="628" t="str">
        <f>'1.2.1'!A11</f>
        <v>A.3</v>
      </c>
      <c r="B11" s="537" t="s">
        <v>761</v>
      </c>
      <c r="C11" s="529" t="s">
        <v>762</v>
      </c>
      <c r="D11" s="775" t="s">
        <v>1397</v>
      </c>
    </row>
    <row r="12" spans="1:4" s="71" customFormat="1" ht="38.25" x14ac:dyDescent="0.2">
      <c r="A12" s="15" t="s">
        <v>239</v>
      </c>
      <c r="B12" s="528" t="s">
        <v>740</v>
      </c>
      <c r="C12" s="538" t="s">
        <v>763</v>
      </c>
      <c r="D12" s="775" t="s">
        <v>1397</v>
      </c>
    </row>
    <row r="13" spans="1:4" s="533" customFormat="1" ht="38.25" x14ac:dyDescent="0.2">
      <c r="A13" s="628" t="str">
        <f>'1.2.1'!A13</f>
        <v>A.5</v>
      </c>
      <c r="B13" s="528" t="s">
        <v>740</v>
      </c>
      <c r="C13" s="528" t="s">
        <v>741</v>
      </c>
      <c r="D13" s="775" t="s">
        <v>1397</v>
      </c>
    </row>
    <row r="14" spans="1:4" s="533" customFormat="1" ht="25.5" x14ac:dyDescent="0.2">
      <c r="A14" s="628" t="s">
        <v>244</v>
      </c>
      <c r="B14" s="528" t="s">
        <v>742</v>
      </c>
      <c r="C14" s="528" t="s">
        <v>1486</v>
      </c>
      <c r="D14" s="775" t="s">
        <v>1397</v>
      </c>
    </row>
    <row r="15" spans="1:4" ht="25.5" x14ac:dyDescent="0.2">
      <c r="A15" s="15" t="s">
        <v>247</v>
      </c>
      <c r="B15" s="538" t="s">
        <v>743</v>
      </c>
      <c r="C15" s="538" t="s">
        <v>764</v>
      </c>
      <c r="D15" s="775" t="s">
        <v>1397</v>
      </c>
    </row>
    <row r="16" spans="1:4" ht="25.5" x14ac:dyDescent="0.2">
      <c r="A16" s="628" t="s">
        <v>250</v>
      </c>
      <c r="B16" s="528" t="s">
        <v>745</v>
      </c>
      <c r="C16" s="538" t="s">
        <v>746</v>
      </c>
      <c r="D16" s="775" t="s">
        <v>1397</v>
      </c>
    </row>
    <row r="17" spans="1:4" ht="51" x14ac:dyDescent="0.2">
      <c r="A17" s="15" t="s">
        <v>253</v>
      </c>
      <c r="B17" s="529" t="s">
        <v>747</v>
      </c>
      <c r="C17" s="529" t="s">
        <v>765</v>
      </c>
      <c r="D17" s="775" t="s">
        <v>1397</v>
      </c>
    </row>
    <row r="18" spans="1:4" ht="54.75" customHeight="1" x14ac:dyDescent="0.2">
      <c r="A18" s="628" t="s">
        <v>256</v>
      </c>
      <c r="B18" s="528" t="s">
        <v>749</v>
      </c>
      <c r="C18" s="528" t="s">
        <v>766</v>
      </c>
      <c r="D18" s="775" t="s">
        <v>1397</v>
      </c>
    </row>
    <row r="19" spans="1:4" ht="51" x14ac:dyDescent="0.2">
      <c r="A19" s="15" t="s">
        <v>259</v>
      </c>
      <c r="B19" s="528" t="s">
        <v>751</v>
      </c>
      <c r="C19" s="528" t="s">
        <v>767</v>
      </c>
      <c r="D19" s="775" t="s">
        <v>1397</v>
      </c>
    </row>
    <row r="20" spans="1:4" ht="25.5" x14ac:dyDescent="0.2">
      <c r="A20" s="628" t="s">
        <v>262</v>
      </c>
      <c r="B20" s="528" t="s">
        <v>753</v>
      </c>
      <c r="C20" s="528" t="s">
        <v>768</v>
      </c>
      <c r="D20" s="775" t="s">
        <v>1397</v>
      </c>
    </row>
    <row r="21" spans="1:4" ht="25.5" x14ac:dyDescent="0.2">
      <c r="A21" s="15" t="s">
        <v>265</v>
      </c>
      <c r="B21" s="529" t="s">
        <v>755</v>
      </c>
      <c r="C21" s="676" t="s">
        <v>769</v>
      </c>
      <c r="D21" s="775" t="s">
        <v>1397</v>
      </c>
    </row>
    <row r="22" spans="1:4" ht="111.75" customHeight="1" x14ac:dyDescent="0.2">
      <c r="A22" s="628" t="s">
        <v>267</v>
      </c>
      <c r="B22" s="537" t="s">
        <v>757</v>
      </c>
      <c r="C22" s="529" t="s">
        <v>770</v>
      </c>
      <c r="D22" s="775" t="s">
        <v>1397</v>
      </c>
    </row>
    <row r="23" spans="1:4" x14ac:dyDescent="0.2">
      <c r="A23" s="43" t="s">
        <v>338</v>
      </c>
      <c r="B23" s="52" t="s">
        <v>226</v>
      </c>
      <c r="C23" s="61" t="s">
        <v>339</v>
      </c>
      <c r="D23" s="797"/>
    </row>
    <row r="24" spans="1:4" x14ac:dyDescent="0.2">
      <c r="A24" s="501" t="s">
        <v>340</v>
      </c>
      <c r="B24" s="32"/>
      <c r="C24" s="32" t="s">
        <v>341</v>
      </c>
      <c r="D24" s="775" t="s">
        <v>1398</v>
      </c>
    </row>
    <row r="25" spans="1:4" x14ac:dyDescent="0.2">
      <c r="A25" s="43" t="s">
        <v>342</v>
      </c>
      <c r="B25" s="52" t="s">
        <v>226</v>
      </c>
      <c r="C25" s="61" t="s">
        <v>343</v>
      </c>
      <c r="D25" s="797"/>
    </row>
    <row r="26" spans="1:4" ht="51" x14ac:dyDescent="0.2">
      <c r="A26" s="501" t="s">
        <v>344</v>
      </c>
      <c r="B26" s="28" t="s">
        <v>771</v>
      </c>
      <c r="C26" s="677" t="s">
        <v>772</v>
      </c>
      <c r="D26" s="775" t="s">
        <v>1397</v>
      </c>
    </row>
    <row r="27" spans="1:4" ht="25.5" x14ac:dyDescent="0.2">
      <c r="A27" s="674" t="s">
        <v>347</v>
      </c>
      <c r="B27" s="770" t="s">
        <v>773</v>
      </c>
      <c r="C27" s="771" t="s">
        <v>774</v>
      </c>
      <c r="D27" s="775" t="s">
        <v>1397</v>
      </c>
    </row>
    <row r="28" spans="1:4" x14ac:dyDescent="0.2">
      <c r="A28" s="43" t="s">
        <v>359</v>
      </c>
      <c r="B28" s="52" t="s">
        <v>226</v>
      </c>
      <c r="C28" s="74" t="s">
        <v>360</v>
      </c>
      <c r="D28" s="797"/>
    </row>
    <row r="29" spans="1:4" x14ac:dyDescent="0.2">
      <c r="A29" s="524" t="s">
        <v>361</v>
      </c>
      <c r="B29" s="33"/>
      <c r="C29" s="35" t="s">
        <v>341</v>
      </c>
      <c r="D29"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90" zoomScaleNormal="90" zoomScaleSheetLayoutView="90" workbookViewId="0"/>
  </sheetViews>
  <sheetFormatPr defaultColWidth="8.28515625" defaultRowHeight="12.75" x14ac:dyDescent="0.2"/>
  <cols>
    <col min="1" max="1" width="9.7109375" style="42" customWidth="1"/>
    <col min="2" max="2" width="18.7109375" style="44" customWidth="1"/>
    <col min="3" max="3" width="110.7109375" style="42" customWidth="1"/>
    <col min="4" max="4" width="12.7109375" style="44" customWidth="1"/>
    <col min="5" max="255" width="11.42578125" style="42" customWidth="1"/>
    <col min="256" max="16384" width="8.28515625" style="42"/>
  </cols>
  <sheetData>
    <row r="1" spans="1:4" x14ac:dyDescent="0.2">
      <c r="A1" s="24" t="s">
        <v>222</v>
      </c>
      <c r="B1" s="54" t="str">
        <f>Inventario!A1</f>
        <v>1.</v>
      </c>
      <c r="C1" s="885" t="str">
        <f>Inventario!B1</f>
        <v>Control permanente no planificable</v>
      </c>
      <c r="D1" s="885"/>
    </row>
    <row r="2" spans="1:4" x14ac:dyDescent="0.2">
      <c r="A2" s="25" t="s">
        <v>223</v>
      </c>
      <c r="B2" s="55" t="str">
        <f>Inventario!B9</f>
        <v>1.2</v>
      </c>
      <c r="C2" s="886" t="str">
        <f>Inventario!C9</f>
        <v>Modificaciones de crédito</v>
      </c>
      <c r="D2" s="886"/>
    </row>
    <row r="3" spans="1:4" x14ac:dyDescent="0.2">
      <c r="A3" s="57" t="s">
        <v>224</v>
      </c>
      <c r="B3" s="57" t="str">
        <f>Inventario!C12</f>
        <v>1.2.3</v>
      </c>
      <c r="C3" s="1034" t="str">
        <f>Inventario!D12</f>
        <v>Generación de crédito</v>
      </c>
      <c r="D3" s="1034"/>
    </row>
    <row r="4" spans="1:4" x14ac:dyDescent="0.2">
      <c r="C4" s="21"/>
    </row>
    <row r="5" spans="1:4" x14ac:dyDescent="0.2">
      <c r="A5" s="43"/>
      <c r="B5" s="11" t="str">
        <f>'1.2.2'!B5</f>
        <v>Ref. Legislativa</v>
      </c>
      <c r="C5" s="10" t="str">
        <f>'1.2.2'!C5</f>
        <v>Descripción de la actuación objeto de control permanente</v>
      </c>
      <c r="D5" s="797"/>
    </row>
    <row r="6" spans="1:4" ht="25.5" x14ac:dyDescent="0.2">
      <c r="A6" s="13"/>
      <c r="B6" s="540" t="str">
        <f>Inventario!E12</f>
        <v>Art. 4.1.b).2 RD 128/2018</v>
      </c>
      <c r="C6" s="29" t="str">
        <f>Inventario!F12</f>
        <v>El ejercicio del control financiero incluirá, en todo caso, las actuaciones de control atribuidas en el ordenamiento jurídico a la intervención, como ahora: El informe de los proyectos de presupuestos y de los expedientes de modificación de los mismos.</v>
      </c>
      <c r="D6" s="798"/>
    </row>
    <row r="7" spans="1:4" x14ac:dyDescent="0.2">
      <c r="A7" s="799"/>
      <c r="B7" s="779"/>
      <c r="C7" s="790"/>
      <c r="D7" s="778"/>
    </row>
    <row r="8" spans="1:4" x14ac:dyDescent="0.2">
      <c r="A8" s="43" t="s">
        <v>228</v>
      </c>
      <c r="B8" s="43" t="str">
        <f>'1.2.1'!B8</f>
        <v>Ref. Legislativa</v>
      </c>
      <c r="C8" s="10" t="str">
        <f>'1.1.1'!C8</f>
        <v>Aspectos a revisar</v>
      </c>
      <c r="D8" s="797" t="s">
        <v>1396</v>
      </c>
    </row>
    <row r="9" spans="1:4" ht="25.5" x14ac:dyDescent="0.2">
      <c r="A9" s="499" t="s">
        <v>230</v>
      </c>
      <c r="B9" s="28" t="s">
        <v>231</v>
      </c>
      <c r="C9" s="500" t="s">
        <v>399</v>
      </c>
      <c r="D9" s="775" t="s">
        <v>1397</v>
      </c>
    </row>
    <row r="10" spans="1:4" ht="25.5" x14ac:dyDescent="0.2">
      <c r="A10" s="501" t="s">
        <v>233</v>
      </c>
      <c r="B10" s="32" t="s">
        <v>234</v>
      </c>
      <c r="C10" s="504" t="s">
        <v>235</v>
      </c>
      <c r="D10" s="775" t="s">
        <v>1397</v>
      </c>
    </row>
    <row r="11" spans="1:4" ht="38.25" x14ac:dyDescent="0.2">
      <c r="A11" s="628" t="str">
        <f>'1.2.1'!A11</f>
        <v>A.3</v>
      </c>
      <c r="B11" s="537" t="s">
        <v>775</v>
      </c>
      <c r="C11" s="529" t="s">
        <v>776</v>
      </c>
      <c r="D11" s="775" t="s">
        <v>1397</v>
      </c>
    </row>
    <row r="12" spans="1:4" s="533" customFormat="1" ht="25.5" x14ac:dyDescent="0.2">
      <c r="A12" s="545" t="s">
        <v>239</v>
      </c>
      <c r="B12" s="528" t="s">
        <v>777</v>
      </c>
      <c r="C12" s="538" t="s">
        <v>739</v>
      </c>
      <c r="D12" s="775" t="s">
        <v>1397</v>
      </c>
    </row>
    <row r="13" spans="1:4" ht="25.5" x14ac:dyDescent="0.2">
      <c r="A13" s="628" t="s">
        <v>241</v>
      </c>
      <c r="B13" s="538" t="s">
        <v>778</v>
      </c>
      <c r="C13" s="528" t="s">
        <v>779</v>
      </c>
      <c r="D13" s="775" t="s">
        <v>1397</v>
      </c>
    </row>
    <row r="14" spans="1:4" ht="25.5" x14ac:dyDescent="0.2">
      <c r="A14" s="545" t="s">
        <v>244</v>
      </c>
      <c r="B14" s="538" t="str">
        <f>'1.2.1'!B15</f>
        <v>Art. 172 RDLeg 2/2004</v>
      </c>
      <c r="C14" s="528" t="s">
        <v>764</v>
      </c>
      <c r="D14" s="775" t="s">
        <v>1397</v>
      </c>
    </row>
    <row r="15" spans="1:4" ht="46.5" customHeight="1" x14ac:dyDescent="0.2">
      <c r="A15" s="628" t="s">
        <v>247</v>
      </c>
      <c r="B15" s="528" t="s">
        <v>780</v>
      </c>
      <c r="C15" s="6" t="s">
        <v>781</v>
      </c>
      <c r="D15" s="775" t="s">
        <v>1397</v>
      </c>
    </row>
    <row r="16" spans="1:4" ht="38.25" customHeight="1" x14ac:dyDescent="0.2">
      <c r="A16" s="545" t="s">
        <v>250</v>
      </c>
      <c r="B16" s="528" t="s">
        <v>782</v>
      </c>
      <c r="C16" s="528" t="s">
        <v>783</v>
      </c>
      <c r="D16" s="775" t="s">
        <v>1397</v>
      </c>
    </row>
    <row r="17" spans="1:4" ht="25.5" x14ac:dyDescent="0.2">
      <c r="A17" s="628" t="s">
        <v>253</v>
      </c>
      <c r="B17" s="528" t="s">
        <v>784</v>
      </c>
      <c r="C17" s="538" t="s">
        <v>785</v>
      </c>
      <c r="D17" s="775" t="s">
        <v>1397</v>
      </c>
    </row>
    <row r="18" spans="1:4" ht="25.5" x14ac:dyDescent="0.2">
      <c r="A18" s="545" t="s">
        <v>256</v>
      </c>
      <c r="B18" s="528" t="s">
        <v>786</v>
      </c>
      <c r="C18" s="528" t="s">
        <v>787</v>
      </c>
      <c r="D18" s="775" t="s">
        <v>1397</v>
      </c>
    </row>
    <row r="19" spans="1:4" ht="25.5" x14ac:dyDescent="0.2">
      <c r="A19" s="628" t="s">
        <v>259</v>
      </c>
      <c r="B19" s="528" t="s">
        <v>788</v>
      </c>
      <c r="C19" s="528" t="s">
        <v>789</v>
      </c>
      <c r="D19" s="775" t="s">
        <v>1397</v>
      </c>
    </row>
    <row r="20" spans="1:4" ht="25.5" x14ac:dyDescent="0.2">
      <c r="A20" s="628" t="s">
        <v>262</v>
      </c>
      <c r="B20" s="529" t="s">
        <v>790</v>
      </c>
      <c r="C20" s="529" t="s">
        <v>791</v>
      </c>
      <c r="D20" s="775" t="s">
        <v>1397</v>
      </c>
    </row>
    <row r="21" spans="1:4" ht="53.25" customHeight="1" x14ac:dyDescent="0.2">
      <c r="A21" s="545" t="s">
        <v>265</v>
      </c>
      <c r="B21" s="642" t="s">
        <v>266</v>
      </c>
      <c r="C21" s="538" t="s">
        <v>1491</v>
      </c>
      <c r="D21" s="775" t="s">
        <v>1397</v>
      </c>
    </row>
    <row r="22" spans="1:4" ht="111.75" customHeight="1" x14ac:dyDescent="0.2">
      <c r="A22" s="628" t="s">
        <v>267</v>
      </c>
      <c r="B22" s="537" t="s">
        <v>757</v>
      </c>
      <c r="C22" s="529" t="s">
        <v>770</v>
      </c>
      <c r="D22" s="775" t="s">
        <v>1397</v>
      </c>
    </row>
    <row r="23" spans="1:4" x14ac:dyDescent="0.2">
      <c r="A23" s="43" t="s">
        <v>338</v>
      </c>
      <c r="B23" s="52" t="s">
        <v>226</v>
      </c>
      <c r="C23" s="61" t="s">
        <v>339</v>
      </c>
      <c r="D23" s="797"/>
    </row>
    <row r="24" spans="1:4" x14ac:dyDescent="0.2">
      <c r="A24" s="501" t="s">
        <v>340</v>
      </c>
      <c r="B24" s="32"/>
      <c r="C24" s="32" t="s">
        <v>341</v>
      </c>
      <c r="D24" s="775" t="s">
        <v>1398</v>
      </c>
    </row>
    <row r="25" spans="1:4" x14ac:dyDescent="0.2">
      <c r="A25" s="43" t="s">
        <v>342</v>
      </c>
      <c r="B25" s="52" t="s">
        <v>226</v>
      </c>
      <c r="C25" s="61" t="s">
        <v>343</v>
      </c>
      <c r="D25" s="797"/>
    </row>
    <row r="26" spans="1:4" x14ac:dyDescent="0.2">
      <c r="A26" s="501" t="s">
        <v>344</v>
      </c>
      <c r="B26" s="528"/>
      <c r="C26" s="32" t="s">
        <v>419</v>
      </c>
    </row>
    <row r="27" spans="1:4" x14ac:dyDescent="0.2">
      <c r="A27" s="43" t="s">
        <v>359</v>
      </c>
      <c r="B27" s="52" t="s">
        <v>226</v>
      </c>
      <c r="C27" s="74" t="s">
        <v>360</v>
      </c>
      <c r="D27" s="797"/>
    </row>
    <row r="28" spans="1:4" x14ac:dyDescent="0.2">
      <c r="A28" s="524" t="s">
        <v>361</v>
      </c>
      <c r="B28" s="33"/>
      <c r="C28" s="35" t="s">
        <v>341</v>
      </c>
      <c r="D28"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90" zoomScaleSheetLayoutView="100" workbookViewId="0"/>
  </sheetViews>
  <sheetFormatPr defaultColWidth="8.28515625" defaultRowHeight="12.75" x14ac:dyDescent="0.2"/>
  <cols>
    <col min="1" max="1" width="9.7109375" style="42" customWidth="1"/>
    <col min="2" max="2" width="18.7109375" style="42" customWidth="1"/>
    <col min="3" max="3" width="111.5703125" style="42" customWidth="1"/>
    <col min="4" max="4" width="12.7109375" style="42" customWidth="1"/>
    <col min="5" max="255" width="11.42578125" style="42" customWidth="1"/>
    <col min="256" max="16384" width="8.28515625" style="42"/>
  </cols>
  <sheetData>
    <row r="1" spans="1:4" x14ac:dyDescent="0.2">
      <c r="A1" s="24" t="s">
        <v>222</v>
      </c>
      <c r="B1" s="54" t="str">
        <f>Inventario!A1</f>
        <v>1.</v>
      </c>
      <c r="C1" s="885" t="str">
        <f>Inventario!B1</f>
        <v>Control permanente no planificable</v>
      </c>
      <c r="D1" s="885"/>
    </row>
    <row r="2" spans="1:4" x14ac:dyDescent="0.2">
      <c r="A2" s="25" t="s">
        <v>223</v>
      </c>
      <c r="B2" s="55" t="str">
        <f>Inventario!B9</f>
        <v>1.2</v>
      </c>
      <c r="C2" s="886" t="str">
        <f>Inventario!C9</f>
        <v>Modificaciones de crédito</v>
      </c>
      <c r="D2" s="886"/>
    </row>
    <row r="3" spans="1:4" x14ac:dyDescent="0.2">
      <c r="A3" s="57" t="s">
        <v>224</v>
      </c>
      <c r="B3" s="57" t="str">
        <f>Inventario!C13</f>
        <v>1.2.4</v>
      </c>
      <c r="C3" s="1034" t="str">
        <f>Inventario!D13</f>
        <v>Ampliación de crédito</v>
      </c>
      <c r="D3" s="1034"/>
    </row>
    <row r="4" spans="1:4" x14ac:dyDescent="0.2">
      <c r="B4" s="44"/>
      <c r="C4" s="21"/>
    </row>
    <row r="5" spans="1:4" x14ac:dyDescent="0.2">
      <c r="A5" s="43"/>
      <c r="B5" s="11" t="str">
        <f>'1.2.2'!B5</f>
        <v>Ref. Legislativa</v>
      </c>
      <c r="C5" s="10" t="str">
        <f>'1.2.2'!C5</f>
        <v>Descripción de la actuación objeto de control permanente</v>
      </c>
      <c r="D5" s="800"/>
    </row>
    <row r="6" spans="1:4" ht="25.5" x14ac:dyDescent="0.2">
      <c r="A6" s="546"/>
      <c r="B6" s="540" t="str">
        <f>Inventario!E13</f>
        <v>Art. 4.1.b).2 RD 128/2018</v>
      </c>
      <c r="C6" s="29" t="str">
        <f>Inventario!F13</f>
        <v>El ejercicio del control financiero incluirá, en todo caso, las actuaciones de control atribuidas en el ordenamiento jurídico a la intervención, como ahora: El informe de los proyectos de presupuestos y de los expedientes de modificación de los mismos.</v>
      </c>
      <c r="D6" s="786"/>
    </row>
    <row r="7" spans="1:4" x14ac:dyDescent="0.2">
      <c r="A7" s="799"/>
      <c r="B7" s="779"/>
      <c r="C7" s="790"/>
      <c r="D7" s="785"/>
    </row>
    <row r="8" spans="1:4" x14ac:dyDescent="0.2">
      <c r="A8" s="43" t="s">
        <v>228</v>
      </c>
      <c r="B8" s="43" t="str">
        <f>'1.2.1'!B8</f>
        <v>Ref. Legislativa</v>
      </c>
      <c r="C8" s="43" t="str">
        <f>'1.1.1'!C8</f>
        <v>Aspectos a revisar</v>
      </c>
      <c r="D8" s="797" t="s">
        <v>1396</v>
      </c>
    </row>
    <row r="9" spans="1:4" ht="25.5" x14ac:dyDescent="0.2">
      <c r="A9" s="499" t="s">
        <v>230</v>
      </c>
      <c r="B9" s="28" t="s">
        <v>231</v>
      </c>
      <c r="C9" s="500" t="s">
        <v>399</v>
      </c>
      <c r="D9" s="775" t="s">
        <v>1397</v>
      </c>
    </row>
    <row r="10" spans="1:4" ht="25.5" x14ac:dyDescent="0.2">
      <c r="A10" s="501" t="s">
        <v>233</v>
      </c>
      <c r="B10" s="32" t="s">
        <v>234</v>
      </c>
      <c r="C10" s="504" t="s">
        <v>235</v>
      </c>
      <c r="D10" s="775" t="s">
        <v>1397</v>
      </c>
    </row>
    <row r="11" spans="1:4" ht="38.25" x14ac:dyDescent="0.2">
      <c r="A11" s="628" t="s">
        <v>236</v>
      </c>
      <c r="B11" s="537" t="s">
        <v>792</v>
      </c>
      <c r="C11" s="529" t="s">
        <v>737</v>
      </c>
      <c r="D11" s="775" t="s">
        <v>1397</v>
      </c>
    </row>
    <row r="12" spans="1:4" ht="25.5" x14ac:dyDescent="0.2">
      <c r="A12" s="501" t="s">
        <v>239</v>
      </c>
      <c r="B12" s="528" t="str">
        <f>'1.2.3'!B14</f>
        <v>Art. 172 RDLeg 2/2004</v>
      </c>
      <c r="C12" s="538" t="s">
        <v>793</v>
      </c>
      <c r="D12" s="775" t="s">
        <v>1397</v>
      </c>
    </row>
    <row r="13" spans="1:4" ht="25.5" x14ac:dyDescent="0.2">
      <c r="A13" s="628" t="s">
        <v>241</v>
      </c>
      <c r="B13" s="528" t="s">
        <v>794</v>
      </c>
      <c r="C13" s="547" t="s">
        <v>795</v>
      </c>
      <c r="D13" s="775" t="s">
        <v>1397</v>
      </c>
    </row>
    <row r="14" spans="1:4" ht="25.5" x14ac:dyDescent="0.2">
      <c r="A14" s="501" t="s">
        <v>244</v>
      </c>
      <c r="B14" s="528" t="s">
        <v>796</v>
      </c>
      <c r="C14" s="528" t="s">
        <v>797</v>
      </c>
      <c r="D14" s="775" t="s">
        <v>1397</v>
      </c>
    </row>
    <row r="15" spans="1:4" ht="25.5" x14ac:dyDescent="0.2">
      <c r="A15" s="628" t="s">
        <v>247</v>
      </c>
      <c r="B15" s="528" t="s">
        <v>798</v>
      </c>
      <c r="C15" s="538" t="s">
        <v>799</v>
      </c>
      <c r="D15" s="775" t="s">
        <v>1397</v>
      </c>
    </row>
    <row r="16" spans="1:4" ht="21" customHeight="1" x14ac:dyDescent="0.2">
      <c r="A16" s="501" t="s">
        <v>250</v>
      </c>
      <c r="B16" s="528" t="s">
        <v>800</v>
      </c>
      <c r="C16" s="528" t="s">
        <v>801</v>
      </c>
      <c r="D16" s="775" t="s">
        <v>1397</v>
      </c>
    </row>
    <row r="17" spans="1:4" ht="21" customHeight="1" x14ac:dyDescent="0.2">
      <c r="A17" s="628" t="s">
        <v>253</v>
      </c>
      <c r="B17" s="529" t="s">
        <v>755</v>
      </c>
      <c r="C17" s="529" t="s">
        <v>802</v>
      </c>
      <c r="D17" s="775" t="s">
        <v>1397</v>
      </c>
    </row>
    <row r="18" spans="1:4" ht="111" customHeight="1" x14ac:dyDescent="0.2">
      <c r="A18" s="501" t="s">
        <v>256</v>
      </c>
      <c r="B18" s="537" t="s">
        <v>757</v>
      </c>
      <c r="C18" s="529" t="s">
        <v>803</v>
      </c>
      <c r="D18" s="775" t="s">
        <v>1397</v>
      </c>
    </row>
    <row r="19" spans="1:4" x14ac:dyDescent="0.2">
      <c r="A19" s="43" t="s">
        <v>338</v>
      </c>
      <c r="B19" s="52" t="s">
        <v>226</v>
      </c>
      <c r="C19" s="61" t="s">
        <v>339</v>
      </c>
      <c r="D19" s="800"/>
    </row>
    <row r="20" spans="1:4" x14ac:dyDescent="0.2">
      <c r="A20" s="501" t="s">
        <v>340</v>
      </c>
      <c r="B20" s="32"/>
      <c r="C20" s="32" t="s">
        <v>341</v>
      </c>
      <c r="D20" s="775" t="s">
        <v>1398</v>
      </c>
    </row>
    <row r="21" spans="1:4" x14ac:dyDescent="0.2">
      <c r="A21" s="43" t="s">
        <v>342</v>
      </c>
      <c r="B21" s="52" t="s">
        <v>226</v>
      </c>
      <c r="C21" s="61" t="s">
        <v>343</v>
      </c>
      <c r="D21" s="800"/>
    </row>
    <row r="22" spans="1:4" x14ac:dyDescent="0.2">
      <c r="A22" s="501" t="s">
        <v>344</v>
      </c>
      <c r="B22" s="528"/>
      <c r="C22" s="801" t="s">
        <v>419</v>
      </c>
    </row>
    <row r="23" spans="1:4" x14ac:dyDescent="0.2">
      <c r="A23" s="43" t="s">
        <v>359</v>
      </c>
      <c r="B23" s="52" t="s">
        <v>226</v>
      </c>
      <c r="C23" s="74" t="s">
        <v>360</v>
      </c>
      <c r="D23" s="800"/>
    </row>
    <row r="24" spans="1:4" x14ac:dyDescent="0.2">
      <c r="A24" s="524" t="s">
        <v>361</v>
      </c>
      <c r="B24" s="33"/>
      <c r="C24" s="35" t="s">
        <v>341</v>
      </c>
      <c r="D24"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5"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view="pageBreakPreview" zoomScale="90" zoomScaleNormal="90" zoomScaleSheetLayoutView="90" workbookViewId="0"/>
  </sheetViews>
  <sheetFormatPr defaultColWidth="8.28515625" defaultRowHeight="12.75" x14ac:dyDescent="0.2"/>
  <cols>
    <col min="1" max="1" width="9.7109375" style="42" customWidth="1"/>
    <col min="2" max="2" width="18.7109375" style="42" customWidth="1"/>
    <col min="3" max="3" width="110.7109375" style="44" customWidth="1"/>
    <col min="4" max="248" width="11.42578125" style="42" customWidth="1"/>
    <col min="249" max="16384" width="8.28515625" style="42"/>
  </cols>
  <sheetData>
    <row r="1" spans="1:4" x14ac:dyDescent="0.2">
      <c r="A1" s="67" t="s">
        <v>222</v>
      </c>
      <c r="B1" s="70" t="str">
        <f>Inventario!A1</f>
        <v>1.</v>
      </c>
      <c r="C1" s="1035" t="str">
        <f>Inventario!B1</f>
        <v>Control permanente no planificable</v>
      </c>
      <c r="D1" s="1035"/>
    </row>
    <row r="2" spans="1:4" x14ac:dyDescent="0.2">
      <c r="A2" s="69" t="s">
        <v>223</v>
      </c>
      <c r="B2" s="55" t="str">
        <f>Inventario!B9</f>
        <v>1.2</v>
      </c>
      <c r="C2" s="861" t="str">
        <f>Inventario!C9</f>
        <v>Modificaciones de crédito</v>
      </c>
      <c r="D2" s="861"/>
    </row>
    <row r="3" spans="1:4" x14ac:dyDescent="0.2">
      <c r="A3" s="64" t="s">
        <v>224</v>
      </c>
      <c r="B3" s="57" t="str">
        <f>Inventario!C14</f>
        <v>1.2.5</v>
      </c>
      <c r="C3" s="1036" t="str">
        <f>Inventario!D14</f>
        <v>Suplemento de crédito</v>
      </c>
      <c r="D3" s="1036"/>
    </row>
    <row r="4" spans="1:4" x14ac:dyDescent="0.2">
      <c r="A4" s="785"/>
      <c r="B4" s="778"/>
      <c r="C4" s="802"/>
      <c r="D4" s="785"/>
    </row>
    <row r="5" spans="1:4" x14ac:dyDescent="0.2">
      <c r="A5" s="43"/>
      <c r="B5" s="11" t="str">
        <f>'1.2.2'!B5</f>
        <v>Ref. Legislativa</v>
      </c>
      <c r="C5" s="10" t="str">
        <f>'1.2.2'!C5</f>
        <v>Descripción de la actuación objeto de control permanente</v>
      </c>
      <c r="D5" s="797"/>
    </row>
    <row r="6" spans="1:4" ht="75" customHeight="1" x14ac:dyDescent="0.2">
      <c r="A6" s="13"/>
      <c r="B6" s="540" t="str">
        <f>Inventario!E14</f>
        <v>Art. 177.2 RDLeg 2/2004
Art. 4.1.b).2 RD 128/2018
Art. 37.3 RD 500/1990</v>
      </c>
      <c r="C6" s="807" t="str">
        <f>Inventario!F14</f>
        <v xml:space="preserve">El expediente, que deberá ser previamente informado por la intervención, se someterá a la aprobación del pleno de la corporación, con sujeción a los mismos trámites y requisitos que los presupuestos. </v>
      </c>
      <c r="D6" s="788"/>
    </row>
    <row r="7" spans="1:4" x14ac:dyDescent="0.2">
      <c r="A7" s="803"/>
      <c r="B7" s="804"/>
      <c r="C7" s="805"/>
      <c r="D7" s="806"/>
    </row>
    <row r="8" spans="1:4" ht="15" customHeight="1" x14ac:dyDescent="0.2">
      <c r="A8" s="43" t="str">
        <f>'1.2.1'!A8</f>
        <v>A.</v>
      </c>
      <c r="B8" s="43" t="str">
        <f>'1.2.1'!B8</f>
        <v>Ref. Legislativa</v>
      </c>
      <c r="C8" s="10" t="str">
        <f>'1.1.1'!C8</f>
        <v>Aspectos a revisar</v>
      </c>
      <c r="D8" s="797" t="s">
        <v>1396</v>
      </c>
    </row>
    <row r="9" spans="1:4" ht="25.5" x14ac:dyDescent="0.2">
      <c r="A9" s="499" t="s">
        <v>230</v>
      </c>
      <c r="B9" s="28" t="s">
        <v>231</v>
      </c>
      <c r="C9" s="500" t="s">
        <v>399</v>
      </c>
      <c r="D9" s="775" t="s">
        <v>1397</v>
      </c>
    </row>
    <row r="10" spans="1:4" ht="25.5" x14ac:dyDescent="0.2">
      <c r="A10" s="501" t="s">
        <v>233</v>
      </c>
      <c r="B10" s="32" t="s">
        <v>234</v>
      </c>
      <c r="C10" s="504" t="s">
        <v>804</v>
      </c>
      <c r="D10" s="775" t="s">
        <v>1397</v>
      </c>
    </row>
    <row r="11" spans="1:4" ht="51" x14ac:dyDescent="0.2">
      <c r="A11" s="646" t="s">
        <v>236</v>
      </c>
      <c r="B11" s="647" t="s">
        <v>805</v>
      </c>
      <c r="C11" s="647" t="s">
        <v>238</v>
      </c>
      <c r="D11" s="775" t="s">
        <v>1397</v>
      </c>
    </row>
    <row r="12" spans="1:4" ht="113.25" customHeight="1" x14ac:dyDescent="0.2">
      <c r="A12" s="501" t="s">
        <v>239</v>
      </c>
      <c r="B12" s="528" t="s">
        <v>806</v>
      </c>
      <c r="C12" s="548" t="s">
        <v>807</v>
      </c>
      <c r="D12" s="775" t="s">
        <v>1397</v>
      </c>
    </row>
    <row r="13" spans="1:4" ht="38.25" x14ac:dyDescent="0.2">
      <c r="A13" s="646" t="s">
        <v>241</v>
      </c>
      <c r="B13" s="528" t="s">
        <v>808</v>
      </c>
      <c r="C13" s="528" t="s">
        <v>809</v>
      </c>
      <c r="D13" s="775" t="s">
        <v>1397</v>
      </c>
    </row>
    <row r="14" spans="1:4" ht="38.25" x14ac:dyDescent="0.2">
      <c r="A14" s="501" t="s">
        <v>244</v>
      </c>
      <c r="B14" s="528" t="s">
        <v>810</v>
      </c>
      <c r="C14" s="528" t="s">
        <v>811</v>
      </c>
      <c r="D14" s="775" t="s">
        <v>1397</v>
      </c>
    </row>
    <row r="15" spans="1:4" ht="25.5" x14ac:dyDescent="0.2">
      <c r="A15" s="646" t="s">
        <v>247</v>
      </c>
      <c r="B15" s="528" t="s">
        <v>812</v>
      </c>
      <c r="C15" s="538" t="s">
        <v>741</v>
      </c>
      <c r="D15" s="775" t="s">
        <v>1397</v>
      </c>
    </row>
    <row r="16" spans="1:4" ht="58.5" customHeight="1" x14ac:dyDescent="0.2">
      <c r="A16" s="501" t="s">
        <v>250</v>
      </c>
      <c r="B16" s="528" t="s">
        <v>813</v>
      </c>
      <c r="C16" s="528" t="s">
        <v>814</v>
      </c>
      <c r="D16" s="775" t="s">
        <v>1397</v>
      </c>
    </row>
    <row r="17" spans="1:4" ht="37.5" customHeight="1" x14ac:dyDescent="0.2">
      <c r="A17" s="646" t="s">
        <v>253</v>
      </c>
      <c r="B17" s="528" t="s">
        <v>743</v>
      </c>
      <c r="C17" s="528" t="s">
        <v>815</v>
      </c>
      <c r="D17" s="775" t="s">
        <v>1397</v>
      </c>
    </row>
    <row r="18" spans="1:4" ht="51" x14ac:dyDescent="0.2">
      <c r="A18" s="501" t="s">
        <v>256</v>
      </c>
      <c r="B18" s="528" t="s">
        <v>816</v>
      </c>
      <c r="C18" s="528" t="s">
        <v>817</v>
      </c>
      <c r="D18" s="775" t="s">
        <v>1397</v>
      </c>
    </row>
    <row r="19" spans="1:4" ht="25.5" x14ac:dyDescent="0.2">
      <c r="A19" s="646" t="s">
        <v>259</v>
      </c>
      <c r="B19" s="528" t="s">
        <v>818</v>
      </c>
      <c r="C19" s="528" t="s">
        <v>819</v>
      </c>
      <c r="D19" s="775" t="s">
        <v>1397</v>
      </c>
    </row>
    <row r="20" spans="1:4" ht="51" x14ac:dyDescent="0.2">
      <c r="A20" s="501" t="s">
        <v>262</v>
      </c>
      <c r="B20" s="32" t="s">
        <v>820</v>
      </c>
      <c r="C20" s="32" t="s">
        <v>821</v>
      </c>
      <c r="D20" s="775" t="s">
        <v>1397</v>
      </c>
    </row>
    <row r="21" spans="1:4" ht="51" x14ac:dyDescent="0.2">
      <c r="A21" s="646" t="s">
        <v>265</v>
      </c>
      <c r="B21" s="528" t="s">
        <v>822</v>
      </c>
      <c r="C21" s="528" t="s">
        <v>823</v>
      </c>
      <c r="D21" s="775" t="s">
        <v>1397</v>
      </c>
    </row>
    <row r="22" spans="1:4" ht="51" x14ac:dyDescent="0.2">
      <c r="A22" s="501" t="s">
        <v>267</v>
      </c>
      <c r="B22" s="528" t="s">
        <v>824</v>
      </c>
      <c r="C22" s="528" t="s">
        <v>825</v>
      </c>
      <c r="D22" s="775" t="s">
        <v>1397</v>
      </c>
    </row>
    <row r="23" spans="1:4" ht="56.25" customHeight="1" x14ac:dyDescent="0.2">
      <c r="A23" s="646" t="s">
        <v>270</v>
      </c>
      <c r="B23" s="528" t="s">
        <v>826</v>
      </c>
      <c r="C23" s="538" t="s">
        <v>827</v>
      </c>
      <c r="D23" s="775" t="s">
        <v>1397</v>
      </c>
    </row>
    <row r="24" spans="1:4" ht="38.25" x14ac:dyDescent="0.2">
      <c r="A24" s="501" t="s">
        <v>273</v>
      </c>
      <c r="B24" s="528" t="s">
        <v>828</v>
      </c>
      <c r="C24" s="528" t="s">
        <v>829</v>
      </c>
      <c r="D24" s="775" t="s">
        <v>1397</v>
      </c>
    </row>
    <row r="25" spans="1:4" ht="57" customHeight="1" x14ac:dyDescent="0.2">
      <c r="A25" s="646" t="s">
        <v>276</v>
      </c>
      <c r="B25" s="637" t="s">
        <v>830</v>
      </c>
      <c r="C25" s="638" t="s">
        <v>831</v>
      </c>
      <c r="D25" s="775" t="s">
        <v>1397</v>
      </c>
    </row>
    <row r="26" spans="1:4" ht="38.25" x14ac:dyDescent="0.2">
      <c r="A26" s="501" t="s">
        <v>279</v>
      </c>
      <c r="B26" s="528" t="s">
        <v>832</v>
      </c>
      <c r="C26" s="528" t="s">
        <v>833</v>
      </c>
      <c r="D26" s="775" t="s">
        <v>1397</v>
      </c>
    </row>
    <row r="27" spans="1:4" ht="63.75" x14ac:dyDescent="0.2">
      <c r="A27" s="646" t="s">
        <v>282</v>
      </c>
      <c r="B27" s="537" t="s">
        <v>1487</v>
      </c>
      <c r="C27" s="537" t="s">
        <v>834</v>
      </c>
      <c r="D27" s="775" t="s">
        <v>1397</v>
      </c>
    </row>
    <row r="28" spans="1:4" ht="47.25" customHeight="1" x14ac:dyDescent="0.2">
      <c r="A28" s="501" t="s">
        <v>285</v>
      </c>
      <c r="B28" s="642" t="s">
        <v>266</v>
      </c>
      <c r="C28" s="538" t="s">
        <v>1492</v>
      </c>
      <c r="D28" s="775" t="s">
        <v>1397</v>
      </c>
    </row>
    <row r="29" spans="1:4" ht="103.5" customHeight="1" x14ac:dyDescent="0.2">
      <c r="A29" s="646" t="s">
        <v>288</v>
      </c>
      <c r="B29" s="538" t="s">
        <v>757</v>
      </c>
      <c r="C29" s="528" t="s">
        <v>803</v>
      </c>
      <c r="D29" s="775" t="s">
        <v>1397</v>
      </c>
    </row>
    <row r="30" spans="1:4" x14ac:dyDescent="0.2">
      <c r="A30" s="43" t="s">
        <v>338</v>
      </c>
      <c r="B30" s="52" t="s">
        <v>226</v>
      </c>
      <c r="C30" s="61" t="s">
        <v>339</v>
      </c>
      <c r="D30" s="797"/>
    </row>
    <row r="31" spans="1:4" x14ac:dyDescent="0.2">
      <c r="A31" s="501" t="s">
        <v>340</v>
      </c>
      <c r="B31" s="32"/>
      <c r="C31" s="32" t="s">
        <v>341</v>
      </c>
      <c r="D31" s="775" t="s">
        <v>1398</v>
      </c>
    </row>
    <row r="32" spans="1:4" x14ac:dyDescent="0.2">
      <c r="A32" s="43" t="s">
        <v>342</v>
      </c>
      <c r="B32" s="52" t="s">
        <v>226</v>
      </c>
      <c r="C32" s="61" t="s">
        <v>343</v>
      </c>
      <c r="D32" s="797"/>
    </row>
    <row r="33" spans="1:4" ht="38.25" x14ac:dyDescent="0.2">
      <c r="A33" s="501" t="s">
        <v>344</v>
      </c>
      <c r="B33" s="538" t="s">
        <v>835</v>
      </c>
      <c r="C33" s="541" t="s">
        <v>836</v>
      </c>
      <c r="D33" s="775" t="s">
        <v>1397</v>
      </c>
    </row>
    <row r="34" spans="1:4" ht="38.25" x14ac:dyDescent="0.2">
      <c r="A34" s="501" t="s">
        <v>347</v>
      </c>
      <c r="B34" s="32" t="s">
        <v>837</v>
      </c>
      <c r="C34" s="32" t="s">
        <v>1488</v>
      </c>
      <c r="D34" s="775" t="s">
        <v>1397</v>
      </c>
    </row>
    <row r="35" spans="1:4" ht="38.25" x14ac:dyDescent="0.2">
      <c r="A35" s="501" t="s">
        <v>350</v>
      </c>
      <c r="B35" s="662" t="s">
        <v>838</v>
      </c>
      <c r="C35" s="510" t="s">
        <v>839</v>
      </c>
      <c r="D35" s="775" t="s">
        <v>1397</v>
      </c>
    </row>
    <row r="36" spans="1:4" x14ac:dyDescent="0.2">
      <c r="A36" s="43" t="s">
        <v>359</v>
      </c>
      <c r="B36" s="52" t="s">
        <v>226</v>
      </c>
      <c r="C36" s="61" t="s">
        <v>840</v>
      </c>
      <c r="D36" s="797"/>
    </row>
    <row r="37" spans="1:4" x14ac:dyDescent="0.2">
      <c r="A37" s="524" t="s">
        <v>361</v>
      </c>
      <c r="B37" s="33"/>
      <c r="C37" s="33" t="s">
        <v>341</v>
      </c>
      <c r="D37" s="775" t="s">
        <v>1398</v>
      </c>
    </row>
    <row r="38" spans="1:4" x14ac:dyDescent="0.2">
      <c r="B38" s="23"/>
      <c r="C38" s="3"/>
    </row>
    <row r="39" spans="1:4" x14ac:dyDescent="0.2">
      <c r="B39" s="23"/>
      <c r="C39" s="3"/>
    </row>
    <row r="40" spans="1:4" x14ac:dyDescent="0.2">
      <c r="B40" s="23"/>
      <c r="C40" s="3"/>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view="pageBreakPreview" zoomScale="93" zoomScaleNormal="90" zoomScaleSheetLayoutView="93" workbookViewId="0"/>
  </sheetViews>
  <sheetFormatPr defaultColWidth="8.28515625" defaultRowHeight="12.75" x14ac:dyDescent="0.2"/>
  <cols>
    <col min="1" max="1" width="9.7109375" style="42" customWidth="1"/>
    <col min="2" max="2" width="18.7109375" style="42" customWidth="1"/>
    <col min="3" max="3" width="110.7109375" style="42" customWidth="1"/>
    <col min="4" max="248" width="11.42578125" style="42" customWidth="1"/>
    <col min="249" max="16384" width="8.28515625" style="42"/>
  </cols>
  <sheetData>
    <row r="1" spans="1:4" x14ac:dyDescent="0.2">
      <c r="A1" s="67" t="s">
        <v>222</v>
      </c>
      <c r="B1" s="70" t="str">
        <f>Inventario!A1</f>
        <v>1.</v>
      </c>
      <c r="C1" s="1031" t="str">
        <f>Inventario!B1</f>
        <v>Control permanente no planificable</v>
      </c>
      <c r="D1" s="1031"/>
    </row>
    <row r="2" spans="1:4" x14ac:dyDescent="0.2">
      <c r="A2" s="69" t="s">
        <v>223</v>
      </c>
      <c r="B2" s="55" t="str">
        <f>Inventario!B9</f>
        <v>1.2</v>
      </c>
      <c r="C2" s="1032" t="str">
        <f>Inventario!C9</f>
        <v>Modificaciones de crédito</v>
      </c>
      <c r="D2" s="1032"/>
    </row>
    <row r="3" spans="1:4" x14ac:dyDescent="0.2">
      <c r="A3" s="64" t="s">
        <v>224</v>
      </c>
      <c r="B3" s="57" t="str">
        <f>Inventario!C15</f>
        <v>1.2.6</v>
      </c>
      <c r="C3" s="1036" t="str">
        <f>Inventario!D15</f>
        <v>Crédito extraordinario</v>
      </c>
      <c r="D3" s="1036"/>
    </row>
    <row r="4" spans="1:4" x14ac:dyDescent="0.2">
      <c r="A4" s="785"/>
      <c r="B4" s="778"/>
      <c r="C4" s="808" t="s">
        <v>841</v>
      </c>
      <c r="D4" s="785"/>
    </row>
    <row r="5" spans="1:4" x14ac:dyDescent="0.2">
      <c r="A5" s="43"/>
      <c r="B5" s="11" t="str">
        <f>'1.2.2'!B5</f>
        <v>Ref. Legislativa</v>
      </c>
      <c r="C5" s="10" t="str">
        <f>'1.2.2'!C5</f>
        <v>Descripción de la actuación objeto de control permanente</v>
      </c>
      <c r="D5" s="797"/>
    </row>
    <row r="6" spans="1:4" ht="86.25" customHeight="1" x14ac:dyDescent="0.2">
      <c r="A6" s="13"/>
      <c r="B6" s="540" t="str">
        <f>Inventario!E15</f>
        <v>Art. 177.2 RDLeg 2/2004
Art. 4.1.b).2 RD 128/2018
Art. 37.3 RD 500/1990</v>
      </c>
      <c r="C6" s="29" t="str">
        <f>Inventario!F15</f>
        <v xml:space="preserve">El expediente, que deberá ser previamente informado por la intervención, se someterá a la aprobación del pleno de la corporación, con sujeción a los mismos trámites y requisitos que los presupuestos. </v>
      </c>
      <c r="D6" s="788"/>
    </row>
    <row r="7" spans="1:4" x14ac:dyDescent="0.2">
      <c r="A7" s="799"/>
      <c r="B7" s="779"/>
      <c r="C7" s="790"/>
      <c r="D7" s="785"/>
    </row>
    <row r="8" spans="1:4" x14ac:dyDescent="0.2">
      <c r="A8" s="43" t="str">
        <f>'1.2.1'!A8</f>
        <v>A.</v>
      </c>
      <c r="B8" s="43" t="str">
        <f>'1.2.1'!B8</f>
        <v>Ref. Legislativa</v>
      </c>
      <c r="C8" s="10" t="str">
        <f>'1.1.1'!C8</f>
        <v>Aspectos a revisar</v>
      </c>
      <c r="D8" s="797" t="s">
        <v>1396</v>
      </c>
    </row>
    <row r="9" spans="1:4" ht="25.5" x14ac:dyDescent="0.2">
      <c r="A9" s="499" t="s">
        <v>230</v>
      </c>
      <c r="B9" s="28" t="s">
        <v>231</v>
      </c>
      <c r="C9" s="500" t="s">
        <v>399</v>
      </c>
      <c r="D9" s="775" t="s">
        <v>1397</v>
      </c>
    </row>
    <row r="10" spans="1:4" ht="25.5" x14ac:dyDescent="0.2">
      <c r="A10" s="501" t="s">
        <v>233</v>
      </c>
      <c r="B10" s="32" t="s">
        <v>234</v>
      </c>
      <c r="C10" s="504" t="s">
        <v>235</v>
      </c>
      <c r="D10" s="775" t="s">
        <v>1397</v>
      </c>
    </row>
    <row r="11" spans="1:4" ht="61.5" customHeight="1" x14ac:dyDescent="0.2">
      <c r="A11" s="646" t="s">
        <v>236</v>
      </c>
      <c r="B11" s="647" t="s">
        <v>805</v>
      </c>
      <c r="C11" s="647" t="s">
        <v>440</v>
      </c>
      <c r="D11" s="775" t="s">
        <v>1397</v>
      </c>
    </row>
    <row r="12" spans="1:4" ht="117" customHeight="1" x14ac:dyDescent="0.2">
      <c r="A12" s="501" t="s">
        <v>239</v>
      </c>
      <c r="B12" s="528" t="str">
        <f>'1.2.5'!B12</f>
        <v>Art. 177.5 RDLeg 2/2004
Art. 36.3 RD 500/1990
Art. 47.2.l) L 7/1985
Art. 54.1 RDLeg 781/1986
Art. 3.3.c) RD 128/2018</v>
      </c>
      <c r="C12" s="528" t="s">
        <v>807</v>
      </c>
      <c r="D12" s="775" t="s">
        <v>1397</v>
      </c>
    </row>
    <row r="13" spans="1:4" ht="38.25" x14ac:dyDescent="0.2">
      <c r="A13" s="646" t="s">
        <v>241</v>
      </c>
      <c r="B13" s="528" t="s">
        <v>808</v>
      </c>
      <c r="C13" s="528" t="s">
        <v>842</v>
      </c>
      <c r="D13" s="775" t="s">
        <v>1397</v>
      </c>
    </row>
    <row r="14" spans="1:4" ht="38.25" x14ac:dyDescent="0.2">
      <c r="A14" s="501" t="s">
        <v>244</v>
      </c>
      <c r="B14" s="528" t="str">
        <f>'1.2.5'!B14</f>
        <v>Art. 177.6 RDLeg 2/2004
Art. 38.4 RD 500/1990</v>
      </c>
      <c r="C14" s="528" t="s">
        <v>811</v>
      </c>
      <c r="D14" s="775" t="s">
        <v>1397</v>
      </c>
    </row>
    <row r="15" spans="1:4" ht="25.5" x14ac:dyDescent="0.2">
      <c r="A15" s="646" t="s">
        <v>247</v>
      </c>
      <c r="B15" s="528" t="str">
        <f>'1.2.5'!B15</f>
        <v>Art. 38.1 RD 500/1990</v>
      </c>
      <c r="C15" s="538" t="s">
        <v>741</v>
      </c>
      <c r="D15" s="775" t="s">
        <v>1397</v>
      </c>
    </row>
    <row r="16" spans="1:4" ht="38.25" x14ac:dyDescent="0.2">
      <c r="A16" s="501" t="s">
        <v>250</v>
      </c>
      <c r="B16" s="528" t="str">
        <f>'1.2.5'!B16</f>
        <v>Art. 177.4 RDLeg 2/2004
Art. 37.2 RD 500/1990</v>
      </c>
      <c r="C16" s="528" t="s">
        <v>843</v>
      </c>
      <c r="D16" s="775" t="s">
        <v>1397</v>
      </c>
    </row>
    <row r="17" spans="1:4" ht="25.5" x14ac:dyDescent="0.2">
      <c r="A17" s="646" t="s">
        <v>253</v>
      </c>
      <c r="B17" s="528" t="s">
        <v>743</v>
      </c>
      <c r="C17" s="528" t="s">
        <v>844</v>
      </c>
      <c r="D17" s="775" t="s">
        <v>1397</v>
      </c>
    </row>
    <row r="18" spans="1:4" ht="51" x14ac:dyDescent="0.2">
      <c r="A18" s="501" t="s">
        <v>256</v>
      </c>
      <c r="B18" s="528" t="s">
        <v>816</v>
      </c>
      <c r="C18" s="528" t="s">
        <v>817</v>
      </c>
      <c r="D18" s="775" t="s">
        <v>1397</v>
      </c>
    </row>
    <row r="19" spans="1:4" ht="25.5" x14ac:dyDescent="0.2">
      <c r="A19" s="646" t="s">
        <v>259</v>
      </c>
      <c r="B19" s="528" t="s">
        <v>818</v>
      </c>
      <c r="C19" s="528" t="s">
        <v>845</v>
      </c>
      <c r="D19" s="775" t="s">
        <v>1397</v>
      </c>
    </row>
    <row r="20" spans="1:4" ht="51" x14ac:dyDescent="0.2">
      <c r="A20" s="501" t="s">
        <v>262</v>
      </c>
      <c r="B20" s="528" t="s">
        <v>822</v>
      </c>
      <c r="C20" s="528" t="s">
        <v>846</v>
      </c>
      <c r="D20" s="775" t="s">
        <v>1397</v>
      </c>
    </row>
    <row r="21" spans="1:4" ht="51" x14ac:dyDescent="0.2">
      <c r="A21" s="646" t="s">
        <v>265</v>
      </c>
      <c r="B21" s="528" t="s">
        <v>824</v>
      </c>
      <c r="C21" s="528" t="s">
        <v>847</v>
      </c>
      <c r="D21" s="775" t="s">
        <v>1397</v>
      </c>
    </row>
    <row r="22" spans="1:4" ht="51" x14ac:dyDescent="0.2">
      <c r="A22" s="501" t="s">
        <v>267</v>
      </c>
      <c r="B22" s="32" t="s">
        <v>820</v>
      </c>
      <c r="C22" s="32" t="s">
        <v>1493</v>
      </c>
      <c r="D22" s="775" t="s">
        <v>1397</v>
      </c>
    </row>
    <row r="23" spans="1:4" ht="51" x14ac:dyDescent="0.2">
      <c r="A23" s="646" t="s">
        <v>270</v>
      </c>
      <c r="B23" s="528" t="s">
        <v>826</v>
      </c>
      <c r="C23" s="538" t="s">
        <v>848</v>
      </c>
      <c r="D23" s="775" t="s">
        <v>1397</v>
      </c>
    </row>
    <row r="24" spans="1:4" ht="38.25" x14ac:dyDescent="0.2">
      <c r="A24" s="501" t="s">
        <v>273</v>
      </c>
      <c r="B24" s="630" t="s">
        <v>828</v>
      </c>
      <c r="C24" s="630" t="s">
        <v>849</v>
      </c>
      <c r="D24" s="775" t="s">
        <v>1397</v>
      </c>
    </row>
    <row r="25" spans="1:4" ht="25.5" x14ac:dyDescent="0.2">
      <c r="A25" s="646" t="s">
        <v>276</v>
      </c>
      <c r="B25" s="32" t="s">
        <v>263</v>
      </c>
      <c r="C25" s="32" t="s">
        <v>850</v>
      </c>
      <c r="D25" s="775" t="s">
        <v>1397</v>
      </c>
    </row>
    <row r="26" spans="1:4" ht="64.5" customHeight="1" x14ac:dyDescent="0.2">
      <c r="A26" s="501" t="s">
        <v>279</v>
      </c>
      <c r="B26" s="637" t="s">
        <v>830</v>
      </c>
      <c r="C26" s="638" t="s">
        <v>851</v>
      </c>
      <c r="D26" s="775" t="s">
        <v>1397</v>
      </c>
    </row>
    <row r="27" spans="1:4" ht="38.25" x14ac:dyDescent="0.2">
      <c r="A27" s="646" t="s">
        <v>282</v>
      </c>
      <c r="B27" s="528" t="str">
        <f>'1.2.5'!B26</f>
        <v>Art. 177.5 RDLeg 2/2004
Art. 36.3 RD 500/1990</v>
      </c>
      <c r="C27" s="538" t="str">
        <f>'1.2.5'!C26</f>
        <v>Al tratarse de una modificación financiada excepcionalmente con operaciones de crédito para gasto corriente, que se ha aprobado debidamente la operación de crédito para financiar el gasto corriente, en los términos previstos en el artículo 177.5 RDLeg 2/2004.</v>
      </c>
      <c r="D27" s="775" t="s">
        <v>1397</v>
      </c>
    </row>
    <row r="28" spans="1:4" ht="68.25" customHeight="1" x14ac:dyDescent="0.2">
      <c r="A28" s="501" t="s">
        <v>285</v>
      </c>
      <c r="B28" s="528" t="s">
        <v>1487</v>
      </c>
      <c r="C28" s="528" t="s">
        <v>852</v>
      </c>
      <c r="D28" s="775" t="s">
        <v>1397</v>
      </c>
    </row>
    <row r="29" spans="1:4" ht="68.25" customHeight="1" x14ac:dyDescent="0.2">
      <c r="A29" s="501" t="s">
        <v>288</v>
      </c>
      <c r="B29" s="642" t="s">
        <v>266</v>
      </c>
      <c r="C29" s="538" t="s">
        <v>1494</v>
      </c>
      <c r="D29" s="775" t="s">
        <v>1397</v>
      </c>
    </row>
    <row r="30" spans="1:4" ht="109.5" customHeight="1" x14ac:dyDescent="0.2">
      <c r="A30" s="646" t="s">
        <v>291</v>
      </c>
      <c r="B30" s="538" t="s">
        <v>757</v>
      </c>
      <c r="C30" s="528" t="s">
        <v>853</v>
      </c>
      <c r="D30" s="775" t="s">
        <v>1397</v>
      </c>
    </row>
    <row r="31" spans="1:4" x14ac:dyDescent="0.2">
      <c r="A31" s="43" t="s">
        <v>338</v>
      </c>
      <c r="B31" s="52" t="s">
        <v>226</v>
      </c>
      <c r="C31" s="61" t="s">
        <v>339</v>
      </c>
      <c r="D31" s="797"/>
    </row>
    <row r="32" spans="1:4" x14ac:dyDescent="0.2">
      <c r="A32" s="501" t="s">
        <v>340</v>
      </c>
      <c r="B32" s="32"/>
      <c r="C32" s="32" t="s">
        <v>341</v>
      </c>
      <c r="D32" s="775" t="s">
        <v>1398</v>
      </c>
    </row>
    <row r="33" spans="1:4" x14ac:dyDescent="0.2">
      <c r="A33" s="43" t="s">
        <v>342</v>
      </c>
      <c r="B33" s="52" t="s">
        <v>226</v>
      </c>
      <c r="C33" s="61" t="s">
        <v>343</v>
      </c>
      <c r="D33" s="797"/>
    </row>
    <row r="34" spans="1:4" ht="38.25" x14ac:dyDescent="0.2">
      <c r="A34" s="501" t="s">
        <v>344</v>
      </c>
      <c r="B34" s="541" t="s">
        <v>835</v>
      </c>
      <c r="C34" s="541" t="s">
        <v>836</v>
      </c>
      <c r="D34" s="775" t="s">
        <v>1397</v>
      </c>
    </row>
    <row r="35" spans="1:4" ht="48.75" customHeight="1" x14ac:dyDescent="0.2">
      <c r="A35" s="501" t="s">
        <v>347</v>
      </c>
      <c r="B35" s="32" t="s">
        <v>354</v>
      </c>
      <c r="C35" s="32" t="s">
        <v>854</v>
      </c>
      <c r="D35" s="775" t="s">
        <v>1397</v>
      </c>
    </row>
    <row r="36" spans="1:4" ht="48.75" customHeight="1" x14ac:dyDescent="0.2">
      <c r="A36" s="501" t="s">
        <v>350</v>
      </c>
      <c r="B36" s="662" t="s">
        <v>838</v>
      </c>
      <c r="C36" s="510" t="s">
        <v>855</v>
      </c>
      <c r="D36" s="775" t="s">
        <v>1397</v>
      </c>
    </row>
    <row r="37" spans="1:4" x14ac:dyDescent="0.2">
      <c r="A37" s="43" t="s">
        <v>359</v>
      </c>
      <c r="B37" s="52" t="s">
        <v>226</v>
      </c>
      <c r="C37" s="61" t="s">
        <v>360</v>
      </c>
      <c r="D37" s="797"/>
    </row>
    <row r="38" spans="1:4" x14ac:dyDescent="0.2">
      <c r="A38" s="524" t="s">
        <v>361</v>
      </c>
      <c r="B38" s="33"/>
      <c r="C38" s="33" t="s">
        <v>341</v>
      </c>
      <c r="D38"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53"/>
  <sheetViews>
    <sheetView view="pageBreakPreview" topLeftCell="A33" zoomScale="90" zoomScaleNormal="90" zoomScaleSheetLayoutView="90" workbookViewId="0">
      <selection activeCell="F39" sqref="F39"/>
    </sheetView>
  </sheetViews>
  <sheetFormatPr defaultColWidth="11.42578125" defaultRowHeight="15" x14ac:dyDescent="0.25"/>
  <cols>
    <col min="1" max="1" width="4" customWidth="1"/>
    <col min="2" max="2" width="6.7109375" style="41" customWidth="1"/>
    <col min="3" max="3" width="7.85546875" customWidth="1"/>
    <col min="4" max="4" width="58.85546875" style="498" customWidth="1"/>
    <col min="5" max="5" width="27.28515625" customWidth="1"/>
    <col min="6" max="6" width="108.7109375" style="41" customWidth="1"/>
    <col min="7" max="7" width="20.140625" customWidth="1"/>
  </cols>
  <sheetData>
    <row r="1" spans="1:6" ht="30" x14ac:dyDescent="0.25">
      <c r="A1" s="123" t="s">
        <v>67</v>
      </c>
      <c r="B1" s="855" t="s">
        <v>68</v>
      </c>
      <c r="C1" s="855"/>
      <c r="D1" s="855"/>
      <c r="E1" s="124" t="s">
        <v>69</v>
      </c>
      <c r="F1" s="124" t="s">
        <v>70</v>
      </c>
    </row>
    <row r="2" spans="1:6" s="484" customFormat="1" x14ac:dyDescent="0.25">
      <c r="A2" s="478"/>
      <c r="B2" s="479" t="s">
        <v>71</v>
      </c>
      <c r="C2" s="480" t="s">
        <v>72</v>
      </c>
      <c r="D2" s="481"/>
      <c r="E2" s="482"/>
      <c r="F2" s="483"/>
    </row>
    <row r="3" spans="1:6" s="484" customFormat="1" ht="54.75" customHeight="1" x14ac:dyDescent="0.25">
      <c r="B3" s="122"/>
      <c r="C3" s="485" t="s">
        <v>73</v>
      </c>
      <c r="D3" s="486" t="s">
        <v>74</v>
      </c>
      <c r="E3" s="487" t="s">
        <v>75</v>
      </c>
      <c r="F3" s="488" t="s">
        <v>76</v>
      </c>
    </row>
    <row r="4" spans="1:6" s="484" customFormat="1" ht="45" x14ac:dyDescent="0.25">
      <c r="B4" s="122"/>
      <c r="C4" s="485" t="s">
        <v>77</v>
      </c>
      <c r="D4" s="486" t="s">
        <v>78</v>
      </c>
      <c r="E4" s="487" t="s">
        <v>79</v>
      </c>
      <c r="F4" s="489" t="s">
        <v>80</v>
      </c>
    </row>
    <row r="5" spans="1:6" s="484" customFormat="1" ht="66.75" customHeight="1" x14ac:dyDescent="0.25">
      <c r="B5" s="122"/>
      <c r="C5" s="485" t="s">
        <v>81</v>
      </c>
      <c r="D5" s="486" t="s">
        <v>82</v>
      </c>
      <c r="E5" s="487" t="s">
        <v>83</v>
      </c>
      <c r="F5" s="488" t="s">
        <v>84</v>
      </c>
    </row>
    <row r="6" spans="1:6" s="484" customFormat="1" ht="66.75" customHeight="1" x14ac:dyDescent="0.25">
      <c r="B6" s="122"/>
      <c r="C6" s="485" t="s">
        <v>85</v>
      </c>
      <c r="D6" s="486" t="s">
        <v>86</v>
      </c>
      <c r="E6" s="487" t="s">
        <v>87</v>
      </c>
      <c r="F6" s="488" t="s">
        <v>88</v>
      </c>
    </row>
    <row r="7" spans="1:6" s="484" customFormat="1" ht="75" x14ac:dyDescent="0.25">
      <c r="B7" s="122"/>
      <c r="C7" s="485" t="s">
        <v>89</v>
      </c>
      <c r="D7" s="486" t="s">
        <v>90</v>
      </c>
      <c r="E7" s="487" t="s">
        <v>91</v>
      </c>
      <c r="F7" s="488" t="s">
        <v>92</v>
      </c>
    </row>
    <row r="8" spans="1:6" s="490" customFormat="1" ht="45" x14ac:dyDescent="0.25">
      <c r="B8" s="491"/>
      <c r="C8" s="485" t="s">
        <v>93</v>
      </c>
      <c r="D8" s="492" t="s">
        <v>94</v>
      </c>
      <c r="E8" s="493" t="s">
        <v>95</v>
      </c>
      <c r="F8" s="489" t="s">
        <v>96</v>
      </c>
    </row>
    <row r="9" spans="1:6" s="490" customFormat="1" x14ac:dyDescent="0.25">
      <c r="A9" s="482"/>
      <c r="B9" s="479" t="s">
        <v>97</v>
      </c>
      <c r="C9" s="480" t="s">
        <v>98</v>
      </c>
      <c r="D9" s="481"/>
      <c r="E9" s="494"/>
      <c r="F9" s="495"/>
    </row>
    <row r="10" spans="1:6" s="490" customFormat="1" ht="45" x14ac:dyDescent="0.25">
      <c r="B10" s="491"/>
      <c r="C10" s="485" t="s">
        <v>99</v>
      </c>
      <c r="D10" s="492" t="s">
        <v>100</v>
      </c>
      <c r="E10" s="493" t="s">
        <v>79</v>
      </c>
      <c r="F10" s="489" t="s">
        <v>80</v>
      </c>
    </row>
    <row r="11" spans="1:6" s="490" customFormat="1" ht="45" x14ac:dyDescent="0.25">
      <c r="B11" s="491"/>
      <c r="C11" s="485" t="s">
        <v>101</v>
      </c>
      <c r="D11" s="492" t="s">
        <v>102</v>
      </c>
      <c r="E11" s="493" t="s">
        <v>79</v>
      </c>
      <c r="F11" s="489" t="str">
        <f>F10</f>
        <v>El ejercicio del control financiero incluirá, en todo caso, las actuaciones de control atribuidas en el ordenamiento jurídico a la intervención, como ahora: El informe de los proyectos de presupuestos y de los expedientes de modificación de los mismos.</v>
      </c>
    </row>
    <row r="12" spans="1:6" s="490" customFormat="1" ht="45" x14ac:dyDescent="0.25">
      <c r="B12" s="491"/>
      <c r="C12" s="485" t="s">
        <v>103</v>
      </c>
      <c r="D12" s="492" t="s">
        <v>104</v>
      </c>
      <c r="E12" s="493" t="s">
        <v>79</v>
      </c>
      <c r="F12" s="489" t="str">
        <f>F10</f>
        <v>El ejercicio del control financiero incluirá, en todo caso, las actuaciones de control atribuidas en el ordenamiento jurídico a la intervención, como ahora: El informe de los proyectos de presupuestos y de los expedientes de modificación de los mismos.</v>
      </c>
    </row>
    <row r="13" spans="1:6" s="490" customFormat="1" ht="45" x14ac:dyDescent="0.25">
      <c r="B13" s="491"/>
      <c r="C13" s="485" t="s">
        <v>105</v>
      </c>
      <c r="D13" s="492" t="s">
        <v>106</v>
      </c>
      <c r="E13" s="493" t="s">
        <v>79</v>
      </c>
      <c r="F13" s="489" t="str">
        <f>F10</f>
        <v>El ejercicio del control financiero incluirá, en todo caso, las actuaciones de control atribuidas en el ordenamiento jurídico a la intervención, como ahora: El informe de los proyectos de presupuestos y de los expedientes de modificación de los mismos.</v>
      </c>
    </row>
    <row r="14" spans="1:6" s="490" customFormat="1" ht="45" x14ac:dyDescent="0.25">
      <c r="B14" s="491"/>
      <c r="C14" s="485" t="s">
        <v>107</v>
      </c>
      <c r="D14" s="492" t="s">
        <v>108</v>
      </c>
      <c r="E14" s="493" t="s">
        <v>109</v>
      </c>
      <c r="F14" s="489" t="s">
        <v>110</v>
      </c>
    </row>
    <row r="15" spans="1:6" s="490" customFormat="1" ht="45" x14ac:dyDescent="0.25">
      <c r="B15" s="491"/>
      <c r="C15" s="485" t="s">
        <v>111</v>
      </c>
      <c r="D15" s="492" t="s">
        <v>112</v>
      </c>
      <c r="E15" s="493" t="s">
        <v>109</v>
      </c>
      <c r="F15" s="489" t="s">
        <v>110</v>
      </c>
    </row>
    <row r="16" spans="1:6" s="490" customFormat="1" ht="45" x14ac:dyDescent="0.25">
      <c r="B16" s="491"/>
      <c r="C16" s="485" t="s">
        <v>113</v>
      </c>
      <c r="D16" s="492" t="s">
        <v>114</v>
      </c>
      <c r="E16" s="493" t="s">
        <v>79</v>
      </c>
      <c r="F16" s="489" t="str">
        <f>F11</f>
        <v>El ejercicio del control financiero incluirá, en todo caso, las actuaciones de control atribuidas en el ordenamiento jurídico a la intervención, como ahora: El informe de los proyectos de presupuestos y de los expedientes de modificación de los mismos.</v>
      </c>
    </row>
    <row r="17" spans="1:6" s="490" customFormat="1" ht="45" x14ac:dyDescent="0.25">
      <c r="B17" s="491"/>
      <c r="C17" s="485" t="s">
        <v>115</v>
      </c>
      <c r="D17" s="492" t="s">
        <v>116</v>
      </c>
      <c r="E17" s="493" t="s">
        <v>79</v>
      </c>
      <c r="F17" s="489" t="str">
        <f>F16</f>
        <v>El ejercicio del control financiero incluirá, en todo caso, las actuaciones de control atribuidas en el ordenamiento jurídico a la intervención, como ahora: El informe de los proyectos de presupuestos y de los expedientes de modificación de los mismos.</v>
      </c>
    </row>
    <row r="18" spans="1:6" s="490" customFormat="1" x14ac:dyDescent="0.25">
      <c r="A18" s="482"/>
      <c r="B18" s="479" t="s">
        <v>117</v>
      </c>
      <c r="C18" s="480" t="s">
        <v>118</v>
      </c>
      <c r="D18" s="481"/>
      <c r="E18" s="494"/>
      <c r="F18" s="495"/>
    </row>
    <row r="19" spans="1:6" s="490" customFormat="1" ht="45" x14ac:dyDescent="0.25">
      <c r="B19" s="491"/>
      <c r="C19" s="485" t="s">
        <v>119</v>
      </c>
      <c r="D19" s="492" t="s">
        <v>120</v>
      </c>
      <c r="E19" s="493" t="s">
        <v>121</v>
      </c>
      <c r="F19" s="489" t="s">
        <v>122</v>
      </c>
    </row>
    <row r="20" spans="1:6" s="490" customFormat="1" ht="45" x14ac:dyDescent="0.25">
      <c r="B20" s="491"/>
      <c r="C20" s="485" t="s">
        <v>123</v>
      </c>
      <c r="D20" s="492" t="s">
        <v>124</v>
      </c>
      <c r="E20" s="493" t="s">
        <v>125</v>
      </c>
      <c r="F20" s="489" t="s">
        <v>126</v>
      </c>
    </row>
    <row r="21" spans="1:6" s="490" customFormat="1" ht="60" x14ac:dyDescent="0.25">
      <c r="B21" s="491"/>
      <c r="C21" s="485" t="s">
        <v>127</v>
      </c>
      <c r="D21" s="492" t="s">
        <v>128</v>
      </c>
      <c r="E21" s="493" t="s">
        <v>129</v>
      </c>
      <c r="F21" s="488" t="s">
        <v>130</v>
      </c>
    </row>
    <row r="22" spans="1:6" s="490" customFormat="1" ht="60" x14ac:dyDescent="0.25">
      <c r="B22" s="491"/>
      <c r="C22" s="485" t="s">
        <v>131</v>
      </c>
      <c r="D22" s="492" t="s">
        <v>132</v>
      </c>
      <c r="E22" s="493" t="s">
        <v>133</v>
      </c>
      <c r="F22" s="489" t="s">
        <v>134</v>
      </c>
    </row>
    <row r="23" spans="1:6" s="490" customFormat="1" ht="75" x14ac:dyDescent="0.25">
      <c r="B23" s="491"/>
      <c r="C23" s="485" t="s">
        <v>135</v>
      </c>
      <c r="D23" s="492" t="s">
        <v>136</v>
      </c>
      <c r="E23" s="493" t="s">
        <v>137</v>
      </c>
      <c r="F23" s="489" t="s">
        <v>138</v>
      </c>
    </row>
    <row r="24" spans="1:6" s="490" customFormat="1" x14ac:dyDescent="0.25">
      <c r="A24" s="482"/>
      <c r="B24" s="479" t="s">
        <v>139</v>
      </c>
      <c r="C24" s="480" t="s">
        <v>140</v>
      </c>
      <c r="D24" s="481"/>
      <c r="E24" s="494"/>
      <c r="F24" s="495"/>
    </row>
    <row r="25" spans="1:6" s="490" customFormat="1" ht="45" x14ac:dyDescent="0.25">
      <c r="B25" s="491"/>
      <c r="C25" s="485" t="s">
        <v>141</v>
      </c>
      <c r="D25" s="492" t="s">
        <v>142</v>
      </c>
      <c r="E25" s="493" t="s">
        <v>143</v>
      </c>
      <c r="F25" s="489" t="s">
        <v>144</v>
      </c>
    </row>
    <row r="26" spans="1:6" s="490" customFormat="1" ht="45" x14ac:dyDescent="0.25">
      <c r="B26" s="491"/>
      <c r="C26" s="485" t="s">
        <v>145</v>
      </c>
      <c r="D26" s="492" t="s">
        <v>146</v>
      </c>
      <c r="E26" s="493" t="s">
        <v>143</v>
      </c>
      <c r="F26" s="489" t="s">
        <v>144</v>
      </c>
    </row>
    <row r="27" spans="1:6" s="490" customFormat="1" ht="45" x14ac:dyDescent="0.25">
      <c r="B27" s="491"/>
      <c r="C27" s="485" t="s">
        <v>147</v>
      </c>
      <c r="D27" s="492" t="s">
        <v>148</v>
      </c>
      <c r="E27" s="493" t="s">
        <v>149</v>
      </c>
      <c r="F27" s="489" t="s">
        <v>150</v>
      </c>
    </row>
    <row r="28" spans="1:6" s="490" customFormat="1" ht="45" x14ac:dyDescent="0.25">
      <c r="B28" s="491"/>
      <c r="C28" s="485" t="s">
        <v>151</v>
      </c>
      <c r="D28" s="492" t="s">
        <v>152</v>
      </c>
      <c r="E28" s="493" t="s">
        <v>149</v>
      </c>
      <c r="F28" s="489" t="s">
        <v>150</v>
      </c>
    </row>
    <row r="29" spans="1:6" s="490" customFormat="1" ht="45" x14ac:dyDescent="0.25">
      <c r="B29" s="491"/>
      <c r="C29" s="485" t="s">
        <v>153</v>
      </c>
      <c r="D29" s="492" t="s">
        <v>154</v>
      </c>
      <c r="E29" s="493" t="s">
        <v>155</v>
      </c>
      <c r="F29" s="489" t="s">
        <v>156</v>
      </c>
    </row>
    <row r="30" spans="1:6" s="490" customFormat="1" ht="45" x14ac:dyDescent="0.25">
      <c r="B30" s="491"/>
      <c r="C30" s="485" t="s">
        <v>157</v>
      </c>
      <c r="D30" s="492" t="s">
        <v>158</v>
      </c>
      <c r="E30" s="493" t="s">
        <v>159</v>
      </c>
      <c r="F30" s="489" t="s">
        <v>160</v>
      </c>
    </row>
    <row r="31" spans="1:6" s="490" customFormat="1" ht="30" x14ac:dyDescent="0.25">
      <c r="B31" s="491"/>
      <c r="C31" s="485" t="s">
        <v>161</v>
      </c>
      <c r="D31" s="492" t="s">
        <v>1473</v>
      </c>
      <c r="E31" s="493" t="s">
        <v>1474</v>
      </c>
      <c r="F31" s="489" t="s">
        <v>162</v>
      </c>
    </row>
    <row r="32" spans="1:6" s="490" customFormat="1" ht="45" x14ac:dyDescent="0.25">
      <c r="B32" s="491"/>
      <c r="C32" s="485" t="s">
        <v>163</v>
      </c>
      <c r="D32" s="492" t="s">
        <v>164</v>
      </c>
      <c r="E32" s="493" t="s">
        <v>165</v>
      </c>
      <c r="F32" s="489" t="s">
        <v>166</v>
      </c>
    </row>
    <row r="33" spans="1:6" s="490" customFormat="1" x14ac:dyDescent="0.25">
      <c r="A33" s="482"/>
      <c r="B33" s="479" t="s">
        <v>167</v>
      </c>
      <c r="C33" s="480" t="s">
        <v>168</v>
      </c>
      <c r="D33" s="481"/>
      <c r="E33" s="494"/>
      <c r="F33" s="495"/>
    </row>
    <row r="34" spans="1:6" s="490" customFormat="1" ht="93" customHeight="1" x14ac:dyDescent="0.25">
      <c r="B34" s="491"/>
      <c r="C34" s="485" t="s">
        <v>169</v>
      </c>
      <c r="D34" s="492" t="s">
        <v>1500</v>
      </c>
      <c r="E34" s="493" t="s">
        <v>1501</v>
      </c>
      <c r="F34" s="489" t="s">
        <v>1502</v>
      </c>
    </row>
    <row r="35" spans="1:6" s="490" customFormat="1" ht="45" x14ac:dyDescent="0.25">
      <c r="B35" s="491"/>
      <c r="C35" s="485" t="s">
        <v>170</v>
      </c>
      <c r="D35" s="492" t="s">
        <v>171</v>
      </c>
      <c r="E35" s="493" t="s">
        <v>1422</v>
      </c>
      <c r="F35" s="489" t="s">
        <v>172</v>
      </c>
    </row>
    <row r="36" spans="1:6" s="490" customFormat="1" ht="60" x14ac:dyDescent="0.25">
      <c r="B36" s="491"/>
      <c r="C36" s="485" t="s">
        <v>173</v>
      </c>
      <c r="D36" s="492" t="s">
        <v>174</v>
      </c>
      <c r="E36" s="493" t="s">
        <v>1423</v>
      </c>
      <c r="F36" s="489" t="s">
        <v>175</v>
      </c>
    </row>
    <row r="37" spans="1:6" s="490" customFormat="1" ht="60" x14ac:dyDescent="0.25">
      <c r="B37" s="491"/>
      <c r="C37" s="485" t="s">
        <v>176</v>
      </c>
      <c r="D37" s="492" t="s">
        <v>1475</v>
      </c>
      <c r="E37" s="496" t="s">
        <v>1424</v>
      </c>
      <c r="F37" s="489" t="s">
        <v>177</v>
      </c>
    </row>
    <row r="38" spans="1:6" s="490" customFormat="1" ht="60" x14ac:dyDescent="0.25">
      <c r="B38" s="491"/>
      <c r="C38" s="485" t="s">
        <v>178</v>
      </c>
      <c r="D38" s="492" t="s">
        <v>179</v>
      </c>
      <c r="E38" s="496" t="s">
        <v>1425</v>
      </c>
      <c r="F38" s="489" t="s">
        <v>180</v>
      </c>
    </row>
    <row r="39" spans="1:6" s="126" customFormat="1" ht="60" x14ac:dyDescent="0.25">
      <c r="A39" s="490"/>
      <c r="B39" s="491"/>
      <c r="C39" s="485" t="s">
        <v>181</v>
      </c>
      <c r="D39" s="492" t="s">
        <v>182</v>
      </c>
      <c r="E39" s="496" t="s">
        <v>1426</v>
      </c>
      <c r="F39" s="489" t="s">
        <v>180</v>
      </c>
    </row>
    <row r="40" spans="1:6" s="490" customFormat="1" x14ac:dyDescent="0.25">
      <c r="A40" s="482"/>
      <c r="B40" s="479" t="s">
        <v>183</v>
      </c>
      <c r="C40" s="480" t="s">
        <v>184</v>
      </c>
      <c r="D40" s="481"/>
      <c r="E40" s="494"/>
      <c r="F40" s="495"/>
    </row>
    <row r="41" spans="1:6" s="490" customFormat="1" ht="60" x14ac:dyDescent="0.25">
      <c r="B41" s="491"/>
      <c r="C41" s="485" t="s">
        <v>185</v>
      </c>
      <c r="D41" s="664" t="s">
        <v>186</v>
      </c>
      <c r="E41" s="493" t="s">
        <v>187</v>
      </c>
      <c r="F41" s="489" t="s">
        <v>188</v>
      </c>
    </row>
    <row r="42" spans="1:6" s="490" customFormat="1" ht="60" x14ac:dyDescent="0.25">
      <c r="B42" s="491"/>
      <c r="C42" s="485" t="s">
        <v>189</v>
      </c>
      <c r="D42" s="664" t="s">
        <v>190</v>
      </c>
      <c r="E42" s="493" t="s">
        <v>191</v>
      </c>
      <c r="F42" s="489" t="s">
        <v>192</v>
      </c>
    </row>
    <row r="43" spans="1:6" s="490" customFormat="1" ht="45" x14ac:dyDescent="0.25">
      <c r="B43" s="491"/>
      <c r="C43" s="485" t="s">
        <v>193</v>
      </c>
      <c r="D43" s="664" t="s">
        <v>194</v>
      </c>
      <c r="E43" s="493" t="s">
        <v>195</v>
      </c>
      <c r="F43" s="489" t="s">
        <v>196</v>
      </c>
    </row>
    <row r="44" spans="1:6" s="490" customFormat="1" x14ac:dyDescent="0.25">
      <c r="A44" s="482"/>
      <c r="B44" s="479" t="s">
        <v>197</v>
      </c>
      <c r="C44" s="480" t="s">
        <v>198</v>
      </c>
      <c r="D44" s="481"/>
      <c r="E44" s="494"/>
      <c r="F44" s="495"/>
    </row>
    <row r="45" spans="1:6" s="490" customFormat="1" ht="30" x14ac:dyDescent="0.25">
      <c r="B45" s="491"/>
      <c r="C45" s="485" t="s">
        <v>199</v>
      </c>
      <c r="D45" s="492" t="s">
        <v>200</v>
      </c>
      <c r="E45" s="493" t="s">
        <v>201</v>
      </c>
      <c r="F45" s="489" t="s">
        <v>202</v>
      </c>
    </row>
    <row r="46" spans="1:6" s="126" customFormat="1" x14ac:dyDescent="0.25">
      <c r="A46" s="482"/>
      <c r="B46" s="479" t="s">
        <v>203</v>
      </c>
      <c r="C46" s="480" t="s">
        <v>204</v>
      </c>
      <c r="D46" s="481"/>
      <c r="E46" s="494"/>
      <c r="F46" s="495"/>
    </row>
    <row r="47" spans="1:6" s="126" customFormat="1" ht="45" x14ac:dyDescent="0.25">
      <c r="A47" s="490"/>
      <c r="B47" s="497"/>
      <c r="C47" s="484" t="s">
        <v>205</v>
      </c>
      <c r="D47" s="492" t="s">
        <v>206</v>
      </c>
      <c r="E47" s="493" t="s">
        <v>207</v>
      </c>
      <c r="F47" s="489" t="s">
        <v>208</v>
      </c>
    </row>
    <row r="48" spans="1:6" s="126" customFormat="1" ht="75" customHeight="1" x14ac:dyDescent="0.25">
      <c r="A48" s="490"/>
      <c r="B48" s="497"/>
      <c r="C48" s="484" t="s">
        <v>209</v>
      </c>
      <c r="D48" s="492" t="s">
        <v>210</v>
      </c>
      <c r="E48" s="493" t="s">
        <v>211</v>
      </c>
      <c r="F48" s="489" t="s">
        <v>208</v>
      </c>
    </row>
    <row r="49" spans="1:6" s="126" customFormat="1" ht="45" x14ac:dyDescent="0.25">
      <c r="A49" s="490"/>
      <c r="B49" s="497"/>
      <c r="C49" s="484" t="s">
        <v>212</v>
      </c>
      <c r="D49" s="492" t="s">
        <v>213</v>
      </c>
      <c r="E49" s="493" t="s">
        <v>214</v>
      </c>
      <c r="F49" s="489" t="s">
        <v>208</v>
      </c>
    </row>
    <row r="50" spans="1:6" s="126" customFormat="1" ht="45" x14ac:dyDescent="0.25">
      <c r="A50" s="490"/>
      <c r="B50" s="497"/>
      <c r="C50" s="490" t="s">
        <v>215</v>
      </c>
      <c r="D50" s="492" t="s">
        <v>216</v>
      </c>
      <c r="E50" s="493" t="s">
        <v>217</v>
      </c>
      <c r="F50" s="489" t="s">
        <v>208</v>
      </c>
    </row>
    <row r="51" spans="1:6" s="490" customFormat="1" ht="30" x14ac:dyDescent="0.25">
      <c r="B51" s="491"/>
      <c r="C51" s="490" t="s">
        <v>218</v>
      </c>
      <c r="D51" s="486" t="s">
        <v>219</v>
      </c>
      <c r="E51" s="493" t="s">
        <v>220</v>
      </c>
      <c r="F51" s="489" t="s">
        <v>221</v>
      </c>
    </row>
    <row r="52" spans="1:6" x14ac:dyDescent="0.25">
      <c r="C52" s="490"/>
    </row>
    <row r="53" spans="1:6" x14ac:dyDescent="0.25">
      <c r="D53" s="667"/>
    </row>
  </sheetData>
  <mergeCells count="1">
    <mergeCell ref="B1:D1"/>
  </mergeCells>
  <printOptions horizontalCentered="1" gridLines="1"/>
  <pageMargins left="0.70866141732283472" right="0.70866141732283472" top="1.0629921259842521" bottom="0.74803149606299213" header="0.31496062992125984" footer="0.31496062992125984"/>
  <pageSetup paperSize="9" scale="61" fitToHeight="8"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view="pageBreakPreview" zoomScale="90" zoomScaleNormal="90" zoomScaleSheetLayoutView="90" workbookViewId="0"/>
  </sheetViews>
  <sheetFormatPr defaultColWidth="11.42578125" defaultRowHeight="12.75" x14ac:dyDescent="0.2"/>
  <cols>
    <col min="1" max="1" width="9.7109375" style="42" customWidth="1"/>
    <col min="2" max="2" width="18.7109375" style="44" customWidth="1"/>
    <col min="3" max="3" width="110.7109375" style="42" customWidth="1"/>
    <col min="4" max="16384" width="11.42578125" style="42"/>
  </cols>
  <sheetData>
    <row r="1" spans="1:4" x14ac:dyDescent="0.2">
      <c r="A1" s="24" t="s">
        <v>222</v>
      </c>
      <c r="B1" s="54" t="str">
        <f>Inventario!A1</f>
        <v>1.</v>
      </c>
      <c r="C1" s="885" t="str">
        <f>Inventario!B1</f>
        <v>Control permanente no planificable</v>
      </c>
      <c r="D1" s="885"/>
    </row>
    <row r="2" spans="1:4" x14ac:dyDescent="0.2">
      <c r="A2" s="25" t="s">
        <v>223</v>
      </c>
      <c r="B2" s="55" t="str">
        <f>Inventario!B9</f>
        <v>1.2</v>
      </c>
      <c r="C2" s="886" t="str">
        <f>Inventario!C9</f>
        <v>Modificaciones de crédito</v>
      </c>
      <c r="D2" s="886"/>
    </row>
    <row r="3" spans="1:4" x14ac:dyDescent="0.2">
      <c r="A3" s="57" t="s">
        <v>224</v>
      </c>
      <c r="B3" s="57" t="str">
        <f>Inventario!C16</f>
        <v>1.2.7</v>
      </c>
      <c r="C3" s="1034" t="str">
        <f>Inventario!D16</f>
        <v>Incorporación de remanentes de crédito</v>
      </c>
      <c r="D3" s="1034"/>
    </row>
    <row r="4" spans="1:4" x14ac:dyDescent="0.2">
      <c r="C4" s="21"/>
    </row>
    <row r="5" spans="1:4" x14ac:dyDescent="0.2">
      <c r="A5" s="43"/>
      <c r="B5" s="11" t="str">
        <f>'1.2.2'!B5</f>
        <v>Ref. Legislativa</v>
      </c>
      <c r="C5" s="10" t="str">
        <f>'1.2.2'!C5</f>
        <v>Descripción de la actuación objeto de control permanente</v>
      </c>
      <c r="D5" s="797"/>
    </row>
    <row r="6" spans="1:4" ht="33" customHeight="1" x14ac:dyDescent="0.2">
      <c r="A6" s="546"/>
      <c r="B6" s="540" t="str">
        <f>Inventario!E16</f>
        <v>Art. 4.1.b).2 RD 128/2018</v>
      </c>
      <c r="C6" s="29" t="str">
        <f>Inventario!F16</f>
        <v>El ejercicio del control financiero incluirá, en todo caso, las actuaciones de control atribuidas en el ordenamiento jurídico a la intervención, como ahora: El informe de los proyectos de presupuestos y de los expedientes de modificación de los mismos.</v>
      </c>
      <c r="D6" s="786"/>
    </row>
    <row r="7" spans="1:4" x14ac:dyDescent="0.2">
      <c r="A7" s="799"/>
      <c r="B7" s="779"/>
      <c r="C7" s="790"/>
      <c r="D7" s="785"/>
    </row>
    <row r="8" spans="1:4" x14ac:dyDescent="0.2">
      <c r="A8" s="43" t="s">
        <v>228</v>
      </c>
      <c r="B8" s="43" t="str">
        <f>'1.2.1'!B8</f>
        <v>Ref. Legislativa</v>
      </c>
      <c r="C8" s="10" t="str">
        <f>'1.1.1'!C8</f>
        <v>Aspectos a revisar</v>
      </c>
      <c r="D8" s="797" t="s">
        <v>1396</v>
      </c>
    </row>
    <row r="9" spans="1:4" ht="25.5" x14ac:dyDescent="0.2">
      <c r="A9" s="499" t="s">
        <v>230</v>
      </c>
      <c r="B9" s="28" t="s">
        <v>231</v>
      </c>
      <c r="C9" s="500" t="s">
        <v>399</v>
      </c>
      <c r="D9" s="775" t="s">
        <v>1397</v>
      </c>
    </row>
    <row r="10" spans="1:4" ht="25.5" x14ac:dyDescent="0.2">
      <c r="A10" s="501" t="s">
        <v>233</v>
      </c>
      <c r="B10" s="32" t="s">
        <v>234</v>
      </c>
      <c r="C10" s="504" t="s">
        <v>856</v>
      </c>
      <c r="D10" s="775" t="s">
        <v>1397</v>
      </c>
    </row>
    <row r="11" spans="1:4" ht="38.25" x14ac:dyDescent="0.2">
      <c r="A11" s="628" t="s">
        <v>236</v>
      </c>
      <c r="B11" s="537" t="s">
        <v>857</v>
      </c>
      <c r="C11" s="529" t="str">
        <f>'1.2.1'!C11</f>
        <v xml:space="preserve">Que el expediente se propone al órgano competente, de acuerdo con lo previsto en las bases de ejecución del presupuesto. </v>
      </c>
      <c r="D11" s="775" t="s">
        <v>1397</v>
      </c>
    </row>
    <row r="12" spans="1:4" ht="27" customHeight="1" x14ac:dyDescent="0.2">
      <c r="A12" s="501" t="s">
        <v>239</v>
      </c>
      <c r="B12" s="528" t="s">
        <v>858</v>
      </c>
      <c r="C12" s="538" t="s">
        <v>739</v>
      </c>
      <c r="D12" s="775" t="s">
        <v>1397</v>
      </c>
    </row>
    <row r="13" spans="1:4" ht="51" x14ac:dyDescent="0.2">
      <c r="A13" s="628" t="s">
        <v>241</v>
      </c>
      <c r="B13" s="538" t="s">
        <v>859</v>
      </c>
      <c r="C13" s="550" t="s">
        <v>860</v>
      </c>
      <c r="D13" s="775" t="s">
        <v>1397</v>
      </c>
    </row>
    <row r="14" spans="1:4" ht="25.5" x14ac:dyDescent="0.2">
      <c r="A14" s="501" t="s">
        <v>244</v>
      </c>
      <c r="B14" s="528" t="s">
        <v>861</v>
      </c>
      <c r="C14" s="548" t="s">
        <v>862</v>
      </c>
      <c r="D14" s="775" t="s">
        <v>1397</v>
      </c>
    </row>
    <row r="15" spans="1:4" ht="51" x14ac:dyDescent="0.2">
      <c r="A15" s="628" t="s">
        <v>247</v>
      </c>
      <c r="B15" s="528" t="s">
        <v>863</v>
      </c>
      <c r="C15" s="550" t="s">
        <v>864</v>
      </c>
      <c r="D15" s="775" t="s">
        <v>1397</v>
      </c>
    </row>
    <row r="16" spans="1:4" ht="60" customHeight="1" x14ac:dyDescent="0.2">
      <c r="A16" s="501" t="s">
        <v>250</v>
      </c>
      <c r="B16" s="637" t="s">
        <v>830</v>
      </c>
      <c r="C16" s="638" t="s">
        <v>865</v>
      </c>
      <c r="D16" s="775" t="s">
        <v>1397</v>
      </c>
    </row>
    <row r="17" spans="1:4" ht="51" x14ac:dyDescent="0.2">
      <c r="A17" s="628" t="s">
        <v>253</v>
      </c>
      <c r="B17" s="528" t="s">
        <v>866</v>
      </c>
      <c r="C17" s="550" t="s">
        <v>867</v>
      </c>
      <c r="D17" s="775" t="s">
        <v>1397</v>
      </c>
    </row>
    <row r="18" spans="1:4" ht="51" x14ac:dyDescent="0.2">
      <c r="A18" s="501" t="s">
        <v>256</v>
      </c>
      <c r="B18" s="528" t="s">
        <v>868</v>
      </c>
      <c r="C18" s="550" t="s">
        <v>869</v>
      </c>
      <c r="D18" s="775" t="s">
        <v>1397</v>
      </c>
    </row>
    <row r="19" spans="1:4" ht="51" x14ac:dyDescent="0.2">
      <c r="A19" s="628" t="s">
        <v>259</v>
      </c>
      <c r="B19" s="528" t="s">
        <v>870</v>
      </c>
      <c r="C19" s="548" t="s">
        <v>871</v>
      </c>
      <c r="D19" s="775" t="s">
        <v>1397</v>
      </c>
    </row>
    <row r="20" spans="1:4" ht="25.5" x14ac:dyDescent="0.2">
      <c r="A20" s="501" t="s">
        <v>262</v>
      </c>
      <c r="B20" s="528" t="s">
        <v>872</v>
      </c>
      <c r="C20" s="528" t="s">
        <v>873</v>
      </c>
      <c r="D20" s="775" t="s">
        <v>1397</v>
      </c>
    </row>
    <row r="21" spans="1:4" ht="38.25" x14ac:dyDescent="0.2">
      <c r="A21" s="628" t="s">
        <v>265</v>
      </c>
      <c r="B21" s="528" t="s">
        <v>874</v>
      </c>
      <c r="C21" s="548" t="s">
        <v>875</v>
      </c>
      <c r="D21" s="775" t="s">
        <v>1397</v>
      </c>
    </row>
    <row r="22" spans="1:4" ht="38.25" x14ac:dyDescent="0.2">
      <c r="A22" s="501" t="s">
        <v>267</v>
      </c>
      <c r="B22" s="528" t="s">
        <v>876</v>
      </c>
      <c r="C22" s="548" t="s">
        <v>877</v>
      </c>
      <c r="D22" s="775" t="s">
        <v>1397</v>
      </c>
    </row>
    <row r="23" spans="1:4" ht="63.75" customHeight="1" x14ac:dyDescent="0.2">
      <c r="A23" s="628" t="s">
        <v>270</v>
      </c>
      <c r="B23" s="528" t="s">
        <v>878</v>
      </c>
      <c r="C23" s="528" t="s">
        <v>879</v>
      </c>
      <c r="D23" s="775" t="s">
        <v>1397</v>
      </c>
    </row>
    <row r="24" spans="1:4" ht="25.5" x14ac:dyDescent="0.2">
      <c r="A24" s="628" t="s">
        <v>273</v>
      </c>
      <c r="B24" s="528" t="s">
        <v>755</v>
      </c>
      <c r="C24" s="528" t="s">
        <v>880</v>
      </c>
      <c r="D24" s="775" t="s">
        <v>1397</v>
      </c>
    </row>
    <row r="25" spans="1:4" ht="102" x14ac:dyDescent="0.2">
      <c r="A25" s="501" t="s">
        <v>276</v>
      </c>
      <c r="B25" s="538" t="s">
        <v>757</v>
      </c>
      <c r="C25" s="528" t="s">
        <v>853</v>
      </c>
      <c r="D25" s="775" t="s">
        <v>1397</v>
      </c>
    </row>
    <row r="26" spans="1:4" x14ac:dyDescent="0.2">
      <c r="A26" s="43" t="s">
        <v>338</v>
      </c>
      <c r="B26" s="52" t="s">
        <v>226</v>
      </c>
      <c r="C26" s="61" t="s">
        <v>339</v>
      </c>
      <c r="D26" s="797"/>
    </row>
    <row r="27" spans="1:4" x14ac:dyDescent="0.2">
      <c r="A27" s="501" t="s">
        <v>340</v>
      </c>
      <c r="B27" s="32"/>
      <c r="C27" s="32" t="s">
        <v>341</v>
      </c>
      <c r="D27" s="775" t="s">
        <v>1398</v>
      </c>
    </row>
    <row r="28" spans="1:4" x14ac:dyDescent="0.2">
      <c r="A28" s="43" t="s">
        <v>342</v>
      </c>
      <c r="B28" s="52" t="s">
        <v>226</v>
      </c>
      <c r="C28" s="61" t="s">
        <v>343</v>
      </c>
      <c r="D28" s="797"/>
    </row>
    <row r="29" spans="1:4" ht="39.75" customHeight="1" x14ac:dyDescent="0.2">
      <c r="A29" s="528" t="s">
        <v>344</v>
      </c>
      <c r="B29" s="528" t="s">
        <v>32</v>
      </c>
      <c r="C29" s="528" t="s">
        <v>881</v>
      </c>
      <c r="D29" s="775" t="s">
        <v>1397</v>
      </c>
    </row>
    <row r="30" spans="1:4" x14ac:dyDescent="0.2">
      <c r="A30" s="43" t="s">
        <v>359</v>
      </c>
      <c r="B30" s="52" t="s">
        <v>226</v>
      </c>
      <c r="C30" s="74" t="s">
        <v>360</v>
      </c>
      <c r="D30" s="797"/>
    </row>
    <row r="31" spans="1:4" x14ac:dyDescent="0.2">
      <c r="A31" s="524" t="s">
        <v>361</v>
      </c>
      <c r="B31" s="33"/>
      <c r="C31" s="35" t="s">
        <v>341</v>
      </c>
      <c r="D31" s="775" t="s">
        <v>1398</v>
      </c>
    </row>
    <row r="32" spans="1:4" x14ac:dyDescent="0.2">
      <c r="A32" s="19"/>
      <c r="B32" s="6"/>
      <c r="C32" s="6"/>
    </row>
    <row r="33" spans="1:3" x14ac:dyDescent="0.2">
      <c r="A33" s="19"/>
      <c r="B33" s="6"/>
      <c r="C33" s="6"/>
    </row>
    <row r="34" spans="1:3" ht="15" x14ac:dyDescent="0.25">
      <c r="A34" s="2"/>
      <c r="B34" s="20"/>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3"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90" zoomScaleNormal="9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54" t="str">
        <f>Inventario!A1</f>
        <v>1.</v>
      </c>
      <c r="C1" s="885" t="str">
        <f>Inventario!B1</f>
        <v>Control permanente no planificable</v>
      </c>
      <c r="D1" s="885"/>
    </row>
    <row r="2" spans="1:4" x14ac:dyDescent="0.2">
      <c r="A2" s="25" t="s">
        <v>223</v>
      </c>
      <c r="B2" s="55" t="str">
        <f>Inventario!B9</f>
        <v>1.2</v>
      </c>
      <c r="C2" s="886" t="str">
        <f>Inventario!C9</f>
        <v>Modificaciones de crédito</v>
      </c>
      <c r="D2" s="886"/>
    </row>
    <row r="3" spans="1:4" x14ac:dyDescent="0.2">
      <c r="A3" s="57" t="s">
        <v>224</v>
      </c>
      <c r="B3" s="57" t="str">
        <f>Inventario!C17</f>
        <v>1.2.8</v>
      </c>
      <c r="C3" s="1034" t="str">
        <f>Inventario!D17</f>
        <v>Bajas por anulación</v>
      </c>
      <c r="D3" s="1034"/>
    </row>
    <row r="4" spans="1:4" x14ac:dyDescent="0.2">
      <c r="B4" s="44"/>
      <c r="C4" s="21"/>
    </row>
    <row r="5" spans="1:4" x14ac:dyDescent="0.2">
      <c r="A5" s="43"/>
      <c r="B5" s="11" t="str">
        <f>'1.2.2'!B5</f>
        <v>Ref. Legislativa</v>
      </c>
      <c r="C5" s="10" t="str">
        <f>'1.2.2'!C5</f>
        <v>Descripción de la actuación objeto de control permanente</v>
      </c>
      <c r="D5" s="797"/>
    </row>
    <row r="6" spans="1:4" ht="25.5" x14ac:dyDescent="0.2">
      <c r="A6" s="546"/>
      <c r="B6" s="540" t="str">
        <f>Inventario!E17</f>
        <v>Art. 4.1.b).2 RD 128/2018</v>
      </c>
      <c r="C6" s="29" t="str">
        <f>Inventario!F17</f>
        <v>El ejercicio del control financiero incluirá, en todo caso, las actuaciones de control atribuidas en el ordenamiento jurídico a la intervención, como ahora: El informe de los proyectos de presupuestos y de los expedientes de modificación de los mismos.</v>
      </c>
      <c r="D6" s="786"/>
    </row>
    <row r="7" spans="1:4" x14ac:dyDescent="0.2">
      <c r="A7" s="799"/>
      <c r="B7" s="779"/>
      <c r="C7" s="790"/>
      <c r="D7" s="785"/>
    </row>
    <row r="8" spans="1:4" x14ac:dyDescent="0.2">
      <c r="A8" s="43" t="s">
        <v>228</v>
      </c>
      <c r="B8" s="43" t="str">
        <f>'1.2.1'!B8</f>
        <v>Ref. Legislativa</v>
      </c>
      <c r="C8" s="10" t="str">
        <f>'1.1.1'!C8</f>
        <v>Aspectos a revisar</v>
      </c>
      <c r="D8" s="797" t="s">
        <v>1396</v>
      </c>
    </row>
    <row r="9" spans="1:4" ht="25.5" x14ac:dyDescent="0.2">
      <c r="A9" s="499" t="s">
        <v>230</v>
      </c>
      <c r="B9" s="28" t="s">
        <v>231</v>
      </c>
      <c r="C9" s="500" t="s">
        <v>232</v>
      </c>
      <c r="D9" s="775" t="s">
        <v>1397</v>
      </c>
    </row>
    <row r="10" spans="1:4" ht="25.5" x14ac:dyDescent="0.2">
      <c r="A10" s="501" t="s">
        <v>233</v>
      </c>
      <c r="B10" s="32" t="s">
        <v>234</v>
      </c>
      <c r="C10" s="504" t="s">
        <v>856</v>
      </c>
      <c r="D10" s="775" t="s">
        <v>1397</v>
      </c>
    </row>
    <row r="11" spans="1:4" ht="25.5" x14ac:dyDescent="0.2">
      <c r="A11" s="628" t="s">
        <v>236</v>
      </c>
      <c r="B11" s="537" t="s">
        <v>882</v>
      </c>
      <c r="C11" s="529" t="s">
        <v>440</v>
      </c>
      <c r="D11" s="775" t="s">
        <v>1397</v>
      </c>
    </row>
    <row r="12" spans="1:4" ht="25.5" x14ac:dyDescent="0.2">
      <c r="A12" s="501" t="s">
        <v>239</v>
      </c>
      <c r="B12" s="529" t="s">
        <v>883</v>
      </c>
      <c r="C12" s="528" t="s">
        <v>884</v>
      </c>
      <c r="D12" s="775" t="s">
        <v>1397</v>
      </c>
    </row>
    <row r="13" spans="1:4" ht="25.5" x14ac:dyDescent="0.2">
      <c r="A13" s="628" t="s">
        <v>241</v>
      </c>
      <c r="B13" s="528" t="s">
        <v>883</v>
      </c>
      <c r="C13" s="528" t="s">
        <v>885</v>
      </c>
      <c r="D13" s="775" t="s">
        <v>1397</v>
      </c>
    </row>
    <row r="14" spans="1:4" ht="25.5" x14ac:dyDescent="0.2">
      <c r="A14" s="501" t="s">
        <v>244</v>
      </c>
      <c r="B14" s="528" t="s">
        <v>886</v>
      </c>
      <c r="C14" s="528" t="s">
        <v>887</v>
      </c>
      <c r="D14" s="775" t="s">
        <v>1397</v>
      </c>
    </row>
    <row r="15" spans="1:4" ht="109.5" customHeight="1" x14ac:dyDescent="0.2">
      <c r="A15" s="628" t="s">
        <v>247</v>
      </c>
      <c r="B15" s="537" t="s">
        <v>757</v>
      </c>
      <c r="C15" s="529" t="s">
        <v>853</v>
      </c>
      <c r="D15" s="775" t="s">
        <v>1397</v>
      </c>
    </row>
    <row r="16" spans="1:4" x14ac:dyDescent="0.2">
      <c r="A16" s="43" t="s">
        <v>338</v>
      </c>
      <c r="B16" s="52" t="s">
        <v>226</v>
      </c>
      <c r="C16" s="61" t="s">
        <v>339</v>
      </c>
      <c r="D16" s="797"/>
    </row>
    <row r="17" spans="1:4" x14ac:dyDescent="0.2">
      <c r="A17" s="501" t="s">
        <v>340</v>
      </c>
      <c r="B17" s="32"/>
      <c r="C17" s="32" t="s">
        <v>341</v>
      </c>
      <c r="D17" s="775" t="s">
        <v>1398</v>
      </c>
    </row>
    <row r="18" spans="1:4" x14ac:dyDescent="0.2">
      <c r="A18" s="43" t="s">
        <v>342</v>
      </c>
      <c r="B18" s="52" t="s">
        <v>226</v>
      </c>
      <c r="C18" s="61" t="s">
        <v>343</v>
      </c>
      <c r="D18" s="797"/>
    </row>
    <row r="19" spans="1:4" x14ac:dyDescent="0.2">
      <c r="A19" s="501" t="s">
        <v>344</v>
      </c>
      <c r="B19" s="528"/>
      <c r="C19" s="772" t="s">
        <v>419</v>
      </c>
      <c r="D19" s="775"/>
    </row>
    <row r="20" spans="1:4" x14ac:dyDescent="0.2">
      <c r="A20" s="43" t="s">
        <v>359</v>
      </c>
      <c r="B20" s="52" t="s">
        <v>226</v>
      </c>
      <c r="C20" s="74" t="s">
        <v>360</v>
      </c>
      <c r="D20" s="797"/>
    </row>
    <row r="21" spans="1:4" x14ac:dyDescent="0.2">
      <c r="A21" s="524" t="s">
        <v>361</v>
      </c>
      <c r="B21" s="33"/>
      <c r="C21" s="35" t="s">
        <v>341</v>
      </c>
      <c r="D21" s="775" t="s">
        <v>1398</v>
      </c>
    </row>
    <row r="22" spans="1:4" x14ac:dyDescent="0.2">
      <c r="A22" s="19"/>
      <c r="B22" s="6"/>
      <c r="C22" s="9"/>
    </row>
    <row r="23" spans="1:4" x14ac:dyDescent="0.2">
      <c r="A23" s="19"/>
      <c r="B23" s="6"/>
      <c r="C23" s="9"/>
    </row>
    <row r="24" spans="1:4" x14ac:dyDescent="0.2">
      <c r="A24" s="19"/>
      <c r="B24" s="6"/>
      <c r="C24" s="4"/>
    </row>
    <row r="25" spans="1:4" x14ac:dyDescent="0.2">
      <c r="A25" s="19"/>
      <c r="B25" s="6"/>
      <c r="C25" s="9"/>
    </row>
    <row r="26" spans="1:4" x14ac:dyDescent="0.2">
      <c r="A26" s="19"/>
      <c r="B26" s="6"/>
      <c r="C26" s="6"/>
    </row>
    <row r="27" spans="1:4" x14ac:dyDescent="0.2">
      <c r="A27" s="19"/>
      <c r="B27" s="6"/>
      <c r="C27" s="6"/>
    </row>
    <row r="28" spans="1:4" ht="15" x14ac:dyDescent="0.25">
      <c r="A28" s="2"/>
      <c r="B28" s="2"/>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98" zoomScaleNormal="100" zoomScaleSheetLayoutView="98" workbookViewId="0"/>
  </sheetViews>
  <sheetFormatPr defaultColWidth="11.42578125" defaultRowHeight="12.75" x14ac:dyDescent="0.2"/>
  <cols>
    <col min="1" max="1" width="9.7109375" style="48" customWidth="1"/>
    <col min="2" max="2" width="18.7109375" style="53" customWidth="1"/>
    <col min="3" max="3" width="110.7109375" style="53" customWidth="1"/>
    <col min="4" max="16384" width="11.42578125" style="42"/>
  </cols>
  <sheetData>
    <row r="1" spans="1:4" x14ac:dyDescent="0.2">
      <c r="A1" s="24" t="s">
        <v>222</v>
      </c>
      <c r="B1" s="54" t="str">
        <f>Inventario!A1</f>
        <v>1.</v>
      </c>
      <c r="C1" s="1037" t="str">
        <f>Inventario!B1</f>
        <v>Control permanente no planificable</v>
      </c>
      <c r="D1" s="1037"/>
    </row>
    <row r="2" spans="1:4" x14ac:dyDescent="0.2">
      <c r="A2" s="25" t="s">
        <v>223</v>
      </c>
      <c r="B2" s="55" t="str">
        <f>Inventario!B18</f>
        <v>1.3</v>
      </c>
      <c r="C2" s="1038" t="str">
        <f>Inventario!C18</f>
        <v>Liquidación del presupuesto</v>
      </c>
      <c r="D2" s="1038"/>
    </row>
    <row r="3" spans="1:4" x14ac:dyDescent="0.2">
      <c r="A3" s="57" t="s">
        <v>224</v>
      </c>
      <c r="B3" s="56" t="str">
        <f>Inventario!C19</f>
        <v>1.3.1</v>
      </c>
      <c r="C3" s="887" t="str">
        <f>Inventario!D19</f>
        <v>Liquidación del presupuesto de la entidad local</v>
      </c>
      <c r="D3" s="887"/>
    </row>
    <row r="5" spans="1:4" x14ac:dyDescent="0.2">
      <c r="A5" s="47"/>
      <c r="B5" s="52" t="str">
        <f>'1.1.1'!B5</f>
        <v>Ref. Legislativa</v>
      </c>
      <c r="C5" s="52" t="s">
        <v>227</v>
      </c>
      <c r="D5" s="809"/>
    </row>
    <row r="6" spans="1:4" ht="63.75" x14ac:dyDescent="0.2">
      <c r="A6" s="46"/>
      <c r="B6" s="75" t="str">
        <f>Inventario!E19</f>
        <v>Art. 191.3 RDLeg 2/2004
Art. 90 RD 500/1990
Art. 4.1.b).4 RD 128/2018</v>
      </c>
      <c r="C6" s="45" t="str">
        <f>Inventario!F19</f>
        <v>Las entidades locales deberán confeccionar la liquidación de su presupuesto antes del primer día de marzo del ejercicio siguiente. La aprobación de la liquidación del presupuesto corresponde al presidente de la entidad local, previo informe de la intervención.</v>
      </c>
      <c r="D6" s="786"/>
    </row>
    <row r="7" spans="1:4" x14ac:dyDescent="0.2">
      <c r="A7" s="799"/>
      <c r="B7" s="779"/>
      <c r="C7" s="790"/>
      <c r="D7" s="785"/>
    </row>
    <row r="8" spans="1:4" x14ac:dyDescent="0.2">
      <c r="A8" s="47" t="s">
        <v>228</v>
      </c>
      <c r="B8" s="52" t="s">
        <v>226</v>
      </c>
      <c r="C8" s="52" t="str">
        <f>'1.1.1'!C8</f>
        <v>Aspectos a revisar</v>
      </c>
      <c r="D8" s="809" t="s">
        <v>1396</v>
      </c>
    </row>
    <row r="9" spans="1:4" ht="25.5" x14ac:dyDescent="0.2">
      <c r="A9" s="651" t="s">
        <v>230</v>
      </c>
      <c r="B9" s="28" t="s">
        <v>231</v>
      </c>
      <c r="C9" s="500" t="s">
        <v>399</v>
      </c>
      <c r="D9" s="775" t="s">
        <v>1397</v>
      </c>
    </row>
    <row r="10" spans="1:4" ht="25.5" x14ac:dyDescent="0.2">
      <c r="A10" s="652" t="s">
        <v>233</v>
      </c>
      <c r="B10" s="36" t="s">
        <v>234</v>
      </c>
      <c r="C10" s="645" t="s">
        <v>856</v>
      </c>
      <c r="D10" s="775" t="s">
        <v>1397</v>
      </c>
    </row>
    <row r="11" spans="1:4" ht="51" x14ac:dyDescent="0.2">
      <c r="A11" s="653" t="s">
        <v>236</v>
      </c>
      <c r="B11" s="629" t="s">
        <v>888</v>
      </c>
      <c r="C11" s="639" t="s">
        <v>718</v>
      </c>
      <c r="D11" s="775" t="s">
        <v>1397</v>
      </c>
    </row>
    <row r="12" spans="1:4" ht="25.5" x14ac:dyDescent="0.2">
      <c r="A12" s="652" t="s">
        <v>239</v>
      </c>
      <c r="B12" s="630" t="s">
        <v>889</v>
      </c>
      <c r="C12" s="630" t="s">
        <v>890</v>
      </c>
      <c r="D12" s="775" t="s">
        <v>1397</v>
      </c>
    </row>
    <row r="13" spans="1:4" ht="38.25" x14ac:dyDescent="0.2">
      <c r="A13" s="653" t="s">
        <v>241</v>
      </c>
      <c r="B13" s="630" t="s">
        <v>891</v>
      </c>
      <c r="C13" s="630" t="s">
        <v>892</v>
      </c>
      <c r="D13" s="775" t="s">
        <v>1397</v>
      </c>
    </row>
    <row r="14" spans="1:4" ht="120" customHeight="1" x14ac:dyDescent="0.2">
      <c r="A14" s="652" t="s">
        <v>244</v>
      </c>
      <c r="B14" s="630" t="s">
        <v>893</v>
      </c>
      <c r="C14" s="630" t="s">
        <v>894</v>
      </c>
      <c r="D14" s="775" t="s">
        <v>1397</v>
      </c>
    </row>
    <row r="15" spans="1:4" ht="25.5" x14ac:dyDescent="0.2">
      <c r="A15" s="653" t="s">
        <v>247</v>
      </c>
      <c r="B15" s="630" t="s">
        <v>895</v>
      </c>
      <c r="C15" s="630" t="s">
        <v>896</v>
      </c>
      <c r="D15" s="775" t="s">
        <v>1397</v>
      </c>
    </row>
    <row r="16" spans="1:4" ht="25.5" x14ac:dyDescent="0.2">
      <c r="A16" s="652" t="s">
        <v>250</v>
      </c>
      <c r="B16" s="630" t="s">
        <v>897</v>
      </c>
      <c r="C16" s="630" t="s">
        <v>898</v>
      </c>
      <c r="D16" s="775" t="s">
        <v>1397</v>
      </c>
    </row>
    <row r="17" spans="1:4" ht="25.5" x14ac:dyDescent="0.2">
      <c r="A17" s="653" t="s">
        <v>253</v>
      </c>
      <c r="B17" s="630" t="s">
        <v>899</v>
      </c>
      <c r="C17" s="640" t="s">
        <v>1419</v>
      </c>
      <c r="D17" s="775" t="s">
        <v>1397</v>
      </c>
    </row>
    <row r="18" spans="1:4" ht="105" customHeight="1" x14ac:dyDescent="0.2">
      <c r="A18" s="652" t="s">
        <v>256</v>
      </c>
      <c r="B18" s="630" t="s">
        <v>900</v>
      </c>
      <c r="C18" s="630" t="s">
        <v>901</v>
      </c>
      <c r="D18" s="775" t="s">
        <v>1397</v>
      </c>
    </row>
    <row r="19" spans="1:4" ht="33" customHeight="1" x14ac:dyDescent="0.2">
      <c r="A19" s="653" t="s">
        <v>259</v>
      </c>
      <c r="B19" s="630" t="s">
        <v>902</v>
      </c>
      <c r="C19" s="630" t="s">
        <v>903</v>
      </c>
      <c r="D19" s="775" t="s">
        <v>1397</v>
      </c>
    </row>
    <row r="20" spans="1:4" ht="25.5" x14ac:dyDescent="0.2">
      <c r="A20" s="652" t="s">
        <v>262</v>
      </c>
      <c r="B20" s="630" t="s">
        <v>904</v>
      </c>
      <c r="C20" s="630" t="s">
        <v>905</v>
      </c>
      <c r="D20" s="775" t="s">
        <v>1397</v>
      </c>
    </row>
    <row r="21" spans="1:4" ht="30.75" customHeight="1" x14ac:dyDescent="0.2">
      <c r="A21" s="653" t="s">
        <v>265</v>
      </c>
      <c r="B21" s="630" t="s">
        <v>906</v>
      </c>
      <c r="C21" s="630" t="s">
        <v>907</v>
      </c>
      <c r="D21" s="775" t="s">
        <v>1397</v>
      </c>
    </row>
    <row r="22" spans="1:4" ht="57" customHeight="1" x14ac:dyDescent="0.2">
      <c r="A22" s="652" t="s">
        <v>267</v>
      </c>
      <c r="B22" s="637" t="s">
        <v>830</v>
      </c>
      <c r="C22" s="638" t="s">
        <v>908</v>
      </c>
      <c r="D22" s="775" t="s">
        <v>1397</v>
      </c>
    </row>
    <row r="23" spans="1:4" ht="42.75" customHeight="1" x14ac:dyDescent="0.2">
      <c r="A23" s="653" t="s">
        <v>270</v>
      </c>
      <c r="B23" s="641" t="s">
        <v>328</v>
      </c>
      <c r="C23" s="642" t="s">
        <v>909</v>
      </c>
      <c r="D23" s="775" t="s">
        <v>1397</v>
      </c>
    </row>
    <row r="24" spans="1:4" ht="72.75" customHeight="1" x14ac:dyDescent="0.2">
      <c r="A24" s="652" t="s">
        <v>273</v>
      </c>
      <c r="B24" s="641" t="s">
        <v>910</v>
      </c>
      <c r="C24" s="642" t="s">
        <v>911</v>
      </c>
      <c r="D24" s="775" t="s">
        <v>1397</v>
      </c>
    </row>
    <row r="25" spans="1:4" x14ac:dyDescent="0.2">
      <c r="A25" s="43" t="s">
        <v>338</v>
      </c>
      <c r="B25" s="52" t="s">
        <v>226</v>
      </c>
      <c r="C25" s="61" t="s">
        <v>339</v>
      </c>
      <c r="D25" s="809"/>
    </row>
    <row r="26" spans="1:4" x14ac:dyDescent="0.2">
      <c r="A26" s="501" t="s">
        <v>340</v>
      </c>
      <c r="B26" s="32"/>
      <c r="C26" s="32" t="s">
        <v>735</v>
      </c>
      <c r="D26" s="775" t="s">
        <v>1398</v>
      </c>
    </row>
    <row r="27" spans="1:4" x14ac:dyDescent="0.2">
      <c r="A27" s="43" t="s">
        <v>342</v>
      </c>
      <c r="B27" s="52" t="s">
        <v>226</v>
      </c>
      <c r="C27" s="61" t="s">
        <v>343</v>
      </c>
      <c r="D27" s="809"/>
    </row>
    <row r="28" spans="1:4" ht="63.75" x14ac:dyDescent="0.2">
      <c r="A28" s="18" t="s">
        <v>344</v>
      </c>
      <c r="B28" s="538" t="s">
        <v>912</v>
      </c>
      <c r="C28" s="538" t="s">
        <v>1477</v>
      </c>
      <c r="D28" s="775" t="s">
        <v>1397</v>
      </c>
    </row>
    <row r="29" spans="1:4" ht="66" customHeight="1" x14ac:dyDescent="0.2">
      <c r="A29" s="18" t="s">
        <v>347</v>
      </c>
      <c r="B29" s="538" t="s">
        <v>913</v>
      </c>
      <c r="C29" s="538" t="s">
        <v>1489</v>
      </c>
      <c r="D29" s="775" t="s">
        <v>1397</v>
      </c>
    </row>
    <row r="30" spans="1:4" ht="25.5" x14ac:dyDescent="0.2">
      <c r="A30" s="18" t="s">
        <v>350</v>
      </c>
      <c r="B30" s="538" t="s">
        <v>906</v>
      </c>
      <c r="C30" s="538" t="s">
        <v>1490</v>
      </c>
      <c r="D30" s="775" t="s">
        <v>1397</v>
      </c>
    </row>
    <row r="31" spans="1:4" ht="38.25" x14ac:dyDescent="0.2">
      <c r="A31" s="18" t="s">
        <v>353</v>
      </c>
      <c r="B31" s="538" t="s">
        <v>914</v>
      </c>
      <c r="C31" s="550" t="s">
        <v>915</v>
      </c>
      <c r="D31" s="775" t="s">
        <v>1397</v>
      </c>
    </row>
    <row r="32" spans="1:4" ht="61.5" customHeight="1" x14ac:dyDescent="0.2">
      <c r="A32" s="18" t="s">
        <v>356</v>
      </c>
      <c r="B32" s="632" t="s">
        <v>916</v>
      </c>
      <c r="C32" s="633" t="s">
        <v>917</v>
      </c>
      <c r="D32" s="775" t="s">
        <v>1397</v>
      </c>
    </row>
    <row r="33" spans="1:4" ht="38.25" x14ac:dyDescent="0.2">
      <c r="A33" s="18" t="s">
        <v>918</v>
      </c>
      <c r="B33" s="538" t="s">
        <v>919</v>
      </c>
      <c r="C33" s="538" t="s">
        <v>1476</v>
      </c>
      <c r="D33" s="775" t="s">
        <v>1397</v>
      </c>
    </row>
    <row r="34" spans="1:4" x14ac:dyDescent="0.2">
      <c r="A34" s="43" t="s">
        <v>359</v>
      </c>
      <c r="B34" s="52" t="s">
        <v>226</v>
      </c>
      <c r="C34" s="61" t="s">
        <v>360</v>
      </c>
      <c r="D34" s="809"/>
    </row>
    <row r="35" spans="1:4" x14ac:dyDescent="0.2">
      <c r="A35" s="524" t="s">
        <v>361</v>
      </c>
      <c r="B35" s="33"/>
      <c r="C35" s="35" t="s">
        <v>735</v>
      </c>
      <c r="D35"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heetViews>
  <sheetFormatPr defaultColWidth="11.42578125" defaultRowHeight="12.75" x14ac:dyDescent="0.2"/>
  <cols>
    <col min="1" max="1" width="9.7109375" style="48" customWidth="1"/>
    <col min="2" max="2" width="18.7109375" style="48" customWidth="1"/>
    <col min="3" max="3" width="110.7109375" style="48"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Inventario!B18</f>
        <v>1.3</v>
      </c>
      <c r="C2" s="886" t="str">
        <f>Inventario!C18</f>
        <v>Liquidación del presupuesto</v>
      </c>
      <c r="D2" s="886"/>
    </row>
    <row r="3" spans="1:4" x14ac:dyDescent="0.2">
      <c r="A3" s="57" t="s">
        <v>224</v>
      </c>
      <c r="B3" s="57" t="str">
        <f>Inventario!C20</f>
        <v>1.3.2</v>
      </c>
      <c r="C3" s="887" t="str">
        <f>Inventario!D20</f>
        <v>Liquidación del presupuesto de organismos autónomos y consorcios adscritos</v>
      </c>
      <c r="D3" s="887"/>
    </row>
    <row r="4" spans="1:4" x14ac:dyDescent="0.2">
      <c r="A4" s="551"/>
      <c r="B4" s="552"/>
      <c r="C4" s="553"/>
    </row>
    <row r="5" spans="1:4" x14ac:dyDescent="0.2">
      <c r="A5" s="47"/>
      <c r="B5" s="47" t="s">
        <v>226</v>
      </c>
      <c r="C5" s="47" t="s">
        <v>227</v>
      </c>
      <c r="D5" s="809"/>
    </row>
    <row r="6" spans="1:4" ht="69" customHeight="1" x14ac:dyDescent="0.2">
      <c r="A6" s="46"/>
      <c r="B6" s="75" t="str">
        <f>Inventario!E20</f>
        <v>Art. 192.2 RDLeg 2/2004
Art. 90 RD 500/1990
Art. 4.1.b).4 RD 128/2018</v>
      </c>
      <c r="C6" s="45" t="str">
        <f>Inventario!F20</f>
        <v xml:space="preserve">La liquidación de los presupuestos de los organismos autónomos, informada por la intervención correspondiente y propuesta por el órgano competente de estos, será remitida a la entidad local para su aprobación por su presidente y a los efectos previstos en el artículo siguiente. </v>
      </c>
      <c r="D6" s="786"/>
    </row>
    <row r="7" spans="1:4" x14ac:dyDescent="0.2">
      <c r="A7" s="799"/>
      <c r="B7" s="779"/>
      <c r="C7" s="790"/>
      <c r="D7" s="785"/>
    </row>
    <row r="8" spans="1:4" x14ac:dyDescent="0.2">
      <c r="A8" s="47" t="s">
        <v>228</v>
      </c>
      <c r="B8" s="52" t="s">
        <v>226</v>
      </c>
      <c r="C8" s="52" t="str">
        <f>'1.1.1'!C8</f>
        <v>Aspectos a revisar</v>
      </c>
      <c r="D8" s="809" t="s">
        <v>1396</v>
      </c>
    </row>
    <row r="9" spans="1:4" ht="25.5" x14ac:dyDescent="0.2">
      <c r="A9" s="499" t="s">
        <v>230</v>
      </c>
      <c r="B9" s="28" t="s">
        <v>231</v>
      </c>
      <c r="C9" s="500" t="s">
        <v>399</v>
      </c>
      <c r="D9" s="775" t="s">
        <v>1397</v>
      </c>
    </row>
    <row r="10" spans="1:4" ht="25.5" x14ac:dyDescent="0.2">
      <c r="A10" s="509" t="s">
        <v>233</v>
      </c>
      <c r="B10" s="36" t="s">
        <v>234</v>
      </c>
      <c r="C10" s="645" t="s">
        <v>235</v>
      </c>
      <c r="D10" s="775" t="s">
        <v>1397</v>
      </c>
    </row>
    <row r="11" spans="1:4" ht="38.25" x14ac:dyDescent="0.2">
      <c r="A11" s="27" t="s">
        <v>236</v>
      </c>
      <c r="B11" s="528" t="s">
        <v>921</v>
      </c>
      <c r="C11" s="542" t="s">
        <v>922</v>
      </c>
      <c r="D11" s="775" t="s">
        <v>1397</v>
      </c>
    </row>
    <row r="12" spans="1:4" ht="38.25" x14ac:dyDescent="0.2">
      <c r="A12" s="509" t="s">
        <v>239</v>
      </c>
      <c r="B12" s="528" t="s">
        <v>891</v>
      </c>
      <c r="C12" s="528" t="s">
        <v>892</v>
      </c>
      <c r="D12" s="775" t="s">
        <v>1397</v>
      </c>
    </row>
    <row r="13" spans="1:4" ht="38.25" x14ac:dyDescent="0.2">
      <c r="A13" s="27" t="s">
        <v>241</v>
      </c>
      <c r="B13" s="538" t="s">
        <v>919</v>
      </c>
      <c r="C13" s="538" t="s">
        <v>920</v>
      </c>
      <c r="D13" s="775" t="s">
        <v>1397</v>
      </c>
    </row>
    <row r="14" spans="1:4" ht="102" x14ac:dyDescent="0.2">
      <c r="A14" s="509" t="s">
        <v>244</v>
      </c>
      <c r="B14" s="538" t="s">
        <v>893</v>
      </c>
      <c r="C14" s="538" t="s">
        <v>923</v>
      </c>
      <c r="D14" s="775" t="s">
        <v>1397</v>
      </c>
    </row>
    <row r="15" spans="1:4" ht="31.5" customHeight="1" x14ac:dyDescent="0.2">
      <c r="A15" s="27" t="s">
        <v>247</v>
      </c>
      <c r="B15" s="538" t="s">
        <v>895</v>
      </c>
      <c r="C15" s="538" t="s">
        <v>896</v>
      </c>
      <c r="D15" s="775" t="s">
        <v>1397</v>
      </c>
    </row>
    <row r="16" spans="1:4" ht="39" customHeight="1" x14ac:dyDescent="0.2">
      <c r="A16" s="509" t="s">
        <v>250</v>
      </c>
      <c r="B16" s="538" t="s">
        <v>897</v>
      </c>
      <c r="C16" s="538" t="s">
        <v>924</v>
      </c>
      <c r="D16" s="775" t="s">
        <v>1397</v>
      </c>
    </row>
    <row r="17" spans="1:4" ht="102.75" customHeight="1" x14ac:dyDescent="0.2">
      <c r="A17" s="27" t="s">
        <v>253</v>
      </c>
      <c r="B17" s="538" t="s">
        <v>899</v>
      </c>
      <c r="C17" s="538" t="s">
        <v>925</v>
      </c>
      <c r="D17" s="775" t="s">
        <v>1397</v>
      </c>
    </row>
    <row r="18" spans="1:4" ht="102" x14ac:dyDescent="0.2">
      <c r="A18" s="509" t="s">
        <v>256</v>
      </c>
      <c r="B18" s="538" t="s">
        <v>900</v>
      </c>
      <c r="C18" s="528" t="s">
        <v>926</v>
      </c>
      <c r="D18" s="775" t="s">
        <v>1397</v>
      </c>
    </row>
    <row r="19" spans="1:4" ht="60.75" customHeight="1" x14ac:dyDescent="0.2">
      <c r="A19" s="27" t="s">
        <v>259</v>
      </c>
      <c r="B19" s="528" t="s">
        <v>927</v>
      </c>
      <c r="C19" s="528" t="s">
        <v>928</v>
      </c>
      <c r="D19" s="775" t="s">
        <v>1397</v>
      </c>
    </row>
    <row r="20" spans="1:4" ht="35.25" customHeight="1" x14ac:dyDescent="0.2">
      <c r="A20" s="509" t="s">
        <v>262</v>
      </c>
      <c r="B20" s="528" t="s">
        <v>904</v>
      </c>
      <c r="C20" s="528" t="s">
        <v>929</v>
      </c>
      <c r="D20" s="775" t="s">
        <v>1397</v>
      </c>
    </row>
    <row r="21" spans="1:4" ht="25.5" x14ac:dyDescent="0.2">
      <c r="A21" s="27" t="s">
        <v>265</v>
      </c>
      <c r="B21" s="528" t="s">
        <v>930</v>
      </c>
      <c r="C21" s="528" t="s">
        <v>931</v>
      </c>
      <c r="D21" s="775" t="s">
        <v>1397</v>
      </c>
    </row>
    <row r="22" spans="1:4" ht="25.5" x14ac:dyDescent="0.2">
      <c r="A22" s="509" t="s">
        <v>267</v>
      </c>
      <c r="B22" s="528" t="s">
        <v>906</v>
      </c>
      <c r="C22" s="538" t="str">
        <f>'1.3.1'!C21</f>
        <v>Al haberse realizado inversiones financieramente sostenibles, que en la liquidación consta la información del grado de cumplimiento de los criterios establecidos en la DA16.6 del RDLeg 2/2004.</v>
      </c>
      <c r="D22" s="775" t="s">
        <v>1397</v>
      </c>
    </row>
    <row r="23" spans="1:4" x14ac:dyDescent="0.2">
      <c r="A23" s="43" t="s">
        <v>338</v>
      </c>
      <c r="B23" s="52" t="s">
        <v>226</v>
      </c>
      <c r="C23" s="61" t="s">
        <v>339</v>
      </c>
      <c r="D23" s="809"/>
    </row>
    <row r="24" spans="1:4" x14ac:dyDescent="0.2">
      <c r="A24" s="501" t="s">
        <v>340</v>
      </c>
      <c r="B24" s="32"/>
      <c r="C24" s="32" t="s">
        <v>455</v>
      </c>
      <c r="D24" s="775" t="s">
        <v>1398</v>
      </c>
    </row>
    <row r="25" spans="1:4" x14ac:dyDescent="0.2">
      <c r="A25" s="43" t="s">
        <v>342</v>
      </c>
      <c r="B25" s="52" t="s">
        <v>226</v>
      </c>
      <c r="C25" s="61" t="s">
        <v>343</v>
      </c>
      <c r="D25" s="809"/>
    </row>
    <row r="26" spans="1:4" ht="63.75" x14ac:dyDescent="0.2">
      <c r="A26" s="501" t="s">
        <v>344</v>
      </c>
      <c r="B26" s="538" t="s">
        <v>912</v>
      </c>
      <c r="C26" s="541" t="s">
        <v>1477</v>
      </c>
      <c r="D26" s="775" t="s">
        <v>1397</v>
      </c>
    </row>
    <row r="27" spans="1:4" ht="51" x14ac:dyDescent="0.2">
      <c r="A27" s="15" t="s">
        <v>347</v>
      </c>
      <c r="B27" s="538" t="s">
        <v>932</v>
      </c>
      <c r="C27" s="538" t="s">
        <v>933</v>
      </c>
      <c r="D27" s="775" t="s">
        <v>1397</v>
      </c>
    </row>
    <row r="28" spans="1:4" x14ac:dyDescent="0.2">
      <c r="A28" s="43" t="s">
        <v>359</v>
      </c>
      <c r="B28" s="52" t="s">
        <v>226</v>
      </c>
      <c r="C28" s="61" t="s">
        <v>360</v>
      </c>
      <c r="D28" s="809"/>
    </row>
    <row r="29" spans="1:4" x14ac:dyDescent="0.2">
      <c r="A29" s="524" t="s">
        <v>361</v>
      </c>
      <c r="B29" s="33"/>
      <c r="C29" s="35" t="s">
        <v>455</v>
      </c>
      <c r="D29"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view="pageBreakPreview" zoomScale="90" zoomScaleNormal="100" zoomScaleSheetLayoutView="90" workbookViewId="0"/>
  </sheetViews>
  <sheetFormatPr defaultColWidth="11.42578125" defaultRowHeight="12.75" x14ac:dyDescent="0.2"/>
  <cols>
    <col min="1" max="1" width="9.7109375" style="48" customWidth="1"/>
    <col min="2" max="2" width="18.7109375" style="53" customWidth="1"/>
    <col min="3" max="3" width="110.7109375" style="53" customWidth="1"/>
    <col min="4" max="4" width="12.7109375" style="53" customWidth="1"/>
    <col min="5" max="5" width="14.140625" style="42" customWidth="1"/>
    <col min="6" max="16384" width="11.42578125" style="42"/>
  </cols>
  <sheetData>
    <row r="1" spans="1:5" x14ac:dyDescent="0.2">
      <c r="A1" s="24" t="s">
        <v>222</v>
      </c>
      <c r="B1" s="54" t="str">
        <f>Inventario!A1</f>
        <v>1.</v>
      </c>
      <c r="C1" s="49" t="str">
        <f>Inventario!B1</f>
        <v>Control permanente no planificable</v>
      </c>
      <c r="D1" s="49"/>
    </row>
    <row r="2" spans="1:5" x14ac:dyDescent="0.2">
      <c r="A2" s="25" t="s">
        <v>223</v>
      </c>
      <c r="B2" s="55" t="str">
        <f>Inventario!B18</f>
        <v>1.3</v>
      </c>
      <c r="C2" s="50" t="str">
        <f>Inventario!C18</f>
        <v>Liquidación del presupuesto</v>
      </c>
      <c r="D2" s="50"/>
    </row>
    <row r="3" spans="1:5" ht="27.75" customHeight="1" x14ac:dyDescent="0.2">
      <c r="A3" s="57" t="s">
        <v>224</v>
      </c>
      <c r="B3" s="56" t="str">
        <f>Inventario!C21</f>
        <v>1.3.3</v>
      </c>
      <c r="C3" s="51" t="s">
        <v>128</v>
      </c>
      <c r="D3" s="51"/>
    </row>
    <row r="4" spans="1:5" x14ac:dyDescent="0.2">
      <c r="A4" s="551"/>
      <c r="B4" s="554"/>
      <c r="C4" s="553"/>
      <c r="D4" s="553"/>
    </row>
    <row r="5" spans="1:5" x14ac:dyDescent="0.2">
      <c r="A5" s="47"/>
      <c r="B5" s="52" t="s">
        <v>226</v>
      </c>
      <c r="C5" s="52" t="s">
        <v>227</v>
      </c>
      <c r="D5" s="809"/>
    </row>
    <row r="6" spans="1:5" ht="76.5" x14ac:dyDescent="0.2">
      <c r="A6" s="46"/>
      <c r="B6" s="75" t="str">
        <f>Inventario!E21</f>
        <v>Art. 16.2 RD 1463/2007
Art. 15.3.e) OHAP/2105/2012
Art. 4.1.b).6 RD 128/2018</v>
      </c>
      <c r="C6" s="45" t="str">
        <f>Inventario!F21</f>
        <v>La intervención elevará al pleno un informe sobre el cumplimiento del objetivo de estabilidad, de la regla de gasto y del límite de la deuda de la propia entidad local y de sus organismos autónomos y entidades dependientes. El informe se emitirá con carácter independiente y se incorporará al previsto en el artículo 191.3 del RDLeg 2/2004.</v>
      </c>
      <c r="D6" s="45"/>
    </row>
    <row r="7" spans="1:5" x14ac:dyDescent="0.2">
      <c r="A7" s="810"/>
      <c r="B7" s="804"/>
      <c r="C7" s="805"/>
      <c r="D7" s="805"/>
      <c r="E7" s="785"/>
    </row>
    <row r="8" spans="1:5" x14ac:dyDescent="0.2">
      <c r="A8" s="47" t="s">
        <v>228</v>
      </c>
      <c r="B8" s="52" t="s">
        <v>226</v>
      </c>
      <c r="C8" s="52" t="s">
        <v>229</v>
      </c>
      <c r="D8" s="809" t="s">
        <v>1396</v>
      </c>
    </row>
    <row r="9" spans="1:5" ht="25.5" x14ac:dyDescent="0.2">
      <c r="A9" s="62" t="s">
        <v>230</v>
      </c>
      <c r="B9" s="544" t="s">
        <v>231</v>
      </c>
      <c r="C9" s="500" t="s">
        <v>399</v>
      </c>
      <c r="D9" s="775" t="s">
        <v>1397</v>
      </c>
    </row>
    <row r="10" spans="1:5" ht="25.5" x14ac:dyDescent="0.2">
      <c r="A10" s="27" t="s">
        <v>233</v>
      </c>
      <c r="B10" s="676" t="s">
        <v>234</v>
      </c>
      <c r="C10" s="645" t="s">
        <v>235</v>
      </c>
      <c r="D10" s="775" t="s">
        <v>1397</v>
      </c>
    </row>
    <row r="11" spans="1:5" ht="63.75" customHeight="1" x14ac:dyDescent="0.2">
      <c r="A11" s="625" t="s">
        <v>236</v>
      </c>
      <c r="B11" s="79" t="s">
        <v>934</v>
      </c>
      <c r="C11" s="79" t="s">
        <v>935</v>
      </c>
      <c r="D11" s="775" t="s">
        <v>1397</v>
      </c>
      <c r="E11" s="534" t="s">
        <v>936</v>
      </c>
    </row>
    <row r="12" spans="1:5" ht="51" x14ac:dyDescent="0.2">
      <c r="A12" s="27" t="s">
        <v>239</v>
      </c>
      <c r="B12" s="79" t="s">
        <v>937</v>
      </c>
      <c r="C12" s="79" t="s">
        <v>938</v>
      </c>
      <c r="D12" s="775" t="s">
        <v>1397</v>
      </c>
      <c r="E12" s="534" t="s">
        <v>936</v>
      </c>
    </row>
    <row r="13" spans="1:5" ht="45" customHeight="1" x14ac:dyDescent="0.2">
      <c r="A13" s="625" t="s">
        <v>241</v>
      </c>
      <c r="B13" s="79" t="s">
        <v>348</v>
      </c>
      <c r="C13" s="79" t="s">
        <v>939</v>
      </c>
      <c r="D13" s="775" t="s">
        <v>1397</v>
      </c>
      <c r="E13" s="534" t="s">
        <v>940</v>
      </c>
    </row>
    <row r="14" spans="1:5" x14ac:dyDescent="0.2">
      <c r="A14" s="43" t="s">
        <v>338</v>
      </c>
      <c r="B14" s="52" t="s">
        <v>226</v>
      </c>
      <c r="C14" s="61" t="s">
        <v>339</v>
      </c>
      <c r="D14" s="61"/>
      <c r="E14" s="40"/>
    </row>
    <row r="15" spans="1:5" x14ac:dyDescent="0.2">
      <c r="A15" s="501" t="s">
        <v>340</v>
      </c>
      <c r="B15" s="32"/>
      <c r="C15" s="32" t="s">
        <v>341</v>
      </c>
      <c r="D15" s="775" t="s">
        <v>1398</v>
      </c>
    </row>
    <row r="16" spans="1:5" x14ac:dyDescent="0.2">
      <c r="A16" s="43" t="s">
        <v>342</v>
      </c>
      <c r="B16" s="52" t="s">
        <v>226</v>
      </c>
      <c r="C16" s="61" t="s">
        <v>343</v>
      </c>
      <c r="D16" s="61"/>
    </row>
    <row r="17" spans="1:5" ht="89.25" x14ac:dyDescent="0.2">
      <c r="A17" s="14" t="s">
        <v>344</v>
      </c>
      <c r="B17" s="528" t="s">
        <v>941</v>
      </c>
      <c r="C17" s="634" t="s">
        <v>942</v>
      </c>
      <c r="D17" s="775" t="s">
        <v>1397</v>
      </c>
      <c r="E17" s="44"/>
    </row>
    <row r="18" spans="1:5" ht="63.75" x14ac:dyDescent="0.2">
      <c r="A18" s="15" t="s">
        <v>347</v>
      </c>
      <c r="B18" s="528" t="s">
        <v>943</v>
      </c>
      <c r="C18" s="635" t="s">
        <v>944</v>
      </c>
      <c r="D18" s="775" t="s">
        <v>1397</v>
      </c>
      <c r="E18" s="44"/>
    </row>
    <row r="19" spans="1:5" ht="38.25" x14ac:dyDescent="0.2">
      <c r="A19" s="524" t="s">
        <v>350</v>
      </c>
      <c r="B19" s="33" t="s">
        <v>460</v>
      </c>
      <c r="C19" s="33" t="s">
        <v>945</v>
      </c>
      <c r="D19" s="775" t="s">
        <v>1397</v>
      </c>
      <c r="E19" s="535"/>
    </row>
    <row r="20" spans="1:5" x14ac:dyDescent="0.2">
      <c r="A20" s="43" t="s">
        <v>359</v>
      </c>
      <c r="B20" s="52" t="s">
        <v>226</v>
      </c>
      <c r="C20" s="61" t="s">
        <v>360</v>
      </c>
      <c r="D20" s="61"/>
    </row>
    <row r="21" spans="1:5" x14ac:dyDescent="0.2">
      <c r="A21" s="524" t="s">
        <v>361</v>
      </c>
      <c r="B21" s="33"/>
      <c r="C21" s="35" t="s">
        <v>341</v>
      </c>
      <c r="D21" s="775" t="s">
        <v>1398</v>
      </c>
    </row>
    <row r="22" spans="1:5" x14ac:dyDescent="0.2">
      <c r="B22" s="48"/>
      <c r="C22" s="48"/>
      <c r="D22" s="48"/>
    </row>
    <row r="35" spans="6:7" x14ac:dyDescent="0.2">
      <c r="F35" s="556"/>
      <c r="G35" s="555"/>
    </row>
  </sheetData>
  <printOptions horizontalCentered="1"/>
  <pageMargins left="0.70866141732283472" right="0.70866141732283472" top="1.0629921259842521" bottom="0.74803149606299213" header="0.31496062992125984" footer="0.31496062992125984"/>
  <pageSetup paperSize="9" scale="78"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rowBreaks count="1" manualBreakCount="1">
    <brk id="19" max="16383"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BreakPreview" zoomScaleNormal="100" zoomScaleSheetLayoutView="100" workbookViewId="0">
      <selection activeCell="C23" sqref="C23"/>
    </sheetView>
  </sheetViews>
  <sheetFormatPr defaultColWidth="11.42578125" defaultRowHeight="12.75" x14ac:dyDescent="0.25"/>
  <cols>
    <col min="1" max="1" width="5.140625" style="111" bestFit="1" customWidth="1"/>
    <col min="2" max="2" width="41.85546875" style="112" customWidth="1"/>
    <col min="3" max="6" width="18.85546875" style="110" customWidth="1"/>
    <col min="7" max="7" width="19.42578125" style="110" customWidth="1"/>
    <col min="8" max="8" width="3.7109375" style="111" customWidth="1"/>
    <col min="9" max="10" width="16.7109375" style="111" customWidth="1"/>
    <col min="11" max="16384" width="11.42578125" style="111"/>
  </cols>
  <sheetData>
    <row r="1" spans="1:10" s="87" customFormat="1" ht="39.75" customHeight="1" x14ac:dyDescent="0.25">
      <c r="A1" s="850" t="s">
        <v>127</v>
      </c>
      <c r="B1" s="851" t="s">
        <v>1404</v>
      </c>
      <c r="C1" s="1040" t="s">
        <v>128</v>
      </c>
      <c r="D1" s="1040"/>
      <c r="E1" s="1040"/>
      <c r="F1" s="1040"/>
      <c r="G1" s="1040"/>
    </row>
    <row r="2" spans="1:10" s="87" customFormat="1" ht="30" customHeight="1" x14ac:dyDescent="0.25">
      <c r="B2" s="852" t="s">
        <v>1405</v>
      </c>
      <c r="C2" s="1041" t="s">
        <v>1408</v>
      </c>
      <c r="D2" s="1041"/>
      <c r="E2" s="1041"/>
      <c r="F2" s="1041"/>
      <c r="G2" s="1041"/>
    </row>
    <row r="3" spans="1:10" ht="15" customHeight="1" thickBot="1" x14ac:dyDescent="0.3"/>
    <row r="4" spans="1:10" s="109" customFormat="1" ht="38.25" x14ac:dyDescent="0.25">
      <c r="B4" s="888" t="s">
        <v>462</v>
      </c>
      <c r="C4" s="133" t="s">
        <v>463</v>
      </c>
      <c r="D4" s="133" t="s">
        <v>464</v>
      </c>
      <c r="E4" s="133" t="s">
        <v>465</v>
      </c>
      <c r="F4" s="133" t="s">
        <v>466</v>
      </c>
      <c r="G4" s="134" t="s">
        <v>467</v>
      </c>
    </row>
    <row r="5" spans="1:10" s="137" customFormat="1" ht="18" customHeight="1" thickBot="1" x14ac:dyDescent="0.3">
      <c r="B5" s="889"/>
      <c r="C5" s="135" t="s">
        <v>468</v>
      </c>
      <c r="D5" s="135" t="s">
        <v>469</v>
      </c>
      <c r="E5" s="135" t="s">
        <v>470</v>
      </c>
      <c r="F5" s="135" t="s">
        <v>471</v>
      </c>
      <c r="G5" s="136" t="s">
        <v>472</v>
      </c>
    </row>
    <row r="6" spans="1:10" ht="21.95" customHeight="1" x14ac:dyDescent="0.25">
      <c r="B6" s="303" t="s">
        <v>946</v>
      </c>
      <c r="C6" s="138">
        <f>+EL_Estabilitat_liquidació!G12</f>
        <v>0</v>
      </c>
      <c r="D6" s="138">
        <f>+EL_Estabilitat_liquidació!G21</f>
        <v>0</v>
      </c>
      <c r="E6" s="138">
        <f>+EL_Estabilitat_liquidació!G47</f>
        <v>0</v>
      </c>
      <c r="F6" s="138">
        <f>+EL_Estabilitat_liquidació!G49</f>
        <v>0</v>
      </c>
      <c r="G6" s="139">
        <f t="shared" ref="G6:G8" si="0">+C6-D6+E6+F6</f>
        <v>0</v>
      </c>
    </row>
    <row r="7" spans="1:10" ht="26.25" customHeight="1" x14ac:dyDescent="0.25">
      <c r="B7" s="304" t="s">
        <v>655</v>
      </c>
      <c r="C7" s="140">
        <f>+'OA-CON_Estabilitat_liquidació'!G12</f>
        <v>0</v>
      </c>
      <c r="D7" s="140">
        <f>+'OA-CON_Estabilitat_liquidació'!G21</f>
        <v>0</v>
      </c>
      <c r="E7" s="140">
        <f>+'OA-CON_Estabilitat_liquidació'!G47</f>
        <v>0</v>
      </c>
      <c r="F7" s="140">
        <f>+'OA-CON_Estabilitat_liquidació'!G49</f>
        <v>0</v>
      </c>
      <c r="G7" s="141">
        <f t="shared" si="0"/>
        <v>0</v>
      </c>
    </row>
    <row r="8" spans="1:10" ht="24" customHeight="1" thickBot="1" x14ac:dyDescent="0.3">
      <c r="B8" s="304" t="s">
        <v>687</v>
      </c>
      <c r="C8" s="140">
        <f>+'SM-FUND_Estabilitat_liquidació'!F14</f>
        <v>0</v>
      </c>
      <c r="D8" s="140">
        <f>+'SM-FUND_Estabilitat_liquidació'!F29</f>
        <v>0</v>
      </c>
      <c r="E8" s="168"/>
      <c r="F8" s="140">
        <f>+'SM-FUND_Estabilitat_liquidació'!F31</f>
        <v>0</v>
      </c>
      <c r="G8" s="141">
        <f t="shared" si="0"/>
        <v>0</v>
      </c>
      <c r="I8" s="1039"/>
      <c r="J8" s="1039"/>
    </row>
    <row r="9" spans="1:10" ht="21.95" customHeight="1" thickBot="1" x14ac:dyDescent="0.3">
      <c r="B9" s="142" t="s">
        <v>373</v>
      </c>
      <c r="C9" s="143">
        <f>SUM(C6:C8)</f>
        <v>0</v>
      </c>
      <c r="D9" s="143">
        <f>SUM(D6:D8)</f>
        <v>0</v>
      </c>
      <c r="E9" s="143">
        <f>SUM(E6:E8)</f>
        <v>0</v>
      </c>
      <c r="F9" s="143">
        <f>SUM(F6:F8)</f>
        <v>0</v>
      </c>
      <c r="G9" s="144">
        <f>SUM(G6:G8)</f>
        <v>0</v>
      </c>
    </row>
    <row r="10" spans="1:10" s="147" customFormat="1" ht="21.95" customHeight="1" thickBot="1" x14ac:dyDescent="0.3">
      <c r="B10" s="145"/>
      <c r="C10" s="146"/>
      <c r="D10" s="146"/>
      <c r="E10" s="146"/>
      <c r="F10" s="146"/>
      <c r="G10" s="146"/>
    </row>
    <row r="11" spans="1:10" s="147" customFormat="1" ht="21.95" customHeight="1" thickBot="1" x14ac:dyDescent="0.3">
      <c r="B11" s="145"/>
      <c r="C11" s="146"/>
      <c r="D11" s="146"/>
      <c r="E11" s="146"/>
      <c r="F11" s="148" t="s">
        <v>473</v>
      </c>
      <c r="G11" s="149">
        <f>+G9</f>
        <v>0</v>
      </c>
    </row>
  </sheetData>
  <mergeCells count="4">
    <mergeCell ref="B4:B5"/>
    <mergeCell ref="I8:J8"/>
    <mergeCell ref="C1:G1"/>
    <mergeCell ref="C2:G2"/>
  </mergeCells>
  <printOptions horizontalCentered="1"/>
  <pageMargins left="0.70866141732283472" right="0.70866141732283472" top="1.0629921259842521" bottom="0.74803149606299213" header="0.31496062992125984" footer="0.31496062992125984"/>
  <pageSetup paperSize="8" firstPageNumber="0"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1"/>
  <sheetViews>
    <sheetView showGridLines="0" view="pageBreakPreview" zoomScaleNormal="100" zoomScaleSheetLayoutView="100" zoomScalePageLayoutView="70" workbookViewId="0">
      <selection activeCell="B2" sqref="B2:G2"/>
    </sheetView>
  </sheetViews>
  <sheetFormatPr defaultColWidth="11.42578125" defaultRowHeight="12.75" x14ac:dyDescent="0.25"/>
  <cols>
    <col min="1" max="1" width="3.140625" style="125" customWidth="1"/>
    <col min="2" max="2" width="65.7109375" style="125" customWidth="1"/>
    <col min="3" max="7" width="16.7109375" style="125" customWidth="1"/>
    <col min="8" max="8" width="3.42578125" style="125" customWidth="1"/>
    <col min="9" max="9" width="5.7109375" style="125" customWidth="1"/>
    <col min="10" max="16384" width="11.42578125" style="125"/>
  </cols>
  <sheetData>
    <row r="1" spans="2:8" s="151" customFormat="1" ht="13.5" customHeight="1" x14ac:dyDescent="0.25">
      <c r="B1" s="368"/>
      <c r="C1" s="368"/>
      <c r="D1" s="368"/>
      <c r="E1" s="368"/>
      <c r="F1" s="368"/>
      <c r="G1" s="368"/>
      <c r="H1" s="150"/>
    </row>
    <row r="2" spans="2:8" s="151" customFormat="1" ht="19.5" x14ac:dyDescent="0.25">
      <c r="B2" s="899" t="str">
        <f>+'1.3.3_RA3_ESTABILITAT_LIQUID'!B6</f>
        <v>Nombre Entidad local</v>
      </c>
      <c r="C2" s="900"/>
      <c r="D2" s="900"/>
      <c r="E2" s="900"/>
      <c r="F2" s="900"/>
      <c r="G2" s="901"/>
      <c r="H2" s="152"/>
    </row>
    <row r="3" spans="2:8" x14ac:dyDescent="0.25">
      <c r="B3" s="153"/>
    </row>
    <row r="4" spans="2:8" ht="38.25" x14ac:dyDescent="0.25">
      <c r="B4" s="896" t="s">
        <v>474</v>
      </c>
      <c r="C4" s="897"/>
      <c r="D4" s="897"/>
      <c r="E4" s="897"/>
      <c r="F4" s="898"/>
      <c r="G4" s="115" t="s">
        <v>947</v>
      </c>
    </row>
    <row r="5" spans="2:8" x14ac:dyDescent="0.25">
      <c r="B5" s="902" t="s">
        <v>476</v>
      </c>
      <c r="C5" s="903"/>
      <c r="D5" s="903"/>
      <c r="E5" s="903"/>
      <c r="F5" s="904"/>
      <c r="G5" s="246">
        <v>0</v>
      </c>
    </row>
    <row r="6" spans="2:8" x14ac:dyDescent="0.25">
      <c r="B6" s="890" t="s">
        <v>477</v>
      </c>
      <c r="C6" s="891"/>
      <c r="D6" s="891"/>
      <c r="E6" s="891"/>
      <c r="F6" s="892"/>
      <c r="G6" s="247">
        <v>0</v>
      </c>
    </row>
    <row r="7" spans="2:8" x14ac:dyDescent="0.25">
      <c r="B7" s="890" t="s">
        <v>478</v>
      </c>
      <c r="C7" s="891"/>
      <c r="D7" s="891"/>
      <c r="E7" s="891"/>
      <c r="F7" s="892"/>
      <c r="G7" s="247">
        <v>0</v>
      </c>
    </row>
    <row r="8" spans="2:8" x14ac:dyDescent="0.25">
      <c r="B8" s="890" t="s">
        <v>479</v>
      </c>
      <c r="C8" s="891"/>
      <c r="D8" s="891"/>
      <c r="E8" s="891"/>
      <c r="F8" s="892"/>
      <c r="G8" s="247">
        <v>0</v>
      </c>
    </row>
    <row r="9" spans="2:8" x14ac:dyDescent="0.25">
      <c r="B9" s="890" t="s">
        <v>480</v>
      </c>
      <c r="C9" s="891"/>
      <c r="D9" s="891"/>
      <c r="E9" s="891"/>
      <c r="F9" s="892"/>
      <c r="G9" s="247">
        <v>0</v>
      </c>
    </row>
    <row r="10" spans="2:8" x14ac:dyDescent="0.25">
      <c r="B10" s="890" t="s">
        <v>481</v>
      </c>
      <c r="C10" s="891"/>
      <c r="D10" s="891"/>
      <c r="E10" s="891"/>
      <c r="F10" s="892"/>
      <c r="G10" s="247">
        <v>0</v>
      </c>
    </row>
    <row r="11" spans="2:8" x14ac:dyDescent="0.25">
      <c r="B11" s="1002" t="s">
        <v>482</v>
      </c>
      <c r="C11" s="1003"/>
      <c r="D11" s="1003"/>
      <c r="E11" s="1003"/>
      <c r="F11" s="1004"/>
      <c r="G11" s="248">
        <v>0</v>
      </c>
    </row>
    <row r="12" spans="2:8" x14ac:dyDescent="0.25">
      <c r="B12" s="896" t="s">
        <v>483</v>
      </c>
      <c r="C12" s="897"/>
      <c r="D12" s="897"/>
      <c r="E12" s="897"/>
      <c r="F12" s="898"/>
      <c r="G12" s="116">
        <f>SUM(G5:G11)</f>
        <v>0</v>
      </c>
    </row>
    <row r="13" spans="2:8" x14ac:dyDescent="0.25">
      <c r="B13" s="117"/>
      <c r="C13" s="118"/>
    </row>
    <row r="14" spans="2:8" ht="38.25" x14ac:dyDescent="0.25">
      <c r="B14" s="896" t="s">
        <v>484</v>
      </c>
      <c r="C14" s="897"/>
      <c r="D14" s="897"/>
      <c r="E14" s="897"/>
      <c r="F14" s="898"/>
      <c r="G14" s="115" t="s">
        <v>948</v>
      </c>
    </row>
    <row r="15" spans="2:8" x14ac:dyDescent="0.25">
      <c r="B15" s="920" t="s">
        <v>486</v>
      </c>
      <c r="C15" s="921"/>
      <c r="D15" s="921"/>
      <c r="E15" s="921"/>
      <c r="F15" s="922"/>
      <c r="G15" s="246">
        <v>0</v>
      </c>
    </row>
    <row r="16" spans="2:8" x14ac:dyDescent="0.25">
      <c r="B16" s="923" t="s">
        <v>949</v>
      </c>
      <c r="C16" s="924"/>
      <c r="D16" s="924"/>
      <c r="E16" s="924"/>
      <c r="F16" s="925"/>
      <c r="G16" s="247">
        <v>0</v>
      </c>
    </row>
    <row r="17" spans="2:7" x14ac:dyDescent="0.25">
      <c r="B17" s="923" t="s">
        <v>488</v>
      </c>
      <c r="C17" s="924"/>
      <c r="D17" s="924"/>
      <c r="E17" s="924"/>
      <c r="F17" s="925"/>
      <c r="G17" s="247">
        <v>0</v>
      </c>
    </row>
    <row r="18" spans="2:7" x14ac:dyDescent="0.25">
      <c r="B18" s="923" t="s">
        <v>479</v>
      </c>
      <c r="C18" s="924"/>
      <c r="D18" s="924"/>
      <c r="E18" s="924"/>
      <c r="F18" s="925"/>
      <c r="G18" s="247">
        <v>0</v>
      </c>
    </row>
    <row r="19" spans="2:7" x14ac:dyDescent="0.25">
      <c r="B19" s="923" t="s">
        <v>490</v>
      </c>
      <c r="C19" s="924"/>
      <c r="D19" s="924"/>
      <c r="E19" s="924"/>
      <c r="F19" s="925"/>
      <c r="G19" s="247">
        <v>0</v>
      </c>
    </row>
    <row r="20" spans="2:7" x14ac:dyDescent="0.25">
      <c r="B20" s="1002" t="s">
        <v>482</v>
      </c>
      <c r="C20" s="1003"/>
      <c r="D20" s="1003"/>
      <c r="E20" s="1003"/>
      <c r="F20" s="1004"/>
      <c r="G20" s="249">
        <v>0</v>
      </c>
    </row>
    <row r="21" spans="2:7" x14ac:dyDescent="0.25">
      <c r="B21" s="896" t="s">
        <v>491</v>
      </c>
      <c r="C21" s="897"/>
      <c r="D21" s="897"/>
      <c r="E21" s="897"/>
      <c r="F21" s="898"/>
      <c r="G21" s="116">
        <f>SUM(G15:G20)</f>
        <v>0</v>
      </c>
    </row>
    <row r="22" spans="2:7" x14ac:dyDescent="0.25">
      <c r="B22" s="117"/>
      <c r="C22" s="118"/>
    </row>
    <row r="23" spans="2:7" x14ac:dyDescent="0.25">
      <c r="B23" s="908" t="s">
        <v>492</v>
      </c>
      <c r="C23" s="909"/>
      <c r="D23" s="909"/>
      <c r="E23" s="909"/>
      <c r="F23" s="910"/>
      <c r="G23" s="156">
        <f>+G12-G21</f>
        <v>0</v>
      </c>
    </row>
    <row r="25" spans="2:7" x14ac:dyDescent="0.25">
      <c r="B25" s="911" t="s">
        <v>493</v>
      </c>
      <c r="C25" s="912"/>
      <c r="D25" s="912"/>
      <c r="E25" s="912"/>
      <c r="F25" s="913"/>
      <c r="G25" s="119" t="s">
        <v>494</v>
      </c>
    </row>
    <row r="26" spans="2:7" x14ac:dyDescent="0.25">
      <c r="B26" s="914" t="s">
        <v>658</v>
      </c>
      <c r="C26" s="915"/>
      <c r="D26" s="915"/>
      <c r="E26" s="915"/>
      <c r="F26" s="916"/>
      <c r="G26" s="218">
        <f>+G84</f>
        <v>0</v>
      </c>
    </row>
    <row r="27" spans="2:7" x14ac:dyDescent="0.25">
      <c r="B27" s="917" t="s">
        <v>659</v>
      </c>
      <c r="C27" s="918"/>
      <c r="D27" s="918"/>
      <c r="E27" s="918"/>
      <c r="F27" s="919"/>
      <c r="G27" s="219">
        <f>+G91</f>
        <v>0</v>
      </c>
    </row>
    <row r="28" spans="2:7" x14ac:dyDescent="0.25">
      <c r="B28" s="917" t="s">
        <v>660</v>
      </c>
      <c r="C28" s="918"/>
      <c r="D28" s="918"/>
      <c r="E28" s="918"/>
      <c r="F28" s="919"/>
      <c r="G28" s="219">
        <f>+G103</f>
        <v>0</v>
      </c>
    </row>
    <row r="29" spans="2:7" x14ac:dyDescent="0.25">
      <c r="B29" s="917" t="s">
        <v>498</v>
      </c>
      <c r="C29" s="918"/>
      <c r="D29" s="918"/>
      <c r="E29" s="918"/>
      <c r="F29" s="919"/>
      <c r="G29" s="219">
        <v>0</v>
      </c>
    </row>
    <row r="30" spans="2:7" x14ac:dyDescent="0.25">
      <c r="B30" s="917" t="s">
        <v>499</v>
      </c>
      <c r="C30" s="918"/>
      <c r="D30" s="918"/>
      <c r="E30" s="918"/>
      <c r="F30" s="919"/>
      <c r="G30" s="219">
        <f>+G113</f>
        <v>0</v>
      </c>
    </row>
    <row r="31" spans="2:7" x14ac:dyDescent="0.25">
      <c r="B31" s="917" t="s">
        <v>500</v>
      </c>
      <c r="C31" s="918"/>
      <c r="D31" s="918"/>
      <c r="E31" s="918"/>
      <c r="F31" s="919"/>
      <c r="G31" s="219">
        <f>+G118</f>
        <v>0</v>
      </c>
    </row>
    <row r="32" spans="2:7" x14ac:dyDescent="0.25">
      <c r="B32" s="917" t="s">
        <v>501</v>
      </c>
      <c r="C32" s="918"/>
      <c r="D32" s="918"/>
      <c r="E32" s="918"/>
      <c r="F32" s="919"/>
      <c r="G32" s="219">
        <f>+G123</f>
        <v>0</v>
      </c>
    </row>
    <row r="33" spans="2:7" x14ac:dyDescent="0.25">
      <c r="B33" s="917" t="s">
        <v>502</v>
      </c>
      <c r="C33" s="918"/>
      <c r="D33" s="918"/>
      <c r="E33" s="918"/>
      <c r="F33" s="919"/>
      <c r="G33" s="219">
        <f>+G130</f>
        <v>0</v>
      </c>
    </row>
    <row r="34" spans="2:7" x14ac:dyDescent="0.25">
      <c r="B34" s="917" t="s">
        <v>503</v>
      </c>
      <c r="C34" s="918"/>
      <c r="D34" s="918"/>
      <c r="E34" s="918"/>
      <c r="F34" s="919"/>
      <c r="G34" s="219">
        <f>+G135</f>
        <v>0</v>
      </c>
    </row>
    <row r="35" spans="2:7" x14ac:dyDescent="0.25">
      <c r="B35" s="917" t="s">
        <v>504</v>
      </c>
      <c r="C35" s="918"/>
      <c r="D35" s="918"/>
      <c r="E35" s="918"/>
      <c r="F35" s="919"/>
      <c r="G35" s="219">
        <f>+G146</f>
        <v>0</v>
      </c>
    </row>
    <row r="36" spans="2:7" x14ac:dyDescent="0.25">
      <c r="B36" s="917" t="s">
        <v>505</v>
      </c>
      <c r="C36" s="918"/>
      <c r="D36" s="918"/>
      <c r="E36" s="918"/>
      <c r="F36" s="919"/>
      <c r="G36" s="219">
        <f>+G152</f>
        <v>0</v>
      </c>
    </row>
    <row r="37" spans="2:7" x14ac:dyDescent="0.25">
      <c r="B37" s="917" t="s">
        <v>506</v>
      </c>
      <c r="C37" s="918"/>
      <c r="D37" s="918"/>
      <c r="E37" s="918"/>
      <c r="F37" s="919"/>
      <c r="G37" s="219">
        <f>+G158</f>
        <v>0</v>
      </c>
    </row>
    <row r="38" spans="2:7" x14ac:dyDescent="0.25">
      <c r="B38" s="917" t="s">
        <v>661</v>
      </c>
      <c r="C38" s="918"/>
      <c r="D38" s="918"/>
      <c r="E38" s="918"/>
      <c r="F38" s="919"/>
      <c r="G38" s="219">
        <f>+G164</f>
        <v>0</v>
      </c>
    </row>
    <row r="39" spans="2:7" x14ac:dyDescent="0.25">
      <c r="B39" s="917" t="s">
        <v>508</v>
      </c>
      <c r="C39" s="918"/>
      <c r="D39" s="918"/>
      <c r="E39" s="918"/>
      <c r="F39" s="919"/>
      <c r="G39" s="219">
        <f>+G170</f>
        <v>0</v>
      </c>
    </row>
    <row r="40" spans="2:7" x14ac:dyDescent="0.25">
      <c r="B40" s="917" t="s">
        <v>509</v>
      </c>
      <c r="C40" s="918"/>
      <c r="D40" s="918"/>
      <c r="E40" s="918"/>
      <c r="F40" s="919"/>
      <c r="G40" s="219">
        <f>+G176</f>
        <v>0</v>
      </c>
    </row>
    <row r="41" spans="2:7" x14ac:dyDescent="0.25">
      <c r="B41" s="917" t="s">
        <v>510</v>
      </c>
      <c r="C41" s="918"/>
      <c r="D41" s="918"/>
      <c r="E41" s="918"/>
      <c r="F41" s="919"/>
      <c r="G41" s="219">
        <f>+G183</f>
        <v>0</v>
      </c>
    </row>
    <row r="42" spans="2:7" x14ac:dyDescent="0.25">
      <c r="B42" s="917" t="s">
        <v>511</v>
      </c>
      <c r="C42" s="918"/>
      <c r="D42" s="918"/>
      <c r="E42" s="918"/>
      <c r="F42" s="919"/>
      <c r="G42" s="219">
        <f>+G190</f>
        <v>0</v>
      </c>
    </row>
    <row r="43" spans="2:7" x14ac:dyDescent="0.25">
      <c r="B43" s="917" t="s">
        <v>512</v>
      </c>
      <c r="C43" s="918"/>
      <c r="D43" s="918"/>
      <c r="E43" s="918"/>
      <c r="F43" s="919"/>
      <c r="G43" s="219">
        <f>+G195</f>
        <v>0</v>
      </c>
    </row>
    <row r="44" spans="2:7" x14ac:dyDescent="0.25">
      <c r="B44" s="917" t="s">
        <v>662</v>
      </c>
      <c r="C44" s="918"/>
      <c r="D44" s="918"/>
      <c r="E44" s="918"/>
      <c r="F44" s="919"/>
      <c r="G44" s="219">
        <f>+G201</f>
        <v>0</v>
      </c>
    </row>
    <row r="45" spans="2:7" x14ac:dyDescent="0.25">
      <c r="B45" s="917" t="s">
        <v>514</v>
      </c>
      <c r="C45" s="918"/>
      <c r="D45" s="918"/>
      <c r="E45" s="918"/>
      <c r="F45" s="919"/>
      <c r="G45" s="219">
        <f>+G210</f>
        <v>0</v>
      </c>
    </row>
    <row r="46" spans="2:7" x14ac:dyDescent="0.25">
      <c r="B46" s="220" t="s">
        <v>663</v>
      </c>
      <c r="C46" s="221"/>
      <c r="D46" s="221"/>
      <c r="E46" s="221"/>
      <c r="F46" s="222"/>
      <c r="G46" s="223">
        <f>+G219</f>
        <v>0</v>
      </c>
    </row>
    <row r="47" spans="2:7" x14ac:dyDescent="0.25">
      <c r="B47" s="926" t="s">
        <v>516</v>
      </c>
      <c r="C47" s="927"/>
      <c r="D47" s="927"/>
      <c r="E47" s="927"/>
      <c r="F47" s="928"/>
      <c r="G47" s="120">
        <f>SUM(G26:G46)</f>
        <v>0</v>
      </c>
    </row>
    <row r="49" spans="2:8" x14ac:dyDescent="0.25">
      <c r="B49" s="929" t="s">
        <v>517</v>
      </c>
      <c r="C49" s="930"/>
      <c r="D49" s="930"/>
      <c r="E49" s="930"/>
      <c r="F49" s="931"/>
      <c r="G49" s="224">
        <f>+G231</f>
        <v>0</v>
      </c>
    </row>
    <row r="51" spans="2:8" x14ac:dyDescent="0.25">
      <c r="B51" s="926" t="s">
        <v>518</v>
      </c>
      <c r="C51" s="927"/>
      <c r="D51" s="927"/>
      <c r="E51" s="927"/>
      <c r="F51" s="928"/>
      <c r="G51" s="120">
        <f>+G23+G47+G49</f>
        <v>0</v>
      </c>
    </row>
    <row r="55" spans="2:8" ht="15.75" x14ac:dyDescent="0.25">
      <c r="B55" s="932" t="s">
        <v>519</v>
      </c>
      <c r="C55" s="932"/>
      <c r="D55" s="932"/>
      <c r="E55" s="932"/>
      <c r="F55" s="932"/>
      <c r="G55" s="932"/>
      <c r="H55" s="157"/>
    </row>
    <row r="57" spans="2:8" x14ac:dyDescent="0.25">
      <c r="B57" s="158" t="s">
        <v>664</v>
      </c>
      <c r="C57" s="158"/>
      <c r="D57" s="158"/>
      <c r="E57" s="158"/>
      <c r="F57" s="158"/>
      <c r="G57" s="158"/>
    </row>
    <row r="58" spans="2:8" ht="38.25" x14ac:dyDescent="0.25">
      <c r="B58" s="603" t="s">
        <v>521</v>
      </c>
      <c r="C58" s="603" t="s">
        <v>947</v>
      </c>
      <c r="D58" s="603" t="s">
        <v>950</v>
      </c>
      <c r="E58" s="603" t="s">
        <v>951</v>
      </c>
      <c r="F58" s="603" t="s">
        <v>952</v>
      </c>
      <c r="G58" s="603" t="s">
        <v>526</v>
      </c>
    </row>
    <row r="59" spans="2:8" x14ac:dyDescent="0.25">
      <c r="B59" s="329" t="s">
        <v>527</v>
      </c>
      <c r="C59" s="270"/>
      <c r="D59" s="270"/>
      <c r="E59" s="270"/>
      <c r="F59" s="330">
        <f t="shared" ref="F59:F65" si="0">+D59+E59</f>
        <v>0</v>
      </c>
      <c r="G59" s="226">
        <f t="shared" ref="G59:G65" si="1">+F59-C59</f>
        <v>0</v>
      </c>
    </row>
    <row r="60" spans="2:8" x14ac:dyDescent="0.25">
      <c r="B60" s="331" t="s">
        <v>528</v>
      </c>
      <c r="C60" s="270"/>
      <c r="D60" s="270"/>
      <c r="E60" s="270"/>
      <c r="F60" s="332">
        <f t="shared" si="0"/>
        <v>0</v>
      </c>
      <c r="G60" s="226">
        <f t="shared" si="1"/>
        <v>0</v>
      </c>
    </row>
    <row r="61" spans="2:8" x14ac:dyDescent="0.25">
      <c r="B61" s="331" t="s">
        <v>529</v>
      </c>
      <c r="C61" s="270"/>
      <c r="D61" s="270"/>
      <c r="E61" s="270"/>
      <c r="F61" s="332">
        <f t="shared" si="0"/>
        <v>0</v>
      </c>
      <c r="G61" s="226">
        <f t="shared" si="1"/>
        <v>0</v>
      </c>
    </row>
    <row r="62" spans="2:8" ht="24.75" customHeight="1" x14ac:dyDescent="0.25">
      <c r="B62" s="331" t="s">
        <v>530</v>
      </c>
      <c r="C62" s="270"/>
      <c r="D62" s="270"/>
      <c r="E62" s="270"/>
      <c r="F62" s="332">
        <f t="shared" si="0"/>
        <v>0</v>
      </c>
      <c r="G62" s="226">
        <f t="shared" si="1"/>
        <v>0</v>
      </c>
    </row>
    <row r="63" spans="2:8" x14ac:dyDescent="0.25">
      <c r="B63" s="331" t="s">
        <v>531</v>
      </c>
      <c r="C63" s="270"/>
      <c r="D63" s="270"/>
      <c r="E63" s="270"/>
      <c r="F63" s="332">
        <f t="shared" si="0"/>
        <v>0</v>
      </c>
      <c r="G63" s="226">
        <f t="shared" si="1"/>
        <v>0</v>
      </c>
    </row>
    <row r="64" spans="2:8" x14ac:dyDescent="0.25">
      <c r="B64" s="331" t="s">
        <v>532</v>
      </c>
      <c r="C64" s="270"/>
      <c r="D64" s="270"/>
      <c r="E64" s="270"/>
      <c r="F64" s="332">
        <f t="shared" si="0"/>
        <v>0</v>
      </c>
      <c r="G64" s="226">
        <f t="shared" si="1"/>
        <v>0</v>
      </c>
    </row>
    <row r="65" spans="2:7" x14ac:dyDescent="0.25">
      <c r="B65" s="333" t="s">
        <v>533</v>
      </c>
      <c r="C65" s="270"/>
      <c r="D65" s="270"/>
      <c r="E65" s="270"/>
      <c r="F65" s="334">
        <f t="shared" si="0"/>
        <v>0</v>
      </c>
      <c r="G65" s="226">
        <f t="shared" si="1"/>
        <v>0</v>
      </c>
    </row>
    <row r="66" spans="2:7" x14ac:dyDescent="0.25">
      <c r="B66" s="335" t="s">
        <v>534</v>
      </c>
      <c r="C66" s="156">
        <f>SUM(C59:C65)</f>
        <v>0</v>
      </c>
      <c r="D66" s="156">
        <f t="shared" ref="D66:G66" si="2">SUM(D59:D65)</f>
        <v>0</v>
      </c>
      <c r="E66" s="156">
        <f t="shared" si="2"/>
        <v>0</v>
      </c>
      <c r="F66" s="156">
        <f t="shared" si="2"/>
        <v>0</v>
      </c>
      <c r="G66" s="156">
        <f t="shared" si="2"/>
        <v>0</v>
      </c>
    </row>
    <row r="67" spans="2:7" x14ac:dyDescent="0.25">
      <c r="B67" s="329" t="s">
        <v>535</v>
      </c>
      <c r="C67" s="270"/>
      <c r="D67" s="270"/>
      <c r="E67" s="270"/>
      <c r="F67" s="330">
        <f t="shared" ref="F67:F72" si="3">+D67+E67</f>
        <v>0</v>
      </c>
      <c r="G67" s="226">
        <f t="shared" ref="G67:G72" si="4">+F67-C67</f>
        <v>0</v>
      </c>
    </row>
    <row r="68" spans="2:7" x14ac:dyDescent="0.25">
      <c r="B68" s="331" t="s">
        <v>536</v>
      </c>
      <c r="C68" s="270"/>
      <c r="D68" s="270"/>
      <c r="E68" s="270"/>
      <c r="F68" s="332">
        <f t="shared" si="3"/>
        <v>0</v>
      </c>
      <c r="G68" s="226">
        <f t="shared" si="4"/>
        <v>0</v>
      </c>
    </row>
    <row r="69" spans="2:7" ht="25.5" x14ac:dyDescent="0.25">
      <c r="B69" s="331" t="s">
        <v>537</v>
      </c>
      <c r="C69" s="270"/>
      <c r="D69" s="270"/>
      <c r="E69" s="270"/>
      <c r="F69" s="332">
        <f t="shared" si="3"/>
        <v>0</v>
      </c>
      <c r="G69" s="226">
        <f t="shared" si="4"/>
        <v>0</v>
      </c>
    </row>
    <row r="70" spans="2:7" x14ac:dyDescent="0.25">
      <c r="B70" s="331" t="s">
        <v>538</v>
      </c>
      <c r="C70" s="270"/>
      <c r="D70" s="270"/>
      <c r="E70" s="270"/>
      <c r="F70" s="332">
        <f t="shared" si="3"/>
        <v>0</v>
      </c>
      <c r="G70" s="226">
        <f t="shared" si="4"/>
        <v>0</v>
      </c>
    </row>
    <row r="71" spans="2:7" x14ac:dyDescent="0.25">
      <c r="B71" s="331" t="s">
        <v>539</v>
      </c>
      <c r="C71" s="270"/>
      <c r="D71" s="270"/>
      <c r="E71" s="270"/>
      <c r="F71" s="332">
        <f t="shared" si="3"/>
        <v>0</v>
      </c>
      <c r="G71" s="226">
        <f t="shared" si="4"/>
        <v>0</v>
      </c>
    </row>
    <row r="72" spans="2:7" x14ac:dyDescent="0.25">
      <c r="B72" s="333" t="s">
        <v>540</v>
      </c>
      <c r="C72" s="270"/>
      <c r="D72" s="270"/>
      <c r="E72" s="270"/>
      <c r="F72" s="334">
        <f t="shared" si="3"/>
        <v>0</v>
      </c>
      <c r="G72" s="226">
        <f t="shared" si="4"/>
        <v>0</v>
      </c>
    </row>
    <row r="73" spans="2:7" x14ac:dyDescent="0.25">
      <c r="B73" s="335" t="s">
        <v>541</v>
      </c>
      <c r="C73" s="156">
        <f>SUM(C67:C72)</f>
        <v>0</v>
      </c>
      <c r="D73" s="156">
        <f t="shared" ref="D73:G73" si="5">SUM(D67:D72)</f>
        <v>0</v>
      </c>
      <c r="E73" s="156">
        <f t="shared" si="5"/>
        <v>0</v>
      </c>
      <c r="F73" s="156">
        <f t="shared" si="5"/>
        <v>0</v>
      </c>
      <c r="G73" s="156">
        <f t="shared" si="5"/>
        <v>0</v>
      </c>
    </row>
    <row r="74" spans="2:7" x14ac:dyDescent="0.25">
      <c r="B74" s="329" t="s">
        <v>542</v>
      </c>
      <c r="C74" s="270"/>
      <c r="D74" s="270"/>
      <c r="E74" s="270"/>
      <c r="F74" s="330">
        <f>+D74+E74</f>
        <v>0</v>
      </c>
      <c r="G74" s="226">
        <f t="shared" ref="G74:G82" si="6">+F74-C74</f>
        <v>0</v>
      </c>
    </row>
    <row r="75" spans="2:7" ht="25.5" x14ac:dyDescent="0.25">
      <c r="B75" s="331" t="s">
        <v>543</v>
      </c>
      <c r="C75" s="270"/>
      <c r="D75" s="270"/>
      <c r="E75" s="270"/>
      <c r="F75" s="332">
        <f>+D75+E75</f>
        <v>0</v>
      </c>
      <c r="G75" s="226">
        <f t="shared" si="6"/>
        <v>0</v>
      </c>
    </row>
    <row r="76" spans="2:7" x14ac:dyDescent="0.25">
      <c r="B76" s="331" t="s">
        <v>544</v>
      </c>
      <c r="C76" s="270"/>
      <c r="D76" s="270"/>
      <c r="E76" s="270"/>
      <c r="F76" s="332">
        <f t="shared" ref="F76:F82" si="7">+D76+E76</f>
        <v>0</v>
      </c>
      <c r="G76" s="226">
        <f t="shared" si="6"/>
        <v>0</v>
      </c>
    </row>
    <row r="77" spans="2:7" ht="25.5" x14ac:dyDescent="0.25">
      <c r="B77" s="331" t="s">
        <v>545</v>
      </c>
      <c r="C77" s="270"/>
      <c r="D77" s="270"/>
      <c r="E77" s="270"/>
      <c r="F77" s="332">
        <f t="shared" si="7"/>
        <v>0</v>
      </c>
      <c r="G77" s="226">
        <f t="shared" si="6"/>
        <v>0</v>
      </c>
    </row>
    <row r="78" spans="2:7" x14ac:dyDescent="0.25">
      <c r="B78" s="331" t="s">
        <v>546</v>
      </c>
      <c r="C78" s="270"/>
      <c r="D78" s="270"/>
      <c r="E78" s="270"/>
      <c r="F78" s="332">
        <f t="shared" si="7"/>
        <v>0</v>
      </c>
      <c r="G78" s="226">
        <f t="shared" si="6"/>
        <v>0</v>
      </c>
    </row>
    <row r="79" spans="2:7" x14ac:dyDescent="0.25">
      <c r="B79" s="331" t="s">
        <v>547</v>
      </c>
      <c r="C79" s="270"/>
      <c r="D79" s="270"/>
      <c r="E79" s="270"/>
      <c r="F79" s="332">
        <f t="shared" si="7"/>
        <v>0</v>
      </c>
      <c r="G79" s="226">
        <f t="shared" si="6"/>
        <v>0</v>
      </c>
    </row>
    <row r="80" spans="2:7" x14ac:dyDescent="0.25">
      <c r="B80" s="336" t="s">
        <v>548</v>
      </c>
      <c r="C80" s="270"/>
      <c r="D80" s="270"/>
      <c r="E80" s="270"/>
      <c r="F80" s="332">
        <f t="shared" si="7"/>
        <v>0</v>
      </c>
      <c r="G80" s="226">
        <f t="shared" si="6"/>
        <v>0</v>
      </c>
    </row>
    <row r="81" spans="2:7" x14ac:dyDescent="0.25">
      <c r="B81" s="336" t="s">
        <v>668</v>
      </c>
      <c r="C81" s="270"/>
      <c r="D81" s="270"/>
      <c r="E81" s="270"/>
      <c r="F81" s="332">
        <f t="shared" si="7"/>
        <v>0</v>
      </c>
      <c r="G81" s="226">
        <f t="shared" si="6"/>
        <v>0</v>
      </c>
    </row>
    <row r="82" spans="2:7" x14ac:dyDescent="0.25">
      <c r="B82" s="333" t="s">
        <v>550</v>
      </c>
      <c r="C82" s="270"/>
      <c r="D82" s="270"/>
      <c r="E82" s="270"/>
      <c r="F82" s="332">
        <f t="shared" si="7"/>
        <v>0</v>
      </c>
      <c r="G82" s="226">
        <f t="shared" si="6"/>
        <v>0</v>
      </c>
    </row>
    <row r="83" spans="2:7" x14ac:dyDescent="0.25">
      <c r="B83" s="335" t="s">
        <v>551</v>
      </c>
      <c r="C83" s="156">
        <f>SUM(C74:C82)</f>
        <v>0</v>
      </c>
      <c r="D83" s="156">
        <f>SUM(D74:D82)</f>
        <v>0</v>
      </c>
      <c r="E83" s="156">
        <f>SUM(E74:E82)</f>
        <v>0</v>
      </c>
      <c r="F83" s="156">
        <f>SUM(F74:F82)</f>
        <v>0</v>
      </c>
      <c r="G83" s="156">
        <f>SUM(G74:G82)</f>
        <v>0</v>
      </c>
    </row>
    <row r="84" spans="2:7" x14ac:dyDescent="0.25">
      <c r="B84" s="335" t="s">
        <v>373</v>
      </c>
      <c r="C84" s="156">
        <f>+C66+C73+C83</f>
        <v>0</v>
      </c>
      <c r="D84" s="156">
        <f>+D66+D73+D83</f>
        <v>0</v>
      </c>
      <c r="E84" s="156">
        <f>+E66+E73+E83</f>
        <v>0</v>
      </c>
      <c r="F84" s="156">
        <f>+F66+F73+F83</f>
        <v>0</v>
      </c>
      <c r="G84" s="156">
        <f>+G66+G73+G83</f>
        <v>0</v>
      </c>
    </row>
    <row r="86" spans="2:7" x14ac:dyDescent="0.25">
      <c r="B86" s="158" t="s">
        <v>552</v>
      </c>
      <c r="C86" s="158"/>
      <c r="D86" s="158"/>
      <c r="E86" s="158"/>
    </row>
    <row r="87" spans="2:7" x14ac:dyDescent="0.25">
      <c r="B87" s="1042" t="s">
        <v>372</v>
      </c>
      <c r="C87" s="1043"/>
      <c r="D87" s="1043"/>
      <c r="E87" s="1043"/>
      <c r="F87" s="1044"/>
      <c r="G87" s="603" t="s">
        <v>526</v>
      </c>
    </row>
    <row r="88" spans="2:7" x14ac:dyDescent="0.25">
      <c r="B88" s="1014" t="s">
        <v>553</v>
      </c>
      <c r="C88" s="1015"/>
      <c r="D88" s="1015"/>
      <c r="E88" s="1015"/>
      <c r="F88" s="1016"/>
      <c r="G88" s="269"/>
    </row>
    <row r="89" spans="2:7" x14ac:dyDescent="0.25">
      <c r="B89" s="1008" t="s">
        <v>554</v>
      </c>
      <c r="C89" s="1009"/>
      <c r="D89" s="1009"/>
      <c r="E89" s="1009"/>
      <c r="F89" s="1010"/>
      <c r="G89" s="270"/>
    </row>
    <row r="90" spans="2:7" x14ac:dyDescent="0.25">
      <c r="B90" s="998" t="s">
        <v>555</v>
      </c>
      <c r="C90" s="1026"/>
      <c r="D90" s="1026"/>
      <c r="E90" s="1026"/>
      <c r="F90" s="1027"/>
      <c r="G90" s="272"/>
    </row>
    <row r="91" spans="2:7" x14ac:dyDescent="0.25">
      <c r="B91" s="1020" t="s">
        <v>373</v>
      </c>
      <c r="C91" s="1021"/>
      <c r="D91" s="1021"/>
      <c r="E91" s="1021"/>
      <c r="F91" s="1022"/>
      <c r="G91" s="156">
        <f>SUM(G88:G90)</f>
        <v>0</v>
      </c>
    </row>
    <row r="93" spans="2:7" x14ac:dyDescent="0.25">
      <c r="B93" s="158" t="s">
        <v>556</v>
      </c>
      <c r="C93" s="158"/>
      <c r="D93" s="158"/>
      <c r="E93" s="158"/>
    </row>
    <row r="94" spans="2:7" ht="25.5" x14ac:dyDescent="0.25">
      <c r="B94" s="1042" t="s">
        <v>372</v>
      </c>
      <c r="C94" s="1043"/>
      <c r="D94" s="1044"/>
      <c r="E94" s="603" t="s">
        <v>953</v>
      </c>
      <c r="F94" s="603" t="s">
        <v>954</v>
      </c>
      <c r="G94" s="603" t="s">
        <v>526</v>
      </c>
    </row>
    <row r="95" spans="2:7" x14ac:dyDescent="0.25">
      <c r="B95" s="1014" t="s">
        <v>559</v>
      </c>
      <c r="C95" s="1015"/>
      <c r="D95" s="1016"/>
      <c r="E95" s="270"/>
      <c r="F95" s="270"/>
      <c r="G95" s="240">
        <f t="shared" ref="G95:G102" si="8">+E95-F95</f>
        <v>0</v>
      </c>
    </row>
    <row r="96" spans="2:7" x14ac:dyDescent="0.25">
      <c r="B96" s="1008" t="s">
        <v>560</v>
      </c>
      <c r="C96" s="1009"/>
      <c r="D96" s="1010"/>
      <c r="E96" s="270"/>
      <c r="F96" s="270"/>
      <c r="G96" s="226">
        <f t="shared" si="8"/>
        <v>0</v>
      </c>
    </row>
    <row r="97" spans="2:8" x14ac:dyDescent="0.25">
      <c r="B97" s="1008" t="s">
        <v>561</v>
      </c>
      <c r="C97" s="1009"/>
      <c r="D97" s="1010"/>
      <c r="E97" s="270"/>
      <c r="F97" s="270"/>
      <c r="G97" s="226">
        <f t="shared" si="8"/>
        <v>0</v>
      </c>
    </row>
    <row r="98" spans="2:8" x14ac:dyDescent="0.25">
      <c r="B98" s="1008" t="s">
        <v>562</v>
      </c>
      <c r="C98" s="1009"/>
      <c r="D98" s="1010"/>
      <c r="E98" s="270"/>
      <c r="F98" s="270"/>
      <c r="G98" s="226">
        <f t="shared" si="8"/>
        <v>0</v>
      </c>
    </row>
    <row r="99" spans="2:8" x14ac:dyDescent="0.25">
      <c r="B99" s="1008" t="s">
        <v>563</v>
      </c>
      <c r="C99" s="1009"/>
      <c r="D99" s="1010"/>
      <c r="E99" s="270"/>
      <c r="F99" s="270"/>
      <c r="G99" s="226">
        <f t="shared" si="8"/>
        <v>0</v>
      </c>
    </row>
    <row r="100" spans="2:8" x14ac:dyDescent="0.25">
      <c r="B100" s="1008" t="s">
        <v>564</v>
      </c>
      <c r="C100" s="1009"/>
      <c r="D100" s="1010"/>
      <c r="E100" s="270"/>
      <c r="F100" s="270"/>
      <c r="G100" s="226">
        <f t="shared" si="8"/>
        <v>0</v>
      </c>
    </row>
    <row r="101" spans="2:8" x14ac:dyDescent="0.25">
      <c r="B101" s="1008" t="s">
        <v>565</v>
      </c>
      <c r="C101" s="1009"/>
      <c r="D101" s="1010"/>
      <c r="E101" s="270"/>
      <c r="F101" s="270"/>
      <c r="G101" s="226">
        <f t="shared" si="8"/>
        <v>0</v>
      </c>
    </row>
    <row r="102" spans="2:8" x14ac:dyDescent="0.25">
      <c r="B102" s="998" t="s">
        <v>566</v>
      </c>
      <c r="C102" s="1026"/>
      <c r="D102" s="1027"/>
      <c r="E102" s="270"/>
      <c r="F102" s="270"/>
      <c r="G102" s="241">
        <f t="shared" si="8"/>
        <v>0</v>
      </c>
    </row>
    <row r="103" spans="2:8" x14ac:dyDescent="0.25">
      <c r="B103" s="1020" t="s">
        <v>373</v>
      </c>
      <c r="C103" s="1021"/>
      <c r="D103" s="1022"/>
      <c r="E103" s="156">
        <f>SUM(E95:E102)</f>
        <v>0</v>
      </c>
      <c r="F103" s="156">
        <f>SUM(F95:F102)</f>
        <v>0</v>
      </c>
      <c r="G103" s="156">
        <f>SUM(G95:G102)</f>
        <v>0</v>
      </c>
    </row>
    <row r="105" spans="2:8" x14ac:dyDescent="0.25">
      <c r="B105" s="158" t="s">
        <v>671</v>
      </c>
      <c r="C105" s="337"/>
      <c r="D105" s="337"/>
      <c r="E105" s="337"/>
      <c r="F105" s="337"/>
      <c r="G105" s="337"/>
      <c r="H105" s="337"/>
    </row>
    <row r="106" spans="2:8" x14ac:dyDescent="0.25">
      <c r="B106" s="125" t="s">
        <v>955</v>
      </c>
    </row>
    <row r="108" spans="2:8" x14ac:dyDescent="0.25">
      <c r="B108" s="158" t="s">
        <v>956</v>
      </c>
      <c r="C108" s="337"/>
      <c r="D108" s="337"/>
      <c r="E108" s="337"/>
    </row>
    <row r="109" spans="2:8" ht="51" x14ac:dyDescent="0.25">
      <c r="B109" s="1042" t="s">
        <v>372</v>
      </c>
      <c r="C109" s="1043"/>
      <c r="D109" s="1044"/>
      <c r="E109" s="603" t="s">
        <v>957</v>
      </c>
      <c r="F109" s="603" t="s">
        <v>958</v>
      </c>
      <c r="G109" s="603" t="s">
        <v>526</v>
      </c>
    </row>
    <row r="110" spans="2:8" x14ac:dyDescent="0.25">
      <c r="B110" s="1051"/>
      <c r="C110" s="1052"/>
      <c r="D110" s="1053"/>
      <c r="E110" s="338"/>
      <c r="F110" s="338"/>
      <c r="G110" s="339">
        <f t="shared" ref="G110:G111" si="9">+E110-F110</f>
        <v>0</v>
      </c>
    </row>
    <row r="111" spans="2:8" x14ac:dyDescent="0.25">
      <c r="B111" s="1054"/>
      <c r="C111" s="1055"/>
      <c r="D111" s="1056"/>
      <c r="E111" s="338"/>
      <c r="F111" s="338"/>
      <c r="G111" s="340">
        <f t="shared" si="9"/>
        <v>0</v>
      </c>
    </row>
    <row r="112" spans="2:8" x14ac:dyDescent="0.25">
      <c r="B112" s="1048"/>
      <c r="C112" s="1049"/>
      <c r="D112" s="1050"/>
      <c r="E112" s="338"/>
      <c r="F112" s="338"/>
      <c r="G112" s="602">
        <f>+E112-F112</f>
        <v>0</v>
      </c>
    </row>
    <row r="113" spans="2:7" x14ac:dyDescent="0.25">
      <c r="B113" s="1020" t="s">
        <v>373</v>
      </c>
      <c r="C113" s="1021"/>
      <c r="D113" s="1022"/>
      <c r="E113" s="341">
        <f>SUM(E110:E112)</f>
        <v>0</v>
      </c>
      <c r="F113" s="341">
        <f t="shared" ref="F113:G113" si="10">SUM(F110:F112)</f>
        <v>0</v>
      </c>
      <c r="G113" s="341">
        <f t="shared" si="10"/>
        <v>0</v>
      </c>
    </row>
    <row r="115" spans="2:7" x14ac:dyDescent="0.25">
      <c r="B115" s="158" t="s">
        <v>594</v>
      </c>
    </row>
    <row r="116" spans="2:7" x14ac:dyDescent="0.25">
      <c r="B116" s="1042" t="s">
        <v>372</v>
      </c>
      <c r="C116" s="1043"/>
      <c r="D116" s="1043"/>
      <c r="E116" s="1044"/>
      <c r="F116" s="603" t="s">
        <v>494</v>
      </c>
      <c r="G116" s="603" t="s">
        <v>526</v>
      </c>
    </row>
    <row r="117" spans="2:7" x14ac:dyDescent="0.25">
      <c r="B117" s="1045" t="s">
        <v>959</v>
      </c>
      <c r="C117" s="1046"/>
      <c r="D117" s="1046"/>
      <c r="E117" s="1047"/>
      <c r="F117" s="342"/>
      <c r="G117" s="343">
        <f>-F117</f>
        <v>0</v>
      </c>
    </row>
    <row r="118" spans="2:7" x14ac:dyDescent="0.25">
      <c r="B118" s="1020" t="s">
        <v>373</v>
      </c>
      <c r="C118" s="1021"/>
      <c r="D118" s="1021"/>
      <c r="E118" s="1021"/>
      <c r="F118" s="1022"/>
      <c r="G118" s="156">
        <f>+G117</f>
        <v>0</v>
      </c>
    </row>
    <row r="120" spans="2:7" x14ac:dyDescent="0.25">
      <c r="B120" s="158" t="s">
        <v>596</v>
      </c>
      <c r="C120" s="158"/>
      <c r="D120" s="158"/>
      <c r="E120" s="158"/>
    </row>
    <row r="121" spans="2:7" x14ac:dyDescent="0.25">
      <c r="B121" s="1042" t="s">
        <v>372</v>
      </c>
      <c r="C121" s="1043"/>
      <c r="D121" s="1043"/>
      <c r="E121" s="1044"/>
      <c r="F121" s="603" t="s">
        <v>494</v>
      </c>
      <c r="G121" s="603" t="s">
        <v>526</v>
      </c>
    </row>
    <row r="122" spans="2:7" ht="25.5" customHeight="1" x14ac:dyDescent="0.25">
      <c r="B122" s="1045" t="s">
        <v>960</v>
      </c>
      <c r="C122" s="1046"/>
      <c r="D122" s="1046"/>
      <c r="E122" s="1047"/>
      <c r="F122" s="344"/>
      <c r="G122" s="345">
        <f>-F122</f>
        <v>0</v>
      </c>
    </row>
    <row r="123" spans="2:7" x14ac:dyDescent="0.25">
      <c r="B123" s="1020" t="s">
        <v>373</v>
      </c>
      <c r="C123" s="1021"/>
      <c r="D123" s="1021"/>
      <c r="E123" s="1021"/>
      <c r="F123" s="1022"/>
      <c r="G123" s="156">
        <f>+G122</f>
        <v>0</v>
      </c>
    </row>
    <row r="125" spans="2:7" x14ac:dyDescent="0.25">
      <c r="B125" s="158" t="s">
        <v>598</v>
      </c>
      <c r="C125" s="158"/>
      <c r="D125" s="158"/>
      <c r="E125" s="158"/>
    </row>
    <row r="126" spans="2:7" ht="76.5" x14ac:dyDescent="0.25">
      <c r="B126" s="603" t="s">
        <v>372</v>
      </c>
      <c r="C126" s="603" t="s">
        <v>961</v>
      </c>
      <c r="D126" s="603" t="s">
        <v>600</v>
      </c>
      <c r="E126" s="603" t="s">
        <v>601</v>
      </c>
      <c r="F126" s="603" t="s">
        <v>962</v>
      </c>
      <c r="G126" s="603" t="s">
        <v>526</v>
      </c>
    </row>
    <row r="127" spans="2:7" x14ac:dyDescent="0.25">
      <c r="B127" s="273"/>
      <c r="C127" s="270"/>
      <c r="D127" s="270"/>
      <c r="E127" s="330">
        <f>+C127*D127/100</f>
        <v>0</v>
      </c>
      <c r="F127" s="270"/>
      <c r="G127" s="240">
        <f>+E127-F127</f>
        <v>0</v>
      </c>
    </row>
    <row r="128" spans="2:7" x14ac:dyDescent="0.25">
      <c r="B128" s="275"/>
      <c r="C128" s="270"/>
      <c r="D128" s="270"/>
      <c r="E128" s="332">
        <f t="shared" ref="E128:E129" si="11">+C128*D128/100</f>
        <v>0</v>
      </c>
      <c r="F128" s="270"/>
      <c r="G128" s="226">
        <f>+E128-F128</f>
        <v>0</v>
      </c>
    </row>
    <row r="129" spans="2:7" x14ac:dyDescent="0.25">
      <c r="B129" s="277"/>
      <c r="C129" s="270"/>
      <c r="D129" s="270"/>
      <c r="E129" s="334">
        <f t="shared" si="11"/>
        <v>0</v>
      </c>
      <c r="F129" s="270"/>
      <c r="G129" s="241">
        <f>+E129-F129</f>
        <v>0</v>
      </c>
    </row>
    <row r="130" spans="2:7" x14ac:dyDescent="0.25">
      <c r="B130" s="335" t="s">
        <v>373</v>
      </c>
      <c r="C130" s="156">
        <f>SUM(C127:C129)</f>
        <v>0</v>
      </c>
      <c r="D130" s="156"/>
      <c r="E130" s="156">
        <f>SUM(E127:E129)</f>
        <v>0</v>
      </c>
      <c r="F130" s="156">
        <f>SUM(F127:F129)</f>
        <v>0</v>
      </c>
      <c r="G130" s="156">
        <f>SUM(G127:G129)</f>
        <v>0</v>
      </c>
    </row>
    <row r="132" spans="2:7" x14ac:dyDescent="0.25">
      <c r="B132" s="158" t="s">
        <v>602</v>
      </c>
      <c r="C132" s="158"/>
      <c r="D132" s="158"/>
      <c r="E132" s="158"/>
    </row>
    <row r="133" spans="2:7" ht="63.75" x14ac:dyDescent="0.25">
      <c r="B133" s="1061" t="s">
        <v>372</v>
      </c>
      <c r="C133" s="1061"/>
      <c r="D133" s="1061"/>
      <c r="E133" s="603" t="s">
        <v>963</v>
      </c>
      <c r="F133" s="603" t="s">
        <v>964</v>
      </c>
      <c r="G133" s="603" t="s">
        <v>526</v>
      </c>
    </row>
    <row r="134" spans="2:7" x14ac:dyDescent="0.25">
      <c r="B134" s="1062" t="s">
        <v>965</v>
      </c>
      <c r="C134" s="1062"/>
      <c r="D134" s="1062"/>
      <c r="E134" s="346"/>
      <c r="F134" s="346"/>
      <c r="G134" s="339">
        <f>-E134+F134</f>
        <v>0</v>
      </c>
    </row>
    <row r="135" spans="2:7" x14ac:dyDescent="0.25">
      <c r="B135" s="1061" t="s">
        <v>373</v>
      </c>
      <c r="C135" s="1061"/>
      <c r="D135" s="1061"/>
      <c r="E135" s="207">
        <f>+E134</f>
        <v>0</v>
      </c>
      <c r="F135" s="207">
        <f>+F134</f>
        <v>0</v>
      </c>
      <c r="G135" s="341">
        <f>+G134</f>
        <v>0</v>
      </c>
    </row>
    <row r="137" spans="2:7" x14ac:dyDescent="0.25">
      <c r="B137" s="158" t="s">
        <v>606</v>
      </c>
      <c r="C137" s="158"/>
      <c r="D137" s="158"/>
      <c r="E137" s="158"/>
    </row>
    <row r="138" spans="2:7" x14ac:dyDescent="0.25">
      <c r="B138" s="1042" t="s">
        <v>372</v>
      </c>
      <c r="C138" s="1043"/>
      <c r="D138" s="1043"/>
      <c r="E138" s="1044"/>
      <c r="F138" s="603" t="s">
        <v>494</v>
      </c>
      <c r="G138" s="603" t="s">
        <v>526</v>
      </c>
    </row>
    <row r="139" spans="2:7" ht="12" customHeight="1" x14ac:dyDescent="0.25">
      <c r="B139" s="163" t="s">
        <v>607</v>
      </c>
      <c r="C139" s="1045" t="s">
        <v>966</v>
      </c>
      <c r="D139" s="1046"/>
      <c r="E139" s="1046"/>
      <c r="F139" s="347"/>
      <c r="G139" s="348">
        <f>+F139</f>
        <v>0</v>
      </c>
    </row>
    <row r="140" spans="2:7" ht="12" customHeight="1" x14ac:dyDescent="0.25">
      <c r="B140" s="396" t="s">
        <v>680</v>
      </c>
      <c r="C140" s="1045" t="s">
        <v>967</v>
      </c>
      <c r="D140" s="1046"/>
      <c r="E140" s="1047"/>
      <c r="F140" s="347"/>
      <c r="G140" s="348">
        <f>-F140</f>
        <v>0</v>
      </c>
    </row>
    <row r="141" spans="2:7" ht="12.75" customHeight="1" x14ac:dyDescent="0.25">
      <c r="B141" s="997" t="s">
        <v>681</v>
      </c>
      <c r="C141" s="1084" t="s">
        <v>968</v>
      </c>
      <c r="D141" s="1085"/>
      <c r="E141" s="1086"/>
      <c r="F141" s="346"/>
      <c r="G141" s="1057">
        <f>+F142-F141</f>
        <v>0</v>
      </c>
    </row>
    <row r="142" spans="2:7" ht="23.25" customHeight="1" x14ac:dyDescent="0.25">
      <c r="B142" s="998"/>
      <c r="C142" s="998" t="s">
        <v>969</v>
      </c>
      <c r="D142" s="1026"/>
      <c r="E142" s="1027"/>
      <c r="F142" s="349"/>
      <c r="G142" s="1058"/>
    </row>
    <row r="143" spans="2:7" ht="15" customHeight="1" x14ac:dyDescent="0.25">
      <c r="B143" s="961" t="s">
        <v>614</v>
      </c>
      <c r="C143" s="350" t="s">
        <v>970</v>
      </c>
      <c r="D143" s="351"/>
      <c r="E143" s="351"/>
      <c r="F143" s="346"/>
      <c r="G143" s="1059">
        <f>+F143-F144</f>
        <v>0</v>
      </c>
    </row>
    <row r="144" spans="2:7" x14ac:dyDescent="0.25">
      <c r="B144" s="962"/>
      <c r="C144" s="352" t="s">
        <v>971</v>
      </c>
      <c r="D144" s="353"/>
      <c r="E144" s="353"/>
      <c r="F144" s="349"/>
      <c r="G144" s="1060"/>
    </row>
    <row r="145" spans="2:7" x14ac:dyDescent="0.25">
      <c r="B145" s="225" t="s">
        <v>617</v>
      </c>
      <c r="C145" s="354" t="s">
        <v>618</v>
      </c>
      <c r="D145" s="355"/>
      <c r="E145" s="355"/>
      <c r="F145" s="347"/>
      <c r="G145" s="602">
        <f>-F145</f>
        <v>0</v>
      </c>
    </row>
    <row r="146" spans="2:7" x14ac:dyDescent="0.25">
      <c r="B146" s="1020" t="s">
        <v>373</v>
      </c>
      <c r="C146" s="1021"/>
      <c r="D146" s="1021"/>
      <c r="E146" s="1021"/>
      <c r="F146" s="1022"/>
      <c r="G146" s="156">
        <f>SUM(G139:G145)</f>
        <v>0</v>
      </c>
    </row>
    <row r="147" spans="2:7" s="358" customFormat="1" x14ac:dyDescent="0.25">
      <c r="B147" s="356"/>
      <c r="C147" s="356"/>
      <c r="D147" s="356"/>
      <c r="E147" s="356"/>
      <c r="F147" s="356"/>
      <c r="G147" s="357"/>
    </row>
    <row r="148" spans="2:7" x14ac:dyDescent="0.25">
      <c r="B148" s="158" t="s">
        <v>619</v>
      </c>
      <c r="C148" s="158"/>
      <c r="D148" s="158"/>
    </row>
    <row r="149" spans="2:7" x14ac:dyDescent="0.25">
      <c r="B149" s="1042" t="s">
        <v>372</v>
      </c>
      <c r="C149" s="1043"/>
      <c r="D149" s="1043"/>
      <c r="E149" s="1044"/>
      <c r="F149" s="603" t="s">
        <v>494</v>
      </c>
      <c r="G149" s="603" t="s">
        <v>526</v>
      </c>
    </row>
    <row r="150" spans="2:7" x14ac:dyDescent="0.25">
      <c r="B150" s="1014" t="s">
        <v>972</v>
      </c>
      <c r="C150" s="1015"/>
      <c r="D150" s="1015"/>
      <c r="E150" s="1016"/>
      <c r="F150" s="346"/>
      <c r="G150" s="339">
        <f>-F150</f>
        <v>0</v>
      </c>
    </row>
    <row r="151" spans="2:7" ht="24.75" customHeight="1" x14ac:dyDescent="0.25">
      <c r="B151" s="998" t="s">
        <v>973</v>
      </c>
      <c r="C151" s="1026"/>
      <c r="D151" s="1026"/>
      <c r="E151" s="1027"/>
      <c r="F151" s="349"/>
      <c r="G151" s="602">
        <f>-F151</f>
        <v>0</v>
      </c>
    </row>
    <row r="152" spans="2:7" x14ac:dyDescent="0.25">
      <c r="B152" s="1020" t="s">
        <v>373</v>
      </c>
      <c r="C152" s="1021"/>
      <c r="D152" s="1021"/>
      <c r="E152" s="1021"/>
      <c r="F152" s="1022"/>
      <c r="G152" s="156">
        <f>SUM(G150:G151)</f>
        <v>0</v>
      </c>
    </row>
    <row r="154" spans="2:7" x14ac:dyDescent="0.25">
      <c r="B154" s="158" t="s">
        <v>622</v>
      </c>
      <c r="C154" s="158"/>
      <c r="D154" s="158"/>
      <c r="E154" s="158"/>
    </row>
    <row r="155" spans="2:7" x14ac:dyDescent="0.25">
      <c r="B155" s="1042" t="s">
        <v>372</v>
      </c>
      <c r="C155" s="1043"/>
      <c r="D155" s="1043"/>
      <c r="E155" s="1044"/>
      <c r="F155" s="603" t="s">
        <v>494</v>
      </c>
      <c r="G155" s="603" t="s">
        <v>526</v>
      </c>
    </row>
    <row r="156" spans="2:7" s="153" customFormat="1" x14ac:dyDescent="0.25">
      <c r="B156" s="1014" t="s">
        <v>623</v>
      </c>
      <c r="C156" s="1015"/>
      <c r="D156" s="1015"/>
      <c r="E156" s="1016"/>
      <c r="F156" s="346"/>
      <c r="G156" s="339">
        <f>-F156</f>
        <v>0</v>
      </c>
    </row>
    <row r="157" spans="2:7" s="153" customFormat="1" x14ac:dyDescent="0.25">
      <c r="B157" s="998" t="s">
        <v>624</v>
      </c>
      <c r="C157" s="1026"/>
      <c r="D157" s="1026"/>
      <c r="E157" s="1027"/>
      <c r="F157" s="349"/>
      <c r="G157" s="602">
        <f>-F157</f>
        <v>0</v>
      </c>
    </row>
    <row r="158" spans="2:7" x14ac:dyDescent="0.25">
      <c r="B158" s="1020" t="s">
        <v>373</v>
      </c>
      <c r="C158" s="1021"/>
      <c r="D158" s="1021"/>
      <c r="E158" s="1021"/>
      <c r="F158" s="1022"/>
      <c r="G158" s="156">
        <f>SUM(G156:G157)</f>
        <v>0</v>
      </c>
    </row>
    <row r="160" spans="2:7" x14ac:dyDescent="0.25">
      <c r="B160" s="158" t="s">
        <v>625</v>
      </c>
      <c r="C160" s="158"/>
    </row>
    <row r="161" spans="2:7" x14ac:dyDescent="0.25">
      <c r="B161" s="1042" t="s">
        <v>372</v>
      </c>
      <c r="C161" s="1043"/>
      <c r="D161" s="1043"/>
      <c r="E161" s="1044"/>
      <c r="F161" s="603" t="s">
        <v>494</v>
      </c>
      <c r="G161" s="603" t="s">
        <v>526</v>
      </c>
    </row>
    <row r="162" spans="2:7" ht="12" customHeight="1" x14ac:dyDescent="0.25">
      <c r="B162" s="1014" t="s">
        <v>974</v>
      </c>
      <c r="C162" s="1015"/>
      <c r="D162" s="1015"/>
      <c r="E162" s="1016"/>
      <c r="F162" s="269"/>
      <c r="G162" s="240">
        <f>+F162</f>
        <v>0</v>
      </c>
    </row>
    <row r="163" spans="2:7" x14ac:dyDescent="0.25">
      <c r="B163" s="998" t="s">
        <v>975</v>
      </c>
      <c r="C163" s="1026"/>
      <c r="D163" s="1026"/>
      <c r="E163" s="1027"/>
      <c r="F163" s="272"/>
      <c r="G163" s="241">
        <f>-F163</f>
        <v>0</v>
      </c>
    </row>
    <row r="164" spans="2:7" x14ac:dyDescent="0.25">
      <c r="B164" s="1020" t="s">
        <v>373</v>
      </c>
      <c r="C164" s="1021"/>
      <c r="D164" s="1021"/>
      <c r="E164" s="1021"/>
      <c r="F164" s="1022"/>
      <c r="G164" s="156">
        <f>SUM(G162:G163)</f>
        <v>0</v>
      </c>
    </row>
    <row r="166" spans="2:7" x14ac:dyDescent="0.25">
      <c r="B166" s="158" t="s">
        <v>628</v>
      </c>
      <c r="C166" s="158"/>
      <c r="D166" s="158"/>
      <c r="E166" s="158"/>
    </row>
    <row r="167" spans="2:7" ht="63.75" x14ac:dyDescent="0.25">
      <c r="B167" s="1042" t="s">
        <v>372</v>
      </c>
      <c r="C167" s="1043"/>
      <c r="D167" s="1044"/>
      <c r="E167" s="603" t="s">
        <v>976</v>
      </c>
      <c r="F167" s="603" t="s">
        <v>977</v>
      </c>
      <c r="G167" s="603" t="s">
        <v>526</v>
      </c>
    </row>
    <row r="168" spans="2:7" x14ac:dyDescent="0.25">
      <c r="B168" s="1045" t="s">
        <v>631</v>
      </c>
      <c r="C168" s="1046"/>
      <c r="D168" s="1047"/>
      <c r="E168" s="361"/>
      <c r="F168" s="361"/>
      <c r="G168" s="362">
        <f>-E168+F168</f>
        <v>0</v>
      </c>
    </row>
    <row r="169" spans="2:7" x14ac:dyDescent="0.25">
      <c r="B169" s="1063" t="s">
        <v>632</v>
      </c>
      <c r="C169" s="1064"/>
      <c r="D169" s="1064"/>
      <c r="E169" s="1065"/>
      <c r="F169" s="361"/>
      <c r="G169" s="363">
        <f>+F169</f>
        <v>0</v>
      </c>
    </row>
    <row r="170" spans="2:7" x14ac:dyDescent="0.25">
      <c r="B170" s="1020" t="s">
        <v>373</v>
      </c>
      <c r="C170" s="1021"/>
      <c r="D170" s="1021"/>
      <c r="E170" s="1021"/>
      <c r="F170" s="1022"/>
      <c r="G170" s="156">
        <f>SUM(G168:G169)</f>
        <v>0</v>
      </c>
    </row>
    <row r="171" spans="2:7" s="364" customFormat="1" x14ac:dyDescent="0.25"/>
    <row r="172" spans="2:7" x14ac:dyDescent="0.25">
      <c r="B172" s="158" t="s">
        <v>633</v>
      </c>
      <c r="C172" s="158"/>
      <c r="D172" s="158"/>
      <c r="E172" s="158"/>
    </row>
    <row r="173" spans="2:7" ht="63.75" x14ac:dyDescent="0.25">
      <c r="B173" s="1042" t="s">
        <v>372</v>
      </c>
      <c r="C173" s="1043"/>
      <c r="D173" s="1044"/>
      <c r="E173" s="603" t="s">
        <v>978</v>
      </c>
      <c r="F173" s="603" t="s">
        <v>979</v>
      </c>
      <c r="G173" s="603" t="s">
        <v>526</v>
      </c>
    </row>
    <row r="174" spans="2:7" x14ac:dyDescent="0.25">
      <c r="B174" s="1045" t="s">
        <v>636</v>
      </c>
      <c r="C174" s="1046"/>
      <c r="D174" s="1047"/>
      <c r="E174" s="361"/>
      <c r="F174" s="361"/>
      <c r="G174" s="362">
        <f>-E174+F174</f>
        <v>0</v>
      </c>
    </row>
    <row r="175" spans="2:7" x14ac:dyDescent="0.25">
      <c r="B175" s="1045" t="s">
        <v>637</v>
      </c>
      <c r="C175" s="1046"/>
      <c r="D175" s="1046"/>
      <c r="E175" s="1047"/>
      <c r="F175" s="361"/>
      <c r="G175" s="345">
        <f>+F175</f>
        <v>0</v>
      </c>
    </row>
    <row r="176" spans="2:7" x14ac:dyDescent="0.25">
      <c r="B176" s="1020" t="s">
        <v>373</v>
      </c>
      <c r="C176" s="1021"/>
      <c r="D176" s="1021"/>
      <c r="E176" s="1021"/>
      <c r="F176" s="1022"/>
      <c r="G176" s="156">
        <f>SUM(G174:G175)</f>
        <v>0</v>
      </c>
    </row>
    <row r="178" spans="2:7" x14ac:dyDescent="0.25">
      <c r="B178" s="158" t="s">
        <v>980</v>
      </c>
      <c r="C178" s="158"/>
      <c r="D178" s="158"/>
      <c r="E178" s="158"/>
    </row>
    <row r="179" spans="2:7" ht="25.5" x14ac:dyDescent="0.25">
      <c r="B179" s="1042" t="s">
        <v>372</v>
      </c>
      <c r="C179" s="1043"/>
      <c r="D179" s="1044"/>
      <c r="E179" s="603" t="s">
        <v>958</v>
      </c>
      <c r="F179" s="603" t="s">
        <v>981</v>
      </c>
      <c r="G179" s="603" t="s">
        <v>526</v>
      </c>
    </row>
    <row r="180" spans="2:7" x14ac:dyDescent="0.25">
      <c r="B180" s="1069"/>
      <c r="C180" s="1070"/>
      <c r="D180" s="1071"/>
      <c r="E180" s="269"/>
      <c r="F180" s="269"/>
      <c r="G180" s="240">
        <f>-E180+F180</f>
        <v>0</v>
      </c>
    </row>
    <row r="181" spans="2:7" x14ac:dyDescent="0.25">
      <c r="B181" s="604"/>
      <c r="C181" s="605"/>
      <c r="D181" s="606"/>
      <c r="E181" s="270"/>
      <c r="F181" s="270"/>
      <c r="G181" s="226">
        <f t="shared" ref="G181:G182" si="12">-E181+F181</f>
        <v>0</v>
      </c>
    </row>
    <row r="182" spans="2:7" x14ac:dyDescent="0.25">
      <c r="B182" s="607"/>
      <c r="C182" s="608"/>
      <c r="D182" s="609"/>
      <c r="E182" s="272"/>
      <c r="F182" s="272"/>
      <c r="G182" s="241">
        <f t="shared" si="12"/>
        <v>0</v>
      </c>
    </row>
    <row r="183" spans="2:7" x14ac:dyDescent="0.25">
      <c r="B183" s="1020" t="s">
        <v>373</v>
      </c>
      <c r="C183" s="1021"/>
      <c r="D183" s="1022"/>
      <c r="E183" s="156">
        <f>SUM(E180:E182)</f>
        <v>0</v>
      </c>
      <c r="F183" s="156">
        <f t="shared" ref="F183:G183" si="13">SUM(F180:F182)</f>
        <v>0</v>
      </c>
      <c r="G183" s="156">
        <f t="shared" si="13"/>
        <v>0</v>
      </c>
    </row>
    <row r="185" spans="2:7" x14ac:dyDescent="0.25">
      <c r="B185" s="158" t="s">
        <v>982</v>
      </c>
      <c r="C185" s="158"/>
      <c r="D185" s="158"/>
      <c r="E185" s="158"/>
      <c r="F185" s="365"/>
    </row>
    <row r="186" spans="2:7" ht="63.75" x14ac:dyDescent="0.25">
      <c r="B186" s="1042" t="s">
        <v>372</v>
      </c>
      <c r="C186" s="1043"/>
      <c r="D186" s="1044"/>
      <c r="E186" s="603" t="s">
        <v>983</v>
      </c>
      <c r="F186" s="603" t="s">
        <v>984</v>
      </c>
      <c r="G186" s="603" t="s">
        <v>526</v>
      </c>
    </row>
    <row r="187" spans="2:7" x14ac:dyDescent="0.25">
      <c r="B187" s="1072"/>
      <c r="C187" s="1073"/>
      <c r="D187" s="1074"/>
      <c r="E187" s="269"/>
      <c r="F187" s="269"/>
      <c r="G187" s="240">
        <f>+E187-F187</f>
        <v>0</v>
      </c>
    </row>
    <row r="188" spans="2:7" x14ac:dyDescent="0.25">
      <c r="B188" s="611"/>
      <c r="C188" s="612"/>
      <c r="D188" s="613"/>
      <c r="E188" s="270"/>
      <c r="F188" s="270"/>
      <c r="G188" s="226">
        <f t="shared" ref="G188:G189" si="14">+E188-F188</f>
        <v>0</v>
      </c>
    </row>
    <row r="189" spans="2:7" x14ac:dyDescent="0.25">
      <c r="B189" s="614"/>
      <c r="C189" s="615"/>
      <c r="D189" s="616"/>
      <c r="E189" s="272"/>
      <c r="F189" s="272"/>
      <c r="G189" s="241">
        <f t="shared" si="14"/>
        <v>0</v>
      </c>
    </row>
    <row r="190" spans="2:7" x14ac:dyDescent="0.25">
      <c r="B190" s="1020" t="s">
        <v>373</v>
      </c>
      <c r="C190" s="1021"/>
      <c r="D190" s="1022"/>
      <c r="E190" s="156">
        <f>SUM(E187:E189)</f>
        <v>0</v>
      </c>
      <c r="F190" s="156">
        <f t="shared" ref="F190:G190" si="15">SUM(F187:F189)</f>
        <v>0</v>
      </c>
      <c r="G190" s="156">
        <f t="shared" si="15"/>
        <v>0</v>
      </c>
    </row>
    <row r="192" spans="2:7" x14ac:dyDescent="0.25">
      <c r="B192" s="158" t="s">
        <v>643</v>
      </c>
      <c r="C192" s="158"/>
      <c r="D192" s="158"/>
      <c r="E192" s="158"/>
    </row>
    <row r="193" spans="2:7" ht="89.25" x14ac:dyDescent="0.25">
      <c r="B193" s="1042" t="s">
        <v>372</v>
      </c>
      <c r="C193" s="1043"/>
      <c r="D193" s="1044"/>
      <c r="E193" s="603" t="s">
        <v>985</v>
      </c>
      <c r="F193" s="603" t="s">
        <v>986</v>
      </c>
      <c r="G193" s="603" t="s">
        <v>526</v>
      </c>
    </row>
    <row r="194" spans="2:7" x14ac:dyDescent="0.25">
      <c r="B194" s="1067" t="s">
        <v>646</v>
      </c>
      <c r="C194" s="958"/>
      <c r="D194" s="1068"/>
      <c r="E194" s="344"/>
      <c r="F194" s="344"/>
      <c r="G194" s="345">
        <f>+F194-E194</f>
        <v>0</v>
      </c>
    </row>
    <row r="195" spans="2:7" x14ac:dyDescent="0.25">
      <c r="B195" s="1020" t="s">
        <v>373</v>
      </c>
      <c r="C195" s="1021"/>
      <c r="D195" s="1022"/>
      <c r="E195" s="156">
        <f>SUM(E194:E194)</f>
        <v>0</v>
      </c>
      <c r="F195" s="156">
        <f>SUM(F194:F194)</f>
        <v>0</v>
      </c>
      <c r="G195" s="156">
        <f>SUM(G194:G194)</f>
        <v>0</v>
      </c>
    </row>
    <row r="197" spans="2:7" x14ac:dyDescent="0.25">
      <c r="B197" s="158" t="s">
        <v>647</v>
      </c>
      <c r="C197" s="158"/>
    </row>
    <row r="198" spans="2:7" x14ac:dyDescent="0.25">
      <c r="B198" s="359" t="s">
        <v>372</v>
      </c>
      <c r="C198" s="360"/>
      <c r="D198" s="360"/>
      <c r="E198" s="360"/>
      <c r="F198" s="601" t="s">
        <v>494</v>
      </c>
      <c r="G198" s="603" t="s">
        <v>526</v>
      </c>
    </row>
    <row r="199" spans="2:7" ht="27" customHeight="1" x14ac:dyDescent="0.25">
      <c r="B199" s="1014" t="s">
        <v>987</v>
      </c>
      <c r="C199" s="1015"/>
      <c r="D199" s="1015"/>
      <c r="E199" s="1016"/>
      <c r="F199" s="269"/>
      <c r="G199" s="240">
        <f>+F199</f>
        <v>0</v>
      </c>
    </row>
    <row r="200" spans="2:7" x14ac:dyDescent="0.25">
      <c r="B200" s="998" t="s">
        <v>988</v>
      </c>
      <c r="C200" s="1026"/>
      <c r="D200" s="1026"/>
      <c r="E200" s="1027"/>
      <c r="F200" s="270"/>
      <c r="G200" s="226">
        <f>-F200</f>
        <v>0</v>
      </c>
    </row>
    <row r="201" spans="2:7" x14ac:dyDescent="0.25">
      <c r="B201" s="1020" t="s">
        <v>373</v>
      </c>
      <c r="C201" s="1021"/>
      <c r="D201" s="1021"/>
      <c r="E201" s="1021"/>
      <c r="F201" s="1022"/>
      <c r="G201" s="156">
        <f>SUM(G199:G200)</f>
        <v>0</v>
      </c>
    </row>
    <row r="203" spans="2:7" x14ac:dyDescent="0.25">
      <c r="B203" s="153" t="s">
        <v>650</v>
      </c>
      <c r="C203" s="158"/>
      <c r="D203" s="158"/>
      <c r="E203" s="158"/>
    </row>
    <row r="204" spans="2:7" ht="38.25" x14ac:dyDescent="0.25">
      <c r="B204" s="603" t="s">
        <v>372</v>
      </c>
      <c r="C204" s="1075" t="s">
        <v>396</v>
      </c>
      <c r="D204" s="1075"/>
      <c r="E204" s="603" t="s">
        <v>989</v>
      </c>
      <c r="F204" s="603" t="s">
        <v>990</v>
      </c>
      <c r="G204" s="603" t="s">
        <v>526</v>
      </c>
    </row>
    <row r="205" spans="2:7" x14ac:dyDescent="0.25">
      <c r="B205" s="273"/>
      <c r="C205" s="1076"/>
      <c r="D205" s="1076"/>
      <c r="E205" s="269"/>
      <c r="F205" s="269"/>
      <c r="G205" s="240">
        <f>+E205-F205</f>
        <v>0</v>
      </c>
    </row>
    <row r="206" spans="2:7" x14ac:dyDescent="0.25">
      <c r="B206" s="275"/>
      <c r="C206" s="1066"/>
      <c r="D206" s="1066"/>
      <c r="E206" s="270"/>
      <c r="F206" s="270"/>
      <c r="G206" s="226">
        <f t="shared" ref="G206:G209" si="16">+E206-F206</f>
        <v>0</v>
      </c>
    </row>
    <row r="207" spans="2:7" x14ac:dyDescent="0.25">
      <c r="B207" s="275"/>
      <c r="C207" s="1066"/>
      <c r="D207" s="1066"/>
      <c r="E207" s="270"/>
      <c r="F207" s="270"/>
      <c r="G207" s="226">
        <f t="shared" si="16"/>
        <v>0</v>
      </c>
    </row>
    <row r="208" spans="2:7" x14ac:dyDescent="0.25">
      <c r="B208" s="275"/>
      <c r="C208" s="1066"/>
      <c r="D208" s="1066"/>
      <c r="E208" s="270"/>
      <c r="F208" s="270"/>
      <c r="G208" s="226">
        <f t="shared" si="16"/>
        <v>0</v>
      </c>
    </row>
    <row r="209" spans="2:7" x14ac:dyDescent="0.25">
      <c r="B209" s="277"/>
      <c r="C209" s="1083"/>
      <c r="D209" s="1083"/>
      <c r="E209" s="272"/>
      <c r="F209" s="272"/>
      <c r="G209" s="241">
        <f t="shared" si="16"/>
        <v>0</v>
      </c>
    </row>
    <row r="210" spans="2:7" x14ac:dyDescent="0.25">
      <c r="B210" s="1020" t="s">
        <v>373</v>
      </c>
      <c r="C210" s="1021"/>
      <c r="D210" s="1022"/>
      <c r="E210" s="156">
        <f>SUM(E205:E209)</f>
        <v>0</v>
      </c>
      <c r="F210" s="156">
        <f>SUM(F205:F209)</f>
        <v>0</v>
      </c>
      <c r="G210" s="156">
        <f>SUM(G205:G209)</f>
        <v>0</v>
      </c>
    </row>
    <row r="212" spans="2:7" x14ac:dyDescent="0.25">
      <c r="B212" s="153" t="s">
        <v>653</v>
      </c>
      <c r="C212" s="158"/>
      <c r="D212" s="158"/>
      <c r="E212" s="158"/>
    </row>
    <row r="213" spans="2:7" x14ac:dyDescent="0.25">
      <c r="B213" s="1042" t="s">
        <v>372</v>
      </c>
      <c r="C213" s="1043"/>
      <c r="D213" s="1043"/>
      <c r="E213" s="1043"/>
      <c r="F213" s="1044"/>
      <c r="G213" s="603" t="s">
        <v>654</v>
      </c>
    </row>
    <row r="214" spans="2:7" x14ac:dyDescent="0.25">
      <c r="B214" s="1069"/>
      <c r="C214" s="1070"/>
      <c r="D214" s="1070"/>
      <c r="E214" s="1070"/>
      <c r="F214" s="1071"/>
      <c r="G214" s="269"/>
    </row>
    <row r="215" spans="2:7" x14ac:dyDescent="0.25">
      <c r="B215" s="1077"/>
      <c r="C215" s="1078"/>
      <c r="D215" s="1078"/>
      <c r="E215" s="1078"/>
      <c r="F215" s="1079"/>
      <c r="G215" s="270"/>
    </row>
    <row r="216" spans="2:7" x14ac:dyDescent="0.25">
      <c r="B216" s="1077"/>
      <c r="C216" s="1078"/>
      <c r="D216" s="1078"/>
      <c r="E216" s="1078"/>
      <c r="F216" s="1079"/>
      <c r="G216" s="270"/>
    </row>
    <row r="217" spans="2:7" x14ac:dyDescent="0.25">
      <c r="B217" s="1077"/>
      <c r="C217" s="1078"/>
      <c r="D217" s="1078"/>
      <c r="E217" s="1078"/>
      <c r="F217" s="1079"/>
      <c r="G217" s="270"/>
    </row>
    <row r="218" spans="2:7" x14ac:dyDescent="0.25">
      <c r="B218" s="1080"/>
      <c r="C218" s="1081"/>
      <c r="D218" s="1081"/>
      <c r="E218" s="1081"/>
      <c r="F218" s="1082"/>
      <c r="G218" s="272"/>
    </row>
    <row r="219" spans="2:7" x14ac:dyDescent="0.25">
      <c r="B219" s="1020" t="s">
        <v>373</v>
      </c>
      <c r="C219" s="1021"/>
      <c r="D219" s="1021"/>
      <c r="E219" s="1021"/>
      <c r="F219" s="1022"/>
      <c r="G219" s="156">
        <f>SUM(G214:G218)</f>
        <v>0</v>
      </c>
    </row>
    <row r="223" spans="2:7" ht="15.75" x14ac:dyDescent="0.25">
      <c r="B223" s="932" t="s">
        <v>466</v>
      </c>
      <c r="C223" s="932"/>
      <c r="D223" s="932"/>
      <c r="E223" s="932"/>
      <c r="F223" s="932"/>
      <c r="G223" s="932"/>
    </row>
    <row r="225" spans="2:7" ht="38.25" x14ac:dyDescent="0.25">
      <c r="B225" s="603" t="s">
        <v>372</v>
      </c>
      <c r="C225" s="1075" t="s">
        <v>396</v>
      </c>
      <c r="D225" s="1075"/>
      <c r="E225" s="603" t="s">
        <v>989</v>
      </c>
      <c r="F225" s="603" t="s">
        <v>991</v>
      </c>
      <c r="G225" s="603" t="s">
        <v>526</v>
      </c>
    </row>
    <row r="226" spans="2:7" x14ac:dyDescent="0.25">
      <c r="B226" s="273"/>
      <c r="C226" s="1076"/>
      <c r="D226" s="1076"/>
      <c r="E226" s="269"/>
      <c r="F226" s="269"/>
      <c r="G226" s="240">
        <f>+E226-F226</f>
        <v>0</v>
      </c>
    </row>
    <row r="227" spans="2:7" x14ac:dyDescent="0.25">
      <c r="B227" s="275"/>
      <c r="C227" s="1066"/>
      <c r="D227" s="1066"/>
      <c r="E227" s="270"/>
      <c r="F227" s="270"/>
      <c r="G227" s="226">
        <f t="shared" ref="G227:G230" si="17">+E227-F227</f>
        <v>0</v>
      </c>
    </row>
    <row r="228" spans="2:7" x14ac:dyDescent="0.25">
      <c r="B228" s="275"/>
      <c r="C228" s="1066"/>
      <c r="D228" s="1066"/>
      <c r="E228" s="270"/>
      <c r="F228" s="270"/>
      <c r="G228" s="226">
        <f t="shared" si="17"/>
        <v>0</v>
      </c>
    </row>
    <row r="229" spans="2:7" x14ac:dyDescent="0.25">
      <c r="B229" s="275"/>
      <c r="C229" s="1066"/>
      <c r="D229" s="1066"/>
      <c r="E229" s="270"/>
      <c r="F229" s="270"/>
      <c r="G229" s="226">
        <f t="shared" si="17"/>
        <v>0</v>
      </c>
    </row>
    <row r="230" spans="2:7" x14ac:dyDescent="0.25">
      <c r="B230" s="277"/>
      <c r="C230" s="1083"/>
      <c r="D230" s="1083"/>
      <c r="E230" s="272"/>
      <c r="F230" s="272"/>
      <c r="G230" s="241">
        <f t="shared" si="17"/>
        <v>0</v>
      </c>
    </row>
    <row r="231" spans="2:7" x14ac:dyDescent="0.25">
      <c r="B231" s="1020" t="s">
        <v>373</v>
      </c>
      <c r="C231" s="1021"/>
      <c r="D231" s="1022"/>
      <c r="E231" s="156">
        <f>SUM(E226:E230)</f>
        <v>0</v>
      </c>
      <c r="F231" s="156">
        <f>SUM(F226:F230)</f>
        <v>0</v>
      </c>
      <c r="G231" s="156">
        <f>SUM(G226:G230)</f>
        <v>0</v>
      </c>
    </row>
  </sheetData>
  <mergeCells count="137">
    <mergeCell ref="B2:G2"/>
    <mergeCell ref="B55:G55"/>
    <mergeCell ref="B4:F4"/>
    <mergeCell ref="B5:F5"/>
    <mergeCell ref="B6:F6"/>
    <mergeCell ref="B7:F7"/>
    <mergeCell ref="B8:F8"/>
    <mergeCell ref="B9:F9"/>
    <mergeCell ref="B10:F10"/>
    <mergeCell ref="B11:F11"/>
    <mergeCell ref="B12:F12"/>
    <mergeCell ref="B19:F19"/>
    <mergeCell ref="B20:F20"/>
    <mergeCell ref="B21:F21"/>
    <mergeCell ref="B23:F23"/>
    <mergeCell ref="B25:F25"/>
    <mergeCell ref="B14:F14"/>
    <mergeCell ref="B15:F15"/>
    <mergeCell ref="B16:F16"/>
    <mergeCell ref="B17:F17"/>
    <mergeCell ref="B18:F18"/>
    <mergeCell ref="B31:F31"/>
    <mergeCell ref="B32:F32"/>
    <mergeCell ref="B33:F33"/>
    <mergeCell ref="B34:F34"/>
    <mergeCell ref="B35:F35"/>
    <mergeCell ref="B26:F26"/>
    <mergeCell ref="B27:F27"/>
    <mergeCell ref="B28:F28"/>
    <mergeCell ref="B29:F29"/>
    <mergeCell ref="B30:F30"/>
    <mergeCell ref="B47:F47"/>
    <mergeCell ref="B49:F49"/>
    <mergeCell ref="B51:F51"/>
    <mergeCell ref="B41:F41"/>
    <mergeCell ref="B42:F42"/>
    <mergeCell ref="B43:F43"/>
    <mergeCell ref="B44:F44"/>
    <mergeCell ref="B45:F45"/>
    <mergeCell ref="B36:F36"/>
    <mergeCell ref="B37:F37"/>
    <mergeCell ref="B38:F38"/>
    <mergeCell ref="B39:F39"/>
    <mergeCell ref="B40:F40"/>
    <mergeCell ref="B103:D103"/>
    <mergeCell ref="B94:D94"/>
    <mergeCell ref="B95:D95"/>
    <mergeCell ref="B96:D96"/>
    <mergeCell ref="B97:D97"/>
    <mergeCell ref="B98:D98"/>
    <mergeCell ref="B87:F87"/>
    <mergeCell ref="B88:F88"/>
    <mergeCell ref="B89:F89"/>
    <mergeCell ref="B90:F90"/>
    <mergeCell ref="B91:F91"/>
    <mergeCell ref="B100:D100"/>
    <mergeCell ref="B101:D101"/>
    <mergeCell ref="B102:D102"/>
    <mergeCell ref="B99:D99"/>
    <mergeCell ref="B167:D167"/>
    <mergeCell ref="B152:F152"/>
    <mergeCell ref="B151:E151"/>
    <mergeCell ref="B155:E155"/>
    <mergeCell ref="B143:B144"/>
    <mergeCell ref="B141:B142"/>
    <mergeCell ref="C141:E141"/>
    <mergeCell ref="C139:E139"/>
    <mergeCell ref="C140:E140"/>
    <mergeCell ref="C142:E142"/>
    <mergeCell ref="B149:E149"/>
    <mergeCell ref="B231:D231"/>
    <mergeCell ref="B213:F213"/>
    <mergeCell ref="B214:F214"/>
    <mergeCell ref="B215:F215"/>
    <mergeCell ref="B216:F216"/>
    <mergeCell ref="B217:F217"/>
    <mergeCell ref="B218:F218"/>
    <mergeCell ref="B219:F219"/>
    <mergeCell ref="C208:D208"/>
    <mergeCell ref="C209:D209"/>
    <mergeCell ref="B210:D210"/>
    <mergeCell ref="B223:G223"/>
    <mergeCell ref="C225:D225"/>
    <mergeCell ref="C226:D226"/>
    <mergeCell ref="C227:D227"/>
    <mergeCell ref="C228:D228"/>
    <mergeCell ref="C229:D229"/>
    <mergeCell ref="C230:D230"/>
    <mergeCell ref="B201:F201"/>
    <mergeCell ref="C206:D206"/>
    <mergeCell ref="C207:D207"/>
    <mergeCell ref="B193:D193"/>
    <mergeCell ref="B194:D194"/>
    <mergeCell ref="B195:D195"/>
    <mergeCell ref="B199:E199"/>
    <mergeCell ref="B180:D180"/>
    <mergeCell ref="B183:D183"/>
    <mergeCell ref="B186:D186"/>
    <mergeCell ref="B187:D187"/>
    <mergeCell ref="B190:D190"/>
    <mergeCell ref="C204:D204"/>
    <mergeCell ref="C205:D205"/>
    <mergeCell ref="B179:D179"/>
    <mergeCell ref="B200:E200"/>
    <mergeCell ref="B173:D173"/>
    <mergeCell ref="G141:G142"/>
    <mergeCell ref="G143:G144"/>
    <mergeCell ref="B138:E138"/>
    <mergeCell ref="B146:F146"/>
    <mergeCell ref="B150:E150"/>
    <mergeCell ref="B133:D133"/>
    <mergeCell ref="B134:D134"/>
    <mergeCell ref="B135:D135"/>
    <mergeCell ref="B174:D174"/>
    <mergeCell ref="B176:F176"/>
    <mergeCell ref="B175:E175"/>
    <mergeCell ref="B164:F164"/>
    <mergeCell ref="B168:D168"/>
    <mergeCell ref="B163:E163"/>
    <mergeCell ref="B158:F158"/>
    <mergeCell ref="B156:E156"/>
    <mergeCell ref="B157:E157"/>
    <mergeCell ref="B161:E161"/>
    <mergeCell ref="B162:E162"/>
    <mergeCell ref="B169:E169"/>
    <mergeCell ref="B170:F170"/>
    <mergeCell ref="B123:F123"/>
    <mergeCell ref="B121:E121"/>
    <mergeCell ref="B122:E122"/>
    <mergeCell ref="B117:E117"/>
    <mergeCell ref="B116:E116"/>
    <mergeCell ref="B118:F118"/>
    <mergeCell ref="B109:D109"/>
    <mergeCell ref="B112:D112"/>
    <mergeCell ref="B113:D113"/>
    <mergeCell ref="B110:D110"/>
    <mergeCell ref="B111:D111"/>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7"/>
  <sheetViews>
    <sheetView showGridLines="0" view="pageBreakPreview" zoomScaleNormal="100" zoomScaleSheetLayoutView="100" zoomScalePageLayoutView="70" workbookViewId="0">
      <selection activeCell="B2" sqref="B2:G2"/>
    </sheetView>
  </sheetViews>
  <sheetFormatPr defaultColWidth="11.42578125" defaultRowHeight="12.75" x14ac:dyDescent="0.25"/>
  <cols>
    <col min="1" max="1" width="3.140625" style="125" customWidth="1"/>
    <col min="2" max="2" width="65.7109375" style="125" customWidth="1"/>
    <col min="3" max="7" width="16.7109375" style="125" customWidth="1"/>
    <col min="8" max="8" width="3.42578125" style="125" customWidth="1"/>
    <col min="9" max="9" width="5.7109375" style="125" customWidth="1"/>
    <col min="10" max="16384" width="11.42578125" style="125"/>
  </cols>
  <sheetData>
    <row r="1" spans="2:8" s="151" customFormat="1" ht="9.75" customHeight="1" x14ac:dyDescent="0.25">
      <c r="B1" s="368"/>
      <c r="C1" s="368"/>
      <c r="D1" s="368"/>
      <c r="E1" s="368"/>
      <c r="F1" s="368"/>
      <c r="G1" s="368"/>
      <c r="H1" s="150"/>
    </row>
    <row r="2" spans="2:8" s="151" customFormat="1" ht="19.5" x14ac:dyDescent="0.25">
      <c r="B2" s="899" t="str">
        <f>+'1.3.3_RA3_ESTABILITAT_LIQUID'!B7</f>
        <v xml:space="preserve">Nombre Organismo autónomo / Consorcio adscrito </v>
      </c>
      <c r="C2" s="900"/>
      <c r="D2" s="900"/>
      <c r="E2" s="900"/>
      <c r="F2" s="900"/>
      <c r="G2" s="901"/>
      <c r="H2" s="152"/>
    </row>
    <row r="3" spans="2:8" x14ac:dyDescent="0.25">
      <c r="B3" s="153"/>
    </row>
    <row r="4" spans="2:8" ht="38.25" x14ac:dyDescent="0.25">
      <c r="B4" s="896" t="s">
        <v>474</v>
      </c>
      <c r="C4" s="897"/>
      <c r="D4" s="897"/>
      <c r="E4" s="897"/>
      <c r="F4" s="898"/>
      <c r="G4" s="115" t="s">
        <v>947</v>
      </c>
    </row>
    <row r="5" spans="2:8" x14ac:dyDescent="0.25">
      <c r="B5" s="902" t="s">
        <v>476</v>
      </c>
      <c r="C5" s="903"/>
      <c r="D5" s="903"/>
      <c r="E5" s="903"/>
      <c r="F5" s="904"/>
      <c r="G5" s="246">
        <v>0</v>
      </c>
    </row>
    <row r="6" spans="2:8" x14ac:dyDescent="0.25">
      <c r="B6" s="890" t="s">
        <v>477</v>
      </c>
      <c r="C6" s="891"/>
      <c r="D6" s="891"/>
      <c r="E6" s="891"/>
      <c r="F6" s="892"/>
      <c r="G6" s="247">
        <v>0</v>
      </c>
    </row>
    <row r="7" spans="2:8" x14ac:dyDescent="0.25">
      <c r="B7" s="890" t="s">
        <v>478</v>
      </c>
      <c r="C7" s="891"/>
      <c r="D7" s="891"/>
      <c r="E7" s="891"/>
      <c r="F7" s="892"/>
      <c r="G7" s="247">
        <v>0</v>
      </c>
    </row>
    <row r="8" spans="2:8" x14ac:dyDescent="0.25">
      <c r="B8" s="890" t="s">
        <v>479</v>
      </c>
      <c r="C8" s="891"/>
      <c r="D8" s="891"/>
      <c r="E8" s="891"/>
      <c r="F8" s="892"/>
      <c r="G8" s="247">
        <v>0</v>
      </c>
    </row>
    <row r="9" spans="2:8" x14ac:dyDescent="0.25">
      <c r="B9" s="890" t="s">
        <v>480</v>
      </c>
      <c r="C9" s="891"/>
      <c r="D9" s="891"/>
      <c r="E9" s="891"/>
      <c r="F9" s="892"/>
      <c r="G9" s="247">
        <v>0</v>
      </c>
    </row>
    <row r="10" spans="2:8" x14ac:dyDescent="0.25">
      <c r="B10" s="890" t="s">
        <v>481</v>
      </c>
      <c r="C10" s="891"/>
      <c r="D10" s="891"/>
      <c r="E10" s="891"/>
      <c r="F10" s="892"/>
      <c r="G10" s="247">
        <v>0</v>
      </c>
    </row>
    <row r="11" spans="2:8" x14ac:dyDescent="0.25">
      <c r="B11" s="1002" t="s">
        <v>482</v>
      </c>
      <c r="C11" s="1003"/>
      <c r="D11" s="1003"/>
      <c r="E11" s="1003"/>
      <c r="F11" s="1004"/>
      <c r="G11" s="248">
        <v>0</v>
      </c>
    </row>
    <row r="12" spans="2:8" x14ac:dyDescent="0.25">
      <c r="B12" s="896" t="s">
        <v>483</v>
      </c>
      <c r="C12" s="897"/>
      <c r="D12" s="897"/>
      <c r="E12" s="897"/>
      <c r="F12" s="898"/>
      <c r="G12" s="116">
        <f>SUM(G5:G11)</f>
        <v>0</v>
      </c>
    </row>
    <row r="13" spans="2:8" x14ac:dyDescent="0.25">
      <c r="B13" s="117"/>
      <c r="C13" s="118"/>
    </row>
    <row r="14" spans="2:8" ht="38.25" customHeight="1" x14ac:dyDescent="0.25">
      <c r="B14" s="896" t="s">
        <v>484</v>
      </c>
      <c r="C14" s="897"/>
      <c r="D14" s="897"/>
      <c r="E14" s="897"/>
      <c r="F14" s="898"/>
      <c r="G14" s="115" t="s">
        <v>948</v>
      </c>
    </row>
    <row r="15" spans="2:8" x14ac:dyDescent="0.25">
      <c r="B15" s="920" t="s">
        <v>486</v>
      </c>
      <c r="C15" s="921"/>
      <c r="D15" s="921"/>
      <c r="E15" s="921"/>
      <c r="F15" s="922"/>
      <c r="G15" s="246">
        <v>0</v>
      </c>
    </row>
    <row r="16" spans="2:8" x14ac:dyDescent="0.25">
      <c r="B16" s="923" t="s">
        <v>949</v>
      </c>
      <c r="C16" s="924"/>
      <c r="D16" s="924"/>
      <c r="E16" s="924"/>
      <c r="F16" s="925"/>
      <c r="G16" s="247">
        <v>0</v>
      </c>
    </row>
    <row r="17" spans="2:7" x14ac:dyDescent="0.25">
      <c r="B17" s="923" t="s">
        <v>488</v>
      </c>
      <c r="C17" s="924"/>
      <c r="D17" s="924"/>
      <c r="E17" s="924"/>
      <c r="F17" s="925"/>
      <c r="G17" s="247">
        <v>0</v>
      </c>
    </row>
    <row r="18" spans="2:7" x14ac:dyDescent="0.25">
      <c r="B18" s="923" t="s">
        <v>479</v>
      </c>
      <c r="C18" s="924"/>
      <c r="D18" s="924"/>
      <c r="E18" s="924"/>
      <c r="F18" s="925"/>
      <c r="G18" s="247">
        <v>0</v>
      </c>
    </row>
    <row r="19" spans="2:7" x14ac:dyDescent="0.25">
      <c r="B19" s="923" t="s">
        <v>490</v>
      </c>
      <c r="C19" s="924"/>
      <c r="D19" s="924"/>
      <c r="E19" s="924"/>
      <c r="F19" s="925"/>
      <c r="G19" s="247">
        <v>0</v>
      </c>
    </row>
    <row r="20" spans="2:7" x14ac:dyDescent="0.25">
      <c r="B20" s="1002" t="s">
        <v>482</v>
      </c>
      <c r="C20" s="1003"/>
      <c r="D20" s="1003"/>
      <c r="E20" s="1003"/>
      <c r="F20" s="1004"/>
      <c r="G20" s="249">
        <v>0</v>
      </c>
    </row>
    <row r="21" spans="2:7" x14ac:dyDescent="0.25">
      <c r="B21" s="896" t="s">
        <v>491</v>
      </c>
      <c r="C21" s="897"/>
      <c r="D21" s="897"/>
      <c r="E21" s="897"/>
      <c r="F21" s="898"/>
      <c r="G21" s="116">
        <f>SUM(G15:G20)</f>
        <v>0</v>
      </c>
    </row>
    <row r="22" spans="2:7" x14ac:dyDescent="0.25">
      <c r="B22" s="117"/>
      <c r="C22" s="118"/>
    </row>
    <row r="23" spans="2:7" x14ac:dyDescent="0.25">
      <c r="B23" s="908" t="s">
        <v>492</v>
      </c>
      <c r="C23" s="909"/>
      <c r="D23" s="909"/>
      <c r="E23" s="909"/>
      <c r="F23" s="910"/>
      <c r="G23" s="156">
        <f>+G12-G21</f>
        <v>0</v>
      </c>
    </row>
    <row r="25" spans="2:7" x14ac:dyDescent="0.25">
      <c r="B25" s="911" t="s">
        <v>493</v>
      </c>
      <c r="C25" s="912"/>
      <c r="D25" s="912"/>
      <c r="E25" s="912"/>
      <c r="F25" s="913"/>
      <c r="G25" s="162" t="s">
        <v>494</v>
      </c>
    </row>
    <row r="26" spans="2:7" x14ac:dyDescent="0.25">
      <c r="B26" s="914" t="s">
        <v>658</v>
      </c>
      <c r="C26" s="915"/>
      <c r="D26" s="915"/>
      <c r="E26" s="915"/>
      <c r="F26" s="916"/>
      <c r="G26" s="218">
        <f>+G84</f>
        <v>0</v>
      </c>
    </row>
    <row r="27" spans="2:7" x14ac:dyDescent="0.25">
      <c r="B27" s="917" t="s">
        <v>659</v>
      </c>
      <c r="C27" s="918"/>
      <c r="D27" s="918"/>
      <c r="E27" s="918"/>
      <c r="F27" s="919"/>
      <c r="G27" s="219">
        <v>0</v>
      </c>
    </row>
    <row r="28" spans="2:7" x14ac:dyDescent="0.25">
      <c r="B28" s="917" t="s">
        <v>660</v>
      </c>
      <c r="C28" s="918"/>
      <c r="D28" s="918"/>
      <c r="E28" s="918"/>
      <c r="F28" s="919"/>
      <c r="G28" s="219">
        <f>+G99</f>
        <v>0</v>
      </c>
    </row>
    <row r="29" spans="2:7" x14ac:dyDescent="0.25">
      <c r="B29" s="917" t="s">
        <v>498</v>
      </c>
      <c r="C29" s="918"/>
      <c r="D29" s="918"/>
      <c r="E29" s="918"/>
      <c r="F29" s="919"/>
      <c r="G29" s="219">
        <v>0</v>
      </c>
    </row>
    <row r="30" spans="2:7" x14ac:dyDescent="0.25">
      <c r="B30" s="917" t="s">
        <v>499</v>
      </c>
      <c r="C30" s="918"/>
      <c r="D30" s="918"/>
      <c r="E30" s="918"/>
      <c r="F30" s="919"/>
      <c r="G30" s="219">
        <f>+G109</f>
        <v>0</v>
      </c>
    </row>
    <row r="31" spans="2:7" x14ac:dyDescent="0.25">
      <c r="B31" s="917" t="s">
        <v>500</v>
      </c>
      <c r="C31" s="918"/>
      <c r="D31" s="918"/>
      <c r="E31" s="918"/>
      <c r="F31" s="919"/>
      <c r="G31" s="219">
        <f>+G114</f>
        <v>0</v>
      </c>
    </row>
    <row r="32" spans="2:7" x14ac:dyDescent="0.25">
      <c r="B32" s="917" t="s">
        <v>501</v>
      </c>
      <c r="C32" s="918"/>
      <c r="D32" s="918"/>
      <c r="E32" s="918"/>
      <c r="F32" s="919"/>
      <c r="G32" s="219">
        <f>+G119</f>
        <v>0</v>
      </c>
    </row>
    <row r="33" spans="2:7" x14ac:dyDescent="0.25">
      <c r="B33" s="917" t="s">
        <v>502</v>
      </c>
      <c r="C33" s="918"/>
      <c r="D33" s="918"/>
      <c r="E33" s="918"/>
      <c r="F33" s="919"/>
      <c r="G33" s="219">
        <f>+G126</f>
        <v>0</v>
      </c>
    </row>
    <row r="34" spans="2:7" x14ac:dyDescent="0.25">
      <c r="B34" s="917" t="s">
        <v>503</v>
      </c>
      <c r="C34" s="918"/>
      <c r="D34" s="918"/>
      <c r="E34" s="918"/>
      <c r="F34" s="919"/>
      <c r="G34" s="219">
        <f>+G131</f>
        <v>0</v>
      </c>
    </row>
    <row r="35" spans="2:7" x14ac:dyDescent="0.25">
      <c r="B35" s="917" t="s">
        <v>504</v>
      </c>
      <c r="C35" s="918"/>
      <c r="D35" s="918"/>
      <c r="E35" s="918"/>
      <c r="F35" s="919"/>
      <c r="G35" s="219">
        <f>+G142</f>
        <v>0</v>
      </c>
    </row>
    <row r="36" spans="2:7" x14ac:dyDescent="0.25">
      <c r="B36" s="917" t="s">
        <v>505</v>
      </c>
      <c r="C36" s="918"/>
      <c r="D36" s="918"/>
      <c r="E36" s="918"/>
      <c r="F36" s="919"/>
      <c r="G36" s="219">
        <f>+G148</f>
        <v>0</v>
      </c>
    </row>
    <row r="37" spans="2:7" x14ac:dyDescent="0.25">
      <c r="B37" s="917" t="s">
        <v>506</v>
      </c>
      <c r="C37" s="918"/>
      <c r="D37" s="918"/>
      <c r="E37" s="918"/>
      <c r="F37" s="919"/>
      <c r="G37" s="219">
        <f>+G154</f>
        <v>0</v>
      </c>
    </row>
    <row r="38" spans="2:7" ht="12.75" customHeight="1" x14ac:dyDescent="0.25">
      <c r="B38" s="917" t="s">
        <v>661</v>
      </c>
      <c r="C38" s="918"/>
      <c r="D38" s="918"/>
      <c r="E38" s="918"/>
      <c r="F38" s="919"/>
      <c r="G38" s="219">
        <f>+G160</f>
        <v>0</v>
      </c>
    </row>
    <row r="39" spans="2:7" x14ac:dyDescent="0.25">
      <c r="B39" s="917" t="s">
        <v>508</v>
      </c>
      <c r="C39" s="918"/>
      <c r="D39" s="918"/>
      <c r="E39" s="918"/>
      <c r="F39" s="919"/>
      <c r="G39" s="219">
        <f>+G166</f>
        <v>0</v>
      </c>
    </row>
    <row r="40" spans="2:7" x14ac:dyDescent="0.25">
      <c r="B40" s="917" t="s">
        <v>509</v>
      </c>
      <c r="C40" s="918"/>
      <c r="D40" s="918"/>
      <c r="E40" s="918"/>
      <c r="F40" s="919"/>
      <c r="G40" s="219">
        <f>+G172</f>
        <v>0</v>
      </c>
    </row>
    <row r="41" spans="2:7" x14ac:dyDescent="0.25">
      <c r="B41" s="917" t="s">
        <v>510</v>
      </c>
      <c r="C41" s="918"/>
      <c r="D41" s="918"/>
      <c r="E41" s="918"/>
      <c r="F41" s="919"/>
      <c r="G41" s="219">
        <f>+G179</f>
        <v>0</v>
      </c>
    </row>
    <row r="42" spans="2:7" ht="12.75" customHeight="1" x14ac:dyDescent="0.25">
      <c r="B42" s="917" t="s">
        <v>511</v>
      </c>
      <c r="C42" s="918"/>
      <c r="D42" s="918"/>
      <c r="E42" s="918"/>
      <c r="F42" s="919"/>
      <c r="G42" s="219">
        <f>+G186</f>
        <v>0</v>
      </c>
    </row>
    <row r="43" spans="2:7" x14ac:dyDescent="0.25">
      <c r="B43" s="917" t="s">
        <v>512</v>
      </c>
      <c r="C43" s="918"/>
      <c r="D43" s="918"/>
      <c r="E43" s="918"/>
      <c r="F43" s="919"/>
      <c r="G43" s="219">
        <f>+G191</f>
        <v>0</v>
      </c>
    </row>
    <row r="44" spans="2:7" x14ac:dyDescent="0.25">
      <c r="B44" s="917" t="s">
        <v>662</v>
      </c>
      <c r="C44" s="918"/>
      <c r="D44" s="918"/>
      <c r="E44" s="918"/>
      <c r="F44" s="919"/>
      <c r="G44" s="219">
        <f>+G197</f>
        <v>0</v>
      </c>
    </row>
    <row r="45" spans="2:7" x14ac:dyDescent="0.25">
      <c r="B45" s="917" t="s">
        <v>514</v>
      </c>
      <c r="C45" s="918"/>
      <c r="D45" s="918"/>
      <c r="E45" s="918"/>
      <c r="F45" s="919"/>
      <c r="G45" s="219">
        <f>+G206</f>
        <v>0</v>
      </c>
    </row>
    <row r="46" spans="2:7" x14ac:dyDescent="0.25">
      <c r="B46" s="220" t="s">
        <v>663</v>
      </c>
      <c r="C46" s="221"/>
      <c r="D46" s="221"/>
      <c r="E46" s="221"/>
      <c r="F46" s="222"/>
      <c r="G46" s="223">
        <f>+G215</f>
        <v>0</v>
      </c>
    </row>
    <row r="47" spans="2:7" x14ac:dyDescent="0.25">
      <c r="B47" s="926" t="s">
        <v>516</v>
      </c>
      <c r="C47" s="927"/>
      <c r="D47" s="927"/>
      <c r="E47" s="927"/>
      <c r="F47" s="928"/>
      <c r="G47" s="224">
        <f>SUM(G26:G46)</f>
        <v>0</v>
      </c>
    </row>
    <row r="49" spans="2:8" x14ac:dyDescent="0.25">
      <c r="B49" s="929" t="s">
        <v>517</v>
      </c>
      <c r="C49" s="930"/>
      <c r="D49" s="930"/>
      <c r="E49" s="930"/>
      <c r="F49" s="931"/>
      <c r="G49" s="224">
        <f>+G227</f>
        <v>0</v>
      </c>
    </row>
    <row r="51" spans="2:8" x14ac:dyDescent="0.25">
      <c r="B51" s="926" t="s">
        <v>518</v>
      </c>
      <c r="C51" s="927"/>
      <c r="D51" s="927"/>
      <c r="E51" s="927"/>
      <c r="F51" s="928"/>
      <c r="G51" s="120">
        <f>+G23+G47+G49</f>
        <v>0</v>
      </c>
    </row>
    <row r="55" spans="2:8" ht="15.75" x14ac:dyDescent="0.25">
      <c r="B55" s="932" t="s">
        <v>519</v>
      </c>
      <c r="C55" s="932"/>
      <c r="D55" s="932"/>
      <c r="E55" s="932"/>
      <c r="F55" s="932"/>
      <c r="G55" s="932"/>
      <c r="H55" s="157"/>
    </row>
    <row r="57" spans="2:8" x14ac:dyDescent="0.25">
      <c r="B57" s="158" t="s">
        <v>664</v>
      </c>
      <c r="C57" s="158"/>
      <c r="D57" s="158"/>
      <c r="E57" s="158"/>
      <c r="F57" s="158"/>
      <c r="G57" s="158"/>
    </row>
    <row r="58" spans="2:8" ht="38.25" x14ac:dyDescent="0.25">
      <c r="B58" s="603" t="s">
        <v>521</v>
      </c>
      <c r="C58" s="603" t="s">
        <v>947</v>
      </c>
      <c r="D58" s="603" t="s">
        <v>950</v>
      </c>
      <c r="E58" s="603" t="s">
        <v>951</v>
      </c>
      <c r="F58" s="603" t="s">
        <v>952</v>
      </c>
      <c r="G58" s="603" t="s">
        <v>526</v>
      </c>
    </row>
    <row r="59" spans="2:8" x14ac:dyDescent="0.25">
      <c r="B59" s="329" t="s">
        <v>527</v>
      </c>
      <c r="C59" s="270"/>
      <c r="D59" s="270"/>
      <c r="E59" s="270"/>
      <c r="F59" s="330">
        <f t="shared" ref="F59:F65" si="0">+D59+E59</f>
        <v>0</v>
      </c>
      <c r="G59" s="226">
        <f t="shared" ref="G59:G65" si="1">+F59-C59</f>
        <v>0</v>
      </c>
    </row>
    <row r="60" spans="2:8" x14ac:dyDescent="0.25">
      <c r="B60" s="331" t="s">
        <v>528</v>
      </c>
      <c r="C60" s="270"/>
      <c r="D60" s="270"/>
      <c r="E60" s="270"/>
      <c r="F60" s="332">
        <f t="shared" si="0"/>
        <v>0</v>
      </c>
      <c r="G60" s="226">
        <f t="shared" si="1"/>
        <v>0</v>
      </c>
    </row>
    <row r="61" spans="2:8" x14ac:dyDescent="0.25">
      <c r="B61" s="331" t="s">
        <v>529</v>
      </c>
      <c r="C61" s="270"/>
      <c r="D61" s="270"/>
      <c r="E61" s="270"/>
      <c r="F61" s="332">
        <f t="shared" si="0"/>
        <v>0</v>
      </c>
      <c r="G61" s="226">
        <f t="shared" si="1"/>
        <v>0</v>
      </c>
    </row>
    <row r="62" spans="2:8" ht="25.5" x14ac:dyDescent="0.25">
      <c r="B62" s="331" t="s">
        <v>530</v>
      </c>
      <c r="C62" s="270"/>
      <c r="D62" s="270"/>
      <c r="E62" s="270"/>
      <c r="F62" s="332">
        <f t="shared" si="0"/>
        <v>0</v>
      </c>
      <c r="G62" s="226">
        <f t="shared" si="1"/>
        <v>0</v>
      </c>
    </row>
    <row r="63" spans="2:8" x14ac:dyDescent="0.25">
      <c r="B63" s="331" t="s">
        <v>531</v>
      </c>
      <c r="C63" s="270"/>
      <c r="D63" s="270"/>
      <c r="E63" s="270"/>
      <c r="F63" s="332">
        <f t="shared" si="0"/>
        <v>0</v>
      </c>
      <c r="G63" s="226">
        <f t="shared" si="1"/>
        <v>0</v>
      </c>
    </row>
    <row r="64" spans="2:8" x14ac:dyDescent="0.25">
      <c r="B64" s="331" t="s">
        <v>532</v>
      </c>
      <c r="C64" s="270"/>
      <c r="D64" s="270"/>
      <c r="E64" s="270"/>
      <c r="F64" s="332">
        <f t="shared" si="0"/>
        <v>0</v>
      </c>
      <c r="G64" s="226">
        <f t="shared" si="1"/>
        <v>0</v>
      </c>
    </row>
    <row r="65" spans="2:7" x14ac:dyDescent="0.25">
      <c r="B65" s="333" t="s">
        <v>533</v>
      </c>
      <c r="C65" s="270"/>
      <c r="D65" s="270"/>
      <c r="E65" s="270"/>
      <c r="F65" s="334">
        <f t="shared" si="0"/>
        <v>0</v>
      </c>
      <c r="G65" s="226">
        <f t="shared" si="1"/>
        <v>0</v>
      </c>
    </row>
    <row r="66" spans="2:7" x14ac:dyDescent="0.25">
      <c r="B66" s="335" t="s">
        <v>534</v>
      </c>
      <c r="C66" s="156">
        <f>SUM(C59:C65)</f>
        <v>0</v>
      </c>
      <c r="D66" s="156">
        <f t="shared" ref="D66:F66" si="2">SUM(D59:D65)</f>
        <v>0</v>
      </c>
      <c r="E66" s="156">
        <f t="shared" si="2"/>
        <v>0</v>
      </c>
      <c r="F66" s="156">
        <f t="shared" si="2"/>
        <v>0</v>
      </c>
      <c r="G66" s="156">
        <f t="shared" ref="G66" si="3">SUM(G59:G65)</f>
        <v>0</v>
      </c>
    </row>
    <row r="67" spans="2:7" x14ac:dyDescent="0.25">
      <c r="B67" s="329" t="s">
        <v>535</v>
      </c>
      <c r="C67" s="270"/>
      <c r="D67" s="270"/>
      <c r="E67" s="270"/>
      <c r="F67" s="330">
        <f t="shared" ref="F67:F72" si="4">+D67+E67</f>
        <v>0</v>
      </c>
      <c r="G67" s="226">
        <f t="shared" ref="G67:G72" si="5">+F67-C67</f>
        <v>0</v>
      </c>
    </row>
    <row r="68" spans="2:7" x14ac:dyDescent="0.25">
      <c r="B68" s="331" t="s">
        <v>536</v>
      </c>
      <c r="C68" s="270"/>
      <c r="D68" s="270"/>
      <c r="E68" s="270"/>
      <c r="F68" s="332">
        <f t="shared" si="4"/>
        <v>0</v>
      </c>
      <c r="G68" s="226">
        <f t="shared" si="5"/>
        <v>0</v>
      </c>
    </row>
    <row r="69" spans="2:7" ht="14.25" customHeight="1" x14ac:dyDescent="0.25">
      <c r="B69" s="331" t="s">
        <v>537</v>
      </c>
      <c r="C69" s="270"/>
      <c r="D69" s="270"/>
      <c r="E69" s="270"/>
      <c r="F69" s="332">
        <f t="shared" si="4"/>
        <v>0</v>
      </c>
      <c r="G69" s="226">
        <f t="shared" si="5"/>
        <v>0</v>
      </c>
    </row>
    <row r="70" spans="2:7" x14ac:dyDescent="0.25">
      <c r="B70" s="331" t="s">
        <v>538</v>
      </c>
      <c r="C70" s="270"/>
      <c r="D70" s="270"/>
      <c r="E70" s="270"/>
      <c r="F70" s="332">
        <f t="shared" si="4"/>
        <v>0</v>
      </c>
      <c r="G70" s="226">
        <f t="shared" si="5"/>
        <v>0</v>
      </c>
    </row>
    <row r="71" spans="2:7" x14ac:dyDescent="0.25">
      <c r="B71" s="331" t="s">
        <v>539</v>
      </c>
      <c r="C71" s="270"/>
      <c r="D71" s="270"/>
      <c r="E71" s="270"/>
      <c r="F71" s="332">
        <f t="shared" si="4"/>
        <v>0</v>
      </c>
      <c r="G71" s="226">
        <f t="shared" si="5"/>
        <v>0</v>
      </c>
    </row>
    <row r="72" spans="2:7" x14ac:dyDescent="0.25">
      <c r="B72" s="333" t="s">
        <v>540</v>
      </c>
      <c r="C72" s="270"/>
      <c r="D72" s="270"/>
      <c r="E72" s="270"/>
      <c r="F72" s="334">
        <f t="shared" si="4"/>
        <v>0</v>
      </c>
      <c r="G72" s="226">
        <f t="shared" si="5"/>
        <v>0</v>
      </c>
    </row>
    <row r="73" spans="2:7" x14ac:dyDescent="0.25">
      <c r="B73" s="335" t="s">
        <v>541</v>
      </c>
      <c r="C73" s="156">
        <f>SUM(C67:C72)</f>
        <v>0</v>
      </c>
      <c r="D73" s="156">
        <f t="shared" ref="D73:F73" si="6">SUM(D67:D72)</f>
        <v>0</v>
      </c>
      <c r="E73" s="156">
        <f t="shared" si="6"/>
        <v>0</v>
      </c>
      <c r="F73" s="156">
        <f t="shared" si="6"/>
        <v>0</v>
      </c>
      <c r="G73" s="156">
        <f t="shared" ref="G73" si="7">SUM(G67:G72)</f>
        <v>0</v>
      </c>
    </row>
    <row r="74" spans="2:7" x14ac:dyDescent="0.25">
      <c r="B74" s="329" t="s">
        <v>542</v>
      </c>
      <c r="C74" s="270"/>
      <c r="D74" s="270"/>
      <c r="E74" s="270"/>
      <c r="F74" s="330">
        <f>+D74+E74</f>
        <v>0</v>
      </c>
      <c r="G74" s="226">
        <f t="shared" ref="G74:G82" si="8">+F74-C74</f>
        <v>0</v>
      </c>
    </row>
    <row r="75" spans="2:7" ht="25.5" x14ac:dyDescent="0.25">
      <c r="B75" s="331" t="s">
        <v>543</v>
      </c>
      <c r="C75" s="270"/>
      <c r="D75" s="270"/>
      <c r="E75" s="270"/>
      <c r="F75" s="332">
        <f>+D75+E75</f>
        <v>0</v>
      </c>
      <c r="G75" s="226">
        <f t="shared" si="8"/>
        <v>0</v>
      </c>
    </row>
    <row r="76" spans="2:7" x14ac:dyDescent="0.25">
      <c r="B76" s="331" t="s">
        <v>544</v>
      </c>
      <c r="C76" s="270"/>
      <c r="D76" s="270"/>
      <c r="E76" s="270"/>
      <c r="F76" s="332">
        <f t="shared" ref="F76:F82" si="9">+D76+E76</f>
        <v>0</v>
      </c>
      <c r="G76" s="226">
        <f t="shared" si="8"/>
        <v>0</v>
      </c>
    </row>
    <row r="77" spans="2:7" ht="25.5" x14ac:dyDescent="0.25">
      <c r="B77" s="331" t="s">
        <v>545</v>
      </c>
      <c r="C77" s="270"/>
      <c r="D77" s="270"/>
      <c r="E77" s="270"/>
      <c r="F77" s="332">
        <f t="shared" si="9"/>
        <v>0</v>
      </c>
      <c r="G77" s="226">
        <f t="shared" si="8"/>
        <v>0</v>
      </c>
    </row>
    <row r="78" spans="2:7" x14ac:dyDescent="0.25">
      <c r="B78" s="331" t="s">
        <v>546</v>
      </c>
      <c r="C78" s="270"/>
      <c r="D78" s="270"/>
      <c r="E78" s="270"/>
      <c r="F78" s="332">
        <f t="shared" si="9"/>
        <v>0</v>
      </c>
      <c r="G78" s="226">
        <f t="shared" si="8"/>
        <v>0</v>
      </c>
    </row>
    <row r="79" spans="2:7" x14ac:dyDescent="0.25">
      <c r="B79" s="331" t="s">
        <v>547</v>
      </c>
      <c r="C79" s="270"/>
      <c r="D79" s="270"/>
      <c r="E79" s="270"/>
      <c r="F79" s="332">
        <f t="shared" si="9"/>
        <v>0</v>
      </c>
      <c r="G79" s="226">
        <f t="shared" si="8"/>
        <v>0</v>
      </c>
    </row>
    <row r="80" spans="2:7" x14ac:dyDescent="0.25">
      <c r="B80" s="336" t="s">
        <v>548</v>
      </c>
      <c r="C80" s="270"/>
      <c r="D80" s="270"/>
      <c r="E80" s="270"/>
      <c r="F80" s="332">
        <f t="shared" si="9"/>
        <v>0</v>
      </c>
      <c r="G80" s="226">
        <f t="shared" si="8"/>
        <v>0</v>
      </c>
    </row>
    <row r="81" spans="2:7" x14ac:dyDescent="0.25">
      <c r="B81" s="336" t="s">
        <v>668</v>
      </c>
      <c r="C81" s="270"/>
      <c r="D81" s="270"/>
      <c r="E81" s="270"/>
      <c r="F81" s="332">
        <f t="shared" si="9"/>
        <v>0</v>
      </c>
      <c r="G81" s="226">
        <f t="shared" si="8"/>
        <v>0</v>
      </c>
    </row>
    <row r="82" spans="2:7" x14ac:dyDescent="0.25">
      <c r="B82" s="333" t="s">
        <v>550</v>
      </c>
      <c r="C82" s="270"/>
      <c r="D82" s="270"/>
      <c r="E82" s="270"/>
      <c r="F82" s="332">
        <f t="shared" si="9"/>
        <v>0</v>
      </c>
      <c r="G82" s="226">
        <f t="shared" si="8"/>
        <v>0</v>
      </c>
    </row>
    <row r="83" spans="2:7" x14ac:dyDescent="0.25">
      <c r="B83" s="335" t="s">
        <v>551</v>
      </c>
      <c r="C83" s="156">
        <f>SUM(C74:C82)</f>
        <v>0</v>
      </c>
      <c r="D83" s="156">
        <f>SUM(D74:D82)</f>
        <v>0</v>
      </c>
      <c r="E83" s="156">
        <f>SUM(E74:E82)</f>
        <v>0</v>
      </c>
      <c r="F83" s="156">
        <f>SUM(F74:F82)</f>
        <v>0</v>
      </c>
      <c r="G83" s="156">
        <f>SUM(G74:G82)</f>
        <v>0</v>
      </c>
    </row>
    <row r="84" spans="2:7" x14ac:dyDescent="0.25">
      <c r="B84" s="335" t="s">
        <v>373</v>
      </c>
      <c r="C84" s="156">
        <f>+C66+C73+C83</f>
        <v>0</v>
      </c>
      <c r="D84" s="156">
        <f>+D66+D73+D83</f>
        <v>0</v>
      </c>
      <c r="E84" s="156">
        <f>+E66+E73+E83</f>
        <v>0</v>
      </c>
      <c r="F84" s="156">
        <f>+F66+F73+F83</f>
        <v>0</v>
      </c>
      <c r="G84" s="156">
        <f>+G66+G73+G83</f>
        <v>0</v>
      </c>
    </row>
    <row r="86" spans="2:7" x14ac:dyDescent="0.25">
      <c r="B86" s="158" t="s">
        <v>552</v>
      </c>
      <c r="C86" s="158"/>
      <c r="D86" s="158"/>
      <c r="E86" s="158"/>
    </row>
    <row r="87" spans="2:7" x14ac:dyDescent="0.25">
      <c r="B87" s="125" t="s">
        <v>992</v>
      </c>
    </row>
    <row r="89" spans="2:7" x14ac:dyDescent="0.25">
      <c r="B89" s="158" t="s">
        <v>556</v>
      </c>
      <c r="C89" s="158"/>
      <c r="D89" s="158"/>
      <c r="E89" s="158"/>
    </row>
    <row r="90" spans="2:7" ht="25.5" customHeight="1" x14ac:dyDescent="0.25">
      <c r="B90" s="1042" t="s">
        <v>372</v>
      </c>
      <c r="C90" s="1043"/>
      <c r="D90" s="1044"/>
      <c r="E90" s="603" t="s">
        <v>953</v>
      </c>
      <c r="F90" s="603" t="s">
        <v>954</v>
      </c>
      <c r="G90" s="603" t="s">
        <v>526</v>
      </c>
    </row>
    <row r="91" spans="2:7" x14ac:dyDescent="0.25">
      <c r="B91" s="1014" t="s">
        <v>559</v>
      </c>
      <c r="C91" s="1015"/>
      <c r="D91" s="1016"/>
      <c r="E91" s="270"/>
      <c r="F91" s="270"/>
      <c r="G91" s="240">
        <f t="shared" ref="G91:G98" si="10">+E91-F91</f>
        <v>0</v>
      </c>
    </row>
    <row r="92" spans="2:7" x14ac:dyDescent="0.25">
      <c r="B92" s="1008" t="s">
        <v>560</v>
      </c>
      <c r="C92" s="1009"/>
      <c r="D92" s="1010"/>
      <c r="E92" s="270"/>
      <c r="F92" s="270"/>
      <c r="G92" s="226">
        <f t="shared" si="10"/>
        <v>0</v>
      </c>
    </row>
    <row r="93" spans="2:7" x14ac:dyDescent="0.25">
      <c r="B93" s="1008" t="s">
        <v>561</v>
      </c>
      <c r="C93" s="1009"/>
      <c r="D93" s="1010"/>
      <c r="E93" s="270"/>
      <c r="F93" s="270"/>
      <c r="G93" s="226">
        <f t="shared" si="10"/>
        <v>0</v>
      </c>
    </row>
    <row r="94" spans="2:7" x14ac:dyDescent="0.25">
      <c r="B94" s="1008" t="s">
        <v>562</v>
      </c>
      <c r="C94" s="1009"/>
      <c r="D94" s="1010"/>
      <c r="E94" s="270"/>
      <c r="F94" s="270"/>
      <c r="G94" s="226">
        <f t="shared" si="10"/>
        <v>0</v>
      </c>
    </row>
    <row r="95" spans="2:7" x14ac:dyDescent="0.25">
      <c r="B95" s="1008" t="s">
        <v>563</v>
      </c>
      <c r="C95" s="1009"/>
      <c r="D95" s="1010"/>
      <c r="E95" s="270"/>
      <c r="F95" s="270"/>
      <c r="G95" s="226">
        <f t="shared" si="10"/>
        <v>0</v>
      </c>
    </row>
    <row r="96" spans="2:7" ht="12.75" customHeight="1" x14ac:dyDescent="0.25">
      <c r="B96" s="1008" t="s">
        <v>564</v>
      </c>
      <c r="C96" s="1009"/>
      <c r="D96" s="1010"/>
      <c r="E96" s="270"/>
      <c r="F96" s="270"/>
      <c r="G96" s="226">
        <f t="shared" si="10"/>
        <v>0</v>
      </c>
    </row>
    <row r="97" spans="2:8" x14ac:dyDescent="0.25">
      <c r="B97" s="1008" t="s">
        <v>565</v>
      </c>
      <c r="C97" s="1009"/>
      <c r="D97" s="1010"/>
      <c r="E97" s="270"/>
      <c r="F97" s="270"/>
      <c r="G97" s="226">
        <f t="shared" si="10"/>
        <v>0</v>
      </c>
    </row>
    <row r="98" spans="2:8" x14ac:dyDescent="0.25">
      <c r="B98" s="998" t="s">
        <v>566</v>
      </c>
      <c r="C98" s="1026"/>
      <c r="D98" s="1027"/>
      <c r="E98" s="270"/>
      <c r="F98" s="270"/>
      <c r="G98" s="241">
        <f t="shared" si="10"/>
        <v>0</v>
      </c>
    </row>
    <row r="99" spans="2:8" x14ac:dyDescent="0.25">
      <c r="B99" s="1020" t="s">
        <v>373</v>
      </c>
      <c r="C99" s="1021"/>
      <c r="D99" s="1022"/>
      <c r="E99" s="156">
        <f>SUM(E91:E98)</f>
        <v>0</v>
      </c>
      <c r="F99" s="156">
        <f>SUM(F91:F98)</f>
        <v>0</v>
      </c>
      <c r="G99" s="156">
        <f>SUM(G91:G98)</f>
        <v>0</v>
      </c>
    </row>
    <row r="101" spans="2:8" x14ac:dyDescent="0.25">
      <c r="B101" s="158" t="s">
        <v>671</v>
      </c>
      <c r="C101" s="337"/>
      <c r="D101" s="337"/>
      <c r="E101" s="337"/>
      <c r="F101" s="337"/>
      <c r="G101" s="337"/>
      <c r="H101" s="337"/>
    </row>
    <row r="102" spans="2:8" x14ac:dyDescent="0.25">
      <c r="B102" s="125" t="s">
        <v>955</v>
      </c>
    </row>
    <row r="104" spans="2:8" x14ac:dyDescent="0.25">
      <c r="B104" s="158" t="s">
        <v>956</v>
      </c>
      <c r="C104" s="337"/>
      <c r="D104" s="337"/>
      <c r="E104" s="337"/>
    </row>
    <row r="105" spans="2:8" ht="63.75" customHeight="1" x14ac:dyDescent="0.25">
      <c r="B105" s="1042" t="s">
        <v>372</v>
      </c>
      <c r="C105" s="1043"/>
      <c r="D105" s="1044"/>
      <c r="E105" s="603" t="s">
        <v>957</v>
      </c>
      <c r="F105" s="603" t="s">
        <v>958</v>
      </c>
      <c r="G105" s="603" t="s">
        <v>526</v>
      </c>
    </row>
    <row r="106" spans="2:8" x14ac:dyDescent="0.25">
      <c r="B106" s="1051"/>
      <c r="C106" s="1052"/>
      <c r="D106" s="1053"/>
      <c r="E106" s="338"/>
      <c r="F106" s="338"/>
      <c r="G106" s="339">
        <f t="shared" ref="G106:G107" si="11">+E106-F106</f>
        <v>0</v>
      </c>
    </row>
    <row r="107" spans="2:8" x14ac:dyDescent="0.25">
      <c r="B107" s="1054"/>
      <c r="C107" s="1055"/>
      <c r="D107" s="1056"/>
      <c r="E107" s="338"/>
      <c r="F107" s="338"/>
      <c r="G107" s="340">
        <f t="shared" si="11"/>
        <v>0</v>
      </c>
    </row>
    <row r="108" spans="2:8" x14ac:dyDescent="0.25">
      <c r="B108" s="1048"/>
      <c r="C108" s="1049"/>
      <c r="D108" s="1050"/>
      <c r="E108" s="338"/>
      <c r="F108" s="338"/>
      <c r="G108" s="602">
        <f>+E108-F108</f>
        <v>0</v>
      </c>
    </row>
    <row r="109" spans="2:8" x14ac:dyDescent="0.25">
      <c r="B109" s="1020" t="s">
        <v>373</v>
      </c>
      <c r="C109" s="1021"/>
      <c r="D109" s="1022"/>
      <c r="E109" s="341">
        <f>SUM(E106:E108)</f>
        <v>0</v>
      </c>
      <c r="F109" s="341">
        <f t="shared" ref="F109:G109" si="12">SUM(F106:F108)</f>
        <v>0</v>
      </c>
      <c r="G109" s="341">
        <f t="shared" si="12"/>
        <v>0</v>
      </c>
    </row>
    <row r="111" spans="2:8" x14ac:dyDescent="0.25">
      <c r="B111" s="158" t="s">
        <v>594</v>
      </c>
    </row>
    <row r="112" spans="2:8" x14ac:dyDescent="0.25">
      <c r="B112" s="1042" t="s">
        <v>372</v>
      </c>
      <c r="C112" s="1043"/>
      <c r="D112" s="1043"/>
      <c r="E112" s="1044"/>
      <c r="F112" s="603" t="s">
        <v>494</v>
      </c>
      <c r="G112" s="603" t="s">
        <v>526</v>
      </c>
    </row>
    <row r="113" spans="2:7" x14ac:dyDescent="0.25">
      <c r="B113" s="1045" t="s">
        <v>959</v>
      </c>
      <c r="C113" s="1046"/>
      <c r="D113" s="1046"/>
      <c r="E113" s="1047"/>
      <c r="F113" s="342"/>
      <c r="G113" s="343">
        <f>-F113</f>
        <v>0</v>
      </c>
    </row>
    <row r="114" spans="2:7" x14ac:dyDescent="0.25">
      <c r="B114" s="1020" t="s">
        <v>373</v>
      </c>
      <c r="C114" s="1021"/>
      <c r="D114" s="1021"/>
      <c r="E114" s="1021"/>
      <c r="F114" s="1022"/>
      <c r="G114" s="156">
        <f>+G113</f>
        <v>0</v>
      </c>
    </row>
    <row r="116" spans="2:7" x14ac:dyDescent="0.25">
      <c r="B116" s="158" t="s">
        <v>596</v>
      </c>
      <c r="C116" s="158"/>
      <c r="D116" s="158"/>
      <c r="E116" s="158"/>
    </row>
    <row r="117" spans="2:7" x14ac:dyDescent="0.25">
      <c r="B117" s="1042" t="s">
        <v>372</v>
      </c>
      <c r="C117" s="1043"/>
      <c r="D117" s="1043"/>
      <c r="E117" s="1044"/>
      <c r="F117" s="603" t="s">
        <v>494</v>
      </c>
      <c r="G117" s="603" t="s">
        <v>526</v>
      </c>
    </row>
    <row r="118" spans="2:7" ht="25.5" customHeight="1" x14ac:dyDescent="0.25">
      <c r="B118" s="1045" t="s">
        <v>960</v>
      </c>
      <c r="C118" s="1046"/>
      <c r="D118" s="1046"/>
      <c r="E118" s="1047"/>
      <c r="F118" s="344"/>
      <c r="G118" s="345">
        <f>-F118</f>
        <v>0</v>
      </c>
    </row>
    <row r="119" spans="2:7" x14ac:dyDescent="0.25">
      <c r="B119" s="1020" t="s">
        <v>373</v>
      </c>
      <c r="C119" s="1021"/>
      <c r="D119" s="1021"/>
      <c r="E119" s="1021"/>
      <c r="F119" s="1022"/>
      <c r="G119" s="156">
        <f>+G118</f>
        <v>0</v>
      </c>
    </row>
    <row r="121" spans="2:7" x14ac:dyDescent="0.25">
      <c r="B121" s="158" t="s">
        <v>598</v>
      </c>
      <c r="C121" s="158"/>
      <c r="D121" s="158"/>
      <c r="E121" s="158"/>
    </row>
    <row r="122" spans="2:7" ht="76.5" customHeight="1" x14ac:dyDescent="0.25">
      <c r="B122" s="603" t="s">
        <v>372</v>
      </c>
      <c r="C122" s="603" t="s">
        <v>961</v>
      </c>
      <c r="D122" s="603" t="s">
        <v>600</v>
      </c>
      <c r="E122" s="603" t="s">
        <v>601</v>
      </c>
      <c r="F122" s="603" t="s">
        <v>962</v>
      </c>
      <c r="G122" s="603" t="s">
        <v>526</v>
      </c>
    </row>
    <row r="123" spans="2:7" x14ac:dyDescent="0.25">
      <c r="B123" s="273"/>
      <c r="C123" s="270"/>
      <c r="D123" s="270"/>
      <c r="E123" s="330">
        <f>+C123*D123/100</f>
        <v>0</v>
      </c>
      <c r="F123" s="270"/>
      <c r="G123" s="240">
        <f>+E123-F123</f>
        <v>0</v>
      </c>
    </row>
    <row r="124" spans="2:7" x14ac:dyDescent="0.25">
      <c r="B124" s="275"/>
      <c r="C124" s="270"/>
      <c r="D124" s="270"/>
      <c r="E124" s="332">
        <f t="shared" ref="E124:E125" si="13">+C124*D124/100</f>
        <v>0</v>
      </c>
      <c r="F124" s="270"/>
      <c r="G124" s="226">
        <f>+E124-F124</f>
        <v>0</v>
      </c>
    </row>
    <row r="125" spans="2:7" x14ac:dyDescent="0.25">
      <c r="B125" s="277"/>
      <c r="C125" s="270"/>
      <c r="D125" s="270"/>
      <c r="E125" s="334">
        <f t="shared" si="13"/>
        <v>0</v>
      </c>
      <c r="F125" s="270"/>
      <c r="G125" s="241">
        <f>+E125-F125</f>
        <v>0</v>
      </c>
    </row>
    <row r="126" spans="2:7" x14ac:dyDescent="0.25">
      <c r="B126" s="335" t="s">
        <v>373</v>
      </c>
      <c r="C126" s="156">
        <f>SUM(C123:C125)</f>
        <v>0</v>
      </c>
      <c r="D126" s="156"/>
      <c r="E126" s="156">
        <f>SUM(E123:E125)</f>
        <v>0</v>
      </c>
      <c r="F126" s="156">
        <f>SUM(F123:F125)</f>
        <v>0</v>
      </c>
      <c r="G126" s="156">
        <f>SUM(G123:G125)</f>
        <v>0</v>
      </c>
    </row>
    <row r="128" spans="2:7" x14ac:dyDescent="0.25">
      <c r="B128" s="158" t="s">
        <v>602</v>
      </c>
      <c r="C128" s="158"/>
      <c r="D128" s="158"/>
      <c r="E128" s="158"/>
    </row>
    <row r="129" spans="2:7" ht="63.75" customHeight="1" x14ac:dyDescent="0.25">
      <c r="B129" s="1061" t="s">
        <v>372</v>
      </c>
      <c r="C129" s="1061"/>
      <c r="D129" s="1061"/>
      <c r="E129" s="603" t="s">
        <v>963</v>
      </c>
      <c r="F129" s="603" t="s">
        <v>964</v>
      </c>
      <c r="G129" s="603" t="s">
        <v>526</v>
      </c>
    </row>
    <row r="130" spans="2:7" ht="12.75" customHeight="1" x14ac:dyDescent="0.25">
      <c r="B130" s="1062" t="s">
        <v>965</v>
      </c>
      <c r="C130" s="1062"/>
      <c r="D130" s="1062"/>
      <c r="E130" s="346"/>
      <c r="F130" s="346"/>
      <c r="G130" s="339">
        <f>-E130+F130</f>
        <v>0</v>
      </c>
    </row>
    <row r="131" spans="2:7" x14ac:dyDescent="0.25">
      <c r="B131" s="1061" t="s">
        <v>373</v>
      </c>
      <c r="C131" s="1061"/>
      <c r="D131" s="1061"/>
      <c r="E131" s="207">
        <f>+E130</f>
        <v>0</v>
      </c>
      <c r="F131" s="207">
        <f>+F130</f>
        <v>0</v>
      </c>
      <c r="G131" s="341">
        <f>+G130</f>
        <v>0</v>
      </c>
    </row>
    <row r="133" spans="2:7" x14ac:dyDescent="0.25">
      <c r="B133" s="158" t="s">
        <v>606</v>
      </c>
      <c r="C133" s="158"/>
      <c r="D133" s="158"/>
      <c r="E133" s="158"/>
    </row>
    <row r="134" spans="2:7" x14ac:dyDescent="0.25">
      <c r="B134" s="1042" t="s">
        <v>372</v>
      </c>
      <c r="C134" s="1043"/>
      <c r="D134" s="1043"/>
      <c r="E134" s="1044"/>
      <c r="F134" s="603" t="s">
        <v>494</v>
      </c>
      <c r="G134" s="603" t="s">
        <v>526</v>
      </c>
    </row>
    <row r="135" spans="2:7" ht="25.5" customHeight="1" x14ac:dyDescent="0.25">
      <c r="B135" s="163" t="s">
        <v>607</v>
      </c>
      <c r="C135" s="1045" t="s">
        <v>966</v>
      </c>
      <c r="D135" s="1046"/>
      <c r="E135" s="1046"/>
      <c r="F135" s="347"/>
      <c r="G135" s="348">
        <f>+F135</f>
        <v>0</v>
      </c>
    </row>
    <row r="136" spans="2:7" ht="12" customHeight="1" x14ac:dyDescent="0.25">
      <c r="B136" s="396" t="s">
        <v>680</v>
      </c>
      <c r="C136" s="1045" t="s">
        <v>967</v>
      </c>
      <c r="D136" s="1046"/>
      <c r="E136" s="1047"/>
      <c r="F136" s="347"/>
      <c r="G136" s="348">
        <f>-F136</f>
        <v>0</v>
      </c>
    </row>
    <row r="137" spans="2:7" ht="12.75" customHeight="1" x14ac:dyDescent="0.25">
      <c r="B137" s="997" t="s">
        <v>681</v>
      </c>
      <c r="C137" s="1084" t="s">
        <v>968</v>
      </c>
      <c r="D137" s="1085"/>
      <c r="E137" s="1086"/>
      <c r="F137" s="346"/>
      <c r="G137" s="1057">
        <f>+F138-F137</f>
        <v>0</v>
      </c>
    </row>
    <row r="138" spans="2:7" ht="23.25" customHeight="1" x14ac:dyDescent="0.25">
      <c r="B138" s="998"/>
      <c r="C138" s="998" t="s">
        <v>969</v>
      </c>
      <c r="D138" s="1026"/>
      <c r="E138" s="1027"/>
      <c r="F138" s="349"/>
      <c r="G138" s="1058"/>
    </row>
    <row r="139" spans="2:7" ht="15" customHeight="1" x14ac:dyDescent="0.25">
      <c r="B139" s="961" t="s">
        <v>614</v>
      </c>
      <c r="C139" s="350" t="s">
        <v>970</v>
      </c>
      <c r="D139" s="351"/>
      <c r="E139" s="351"/>
      <c r="F139" s="346"/>
      <c r="G139" s="1059">
        <f>+F139-F140</f>
        <v>0</v>
      </c>
    </row>
    <row r="140" spans="2:7" x14ac:dyDescent="0.25">
      <c r="B140" s="962"/>
      <c r="C140" s="352" t="s">
        <v>971</v>
      </c>
      <c r="D140" s="353"/>
      <c r="E140" s="353"/>
      <c r="F140" s="349"/>
      <c r="G140" s="1060"/>
    </row>
    <row r="141" spans="2:7" x14ac:dyDescent="0.25">
      <c r="B141" s="225" t="s">
        <v>617</v>
      </c>
      <c r="C141" s="354" t="s">
        <v>618</v>
      </c>
      <c r="D141" s="355"/>
      <c r="E141" s="355"/>
      <c r="F141" s="347"/>
      <c r="G141" s="602">
        <f>-F141</f>
        <v>0</v>
      </c>
    </row>
    <row r="142" spans="2:7" x14ac:dyDescent="0.25">
      <c r="B142" s="1020" t="s">
        <v>373</v>
      </c>
      <c r="C142" s="1021"/>
      <c r="D142" s="1021"/>
      <c r="E142" s="1021"/>
      <c r="F142" s="1022"/>
      <c r="G142" s="156">
        <f>SUM(G135:G141)</f>
        <v>0</v>
      </c>
    </row>
    <row r="143" spans="2:7" s="104" customFormat="1" x14ac:dyDescent="0.25">
      <c r="B143" s="356"/>
      <c r="C143" s="356"/>
      <c r="D143" s="356"/>
      <c r="E143" s="356"/>
      <c r="F143" s="356"/>
      <c r="G143" s="357"/>
    </row>
    <row r="144" spans="2:7" x14ac:dyDescent="0.25">
      <c r="B144" s="158" t="s">
        <v>619</v>
      </c>
      <c r="C144" s="158"/>
      <c r="D144" s="158"/>
    </row>
    <row r="145" spans="2:7" x14ac:dyDescent="0.25">
      <c r="B145" s="1042" t="s">
        <v>372</v>
      </c>
      <c r="C145" s="1043"/>
      <c r="D145" s="1043"/>
      <c r="E145" s="1044"/>
      <c r="F145" s="603" t="s">
        <v>494</v>
      </c>
      <c r="G145" s="603" t="s">
        <v>526</v>
      </c>
    </row>
    <row r="146" spans="2:7" ht="12.75" customHeight="1" x14ac:dyDescent="0.25">
      <c r="B146" s="1014" t="s">
        <v>972</v>
      </c>
      <c r="C146" s="1015"/>
      <c r="D146" s="1015"/>
      <c r="E146" s="1016"/>
      <c r="F146" s="346"/>
      <c r="G146" s="339">
        <f>-F146</f>
        <v>0</v>
      </c>
    </row>
    <row r="147" spans="2:7" ht="24.75" customHeight="1" x14ac:dyDescent="0.25">
      <c r="B147" s="998" t="s">
        <v>973</v>
      </c>
      <c r="C147" s="1026"/>
      <c r="D147" s="1026"/>
      <c r="E147" s="1027"/>
      <c r="F147" s="349"/>
      <c r="G147" s="602">
        <f>-F147</f>
        <v>0</v>
      </c>
    </row>
    <row r="148" spans="2:7" x14ac:dyDescent="0.25">
      <c r="B148" s="1020" t="s">
        <v>373</v>
      </c>
      <c r="C148" s="1021"/>
      <c r="D148" s="1021"/>
      <c r="E148" s="1021"/>
      <c r="F148" s="1022"/>
      <c r="G148" s="156">
        <f>SUM(G146:G147)</f>
        <v>0</v>
      </c>
    </row>
    <row r="150" spans="2:7" x14ac:dyDescent="0.25">
      <c r="B150" s="158" t="s">
        <v>622</v>
      </c>
      <c r="C150" s="153"/>
      <c r="D150" s="153"/>
      <c r="E150" s="153"/>
    </row>
    <row r="151" spans="2:7" x14ac:dyDescent="0.25">
      <c r="B151" s="1042" t="s">
        <v>372</v>
      </c>
      <c r="C151" s="1043"/>
      <c r="D151" s="1043"/>
      <c r="E151" s="1044"/>
      <c r="F151" s="165" t="s">
        <v>494</v>
      </c>
      <c r="G151" s="603" t="s">
        <v>526</v>
      </c>
    </row>
    <row r="152" spans="2:7" s="153" customFormat="1" x14ac:dyDescent="0.25">
      <c r="B152" s="1014" t="s">
        <v>623</v>
      </c>
      <c r="C152" s="1015"/>
      <c r="D152" s="1015"/>
      <c r="E152" s="1016"/>
      <c r="F152" s="274"/>
      <c r="G152" s="339">
        <f>-F152</f>
        <v>0</v>
      </c>
    </row>
    <row r="153" spans="2:7" s="153" customFormat="1" x14ac:dyDescent="0.25">
      <c r="B153" s="998" t="s">
        <v>624</v>
      </c>
      <c r="C153" s="1026"/>
      <c r="D153" s="1026"/>
      <c r="E153" s="1027"/>
      <c r="F153" s="278"/>
      <c r="G153" s="602">
        <f>-F153</f>
        <v>0</v>
      </c>
    </row>
    <row r="154" spans="2:7" x14ac:dyDescent="0.25">
      <c r="B154" s="1020" t="s">
        <v>373</v>
      </c>
      <c r="C154" s="1021"/>
      <c r="D154" s="1021"/>
      <c r="E154" s="1021"/>
      <c r="F154" s="1022"/>
      <c r="G154" s="156">
        <f>SUM(G152:G153)</f>
        <v>0</v>
      </c>
    </row>
    <row r="156" spans="2:7" x14ac:dyDescent="0.25">
      <c r="B156" s="158" t="s">
        <v>625</v>
      </c>
      <c r="C156" s="153"/>
    </row>
    <row r="157" spans="2:7" x14ac:dyDescent="0.25">
      <c r="B157" s="1042" t="s">
        <v>372</v>
      </c>
      <c r="C157" s="1043"/>
      <c r="D157" s="1043"/>
      <c r="E157" s="1044"/>
      <c r="F157" s="165" t="s">
        <v>494</v>
      </c>
      <c r="G157" s="603" t="s">
        <v>526</v>
      </c>
    </row>
    <row r="158" spans="2:7" ht="12" customHeight="1" x14ac:dyDescent="0.25">
      <c r="B158" s="1014" t="s">
        <v>993</v>
      </c>
      <c r="C158" s="1015"/>
      <c r="D158" s="1015"/>
      <c r="E158" s="1016"/>
      <c r="F158" s="274"/>
      <c r="G158" s="240">
        <f>+F158</f>
        <v>0</v>
      </c>
    </row>
    <row r="159" spans="2:7" x14ac:dyDescent="0.25">
      <c r="B159" s="998" t="s">
        <v>975</v>
      </c>
      <c r="C159" s="1026"/>
      <c r="D159" s="1026"/>
      <c r="E159" s="1027"/>
      <c r="F159" s="278"/>
      <c r="G159" s="241">
        <f>-F159</f>
        <v>0</v>
      </c>
    </row>
    <row r="160" spans="2:7" x14ac:dyDescent="0.25">
      <c r="B160" s="1020" t="s">
        <v>373</v>
      </c>
      <c r="C160" s="1021"/>
      <c r="D160" s="1021"/>
      <c r="E160" s="1021"/>
      <c r="F160" s="1022"/>
      <c r="G160" s="156">
        <f>SUM(G158:G159)</f>
        <v>0</v>
      </c>
    </row>
    <row r="162" spans="2:7" x14ac:dyDescent="0.25">
      <c r="B162" s="158" t="s">
        <v>628</v>
      </c>
      <c r="C162" s="153"/>
      <c r="D162" s="153"/>
      <c r="E162" s="153"/>
    </row>
    <row r="163" spans="2:7" ht="63.75" x14ac:dyDescent="0.25">
      <c r="B163" s="1042" t="s">
        <v>372</v>
      </c>
      <c r="C163" s="1043"/>
      <c r="D163" s="1044"/>
      <c r="E163" s="603" t="s">
        <v>976</v>
      </c>
      <c r="F163" s="603" t="s">
        <v>977</v>
      </c>
      <c r="G163" s="603" t="s">
        <v>526</v>
      </c>
    </row>
    <row r="164" spans="2:7" x14ac:dyDescent="0.25">
      <c r="B164" s="1045" t="s">
        <v>631</v>
      </c>
      <c r="C164" s="1046"/>
      <c r="D164" s="1047"/>
      <c r="E164" s="361"/>
      <c r="F164" s="361"/>
      <c r="G164" s="362">
        <f>-E164+F164</f>
        <v>0</v>
      </c>
    </row>
    <row r="165" spans="2:7" x14ac:dyDescent="0.25">
      <c r="B165" s="1063" t="s">
        <v>632</v>
      </c>
      <c r="C165" s="1064"/>
      <c r="D165" s="1064"/>
      <c r="E165" s="1065"/>
      <c r="F165" s="366"/>
      <c r="G165" s="363">
        <f>+F165</f>
        <v>0</v>
      </c>
    </row>
    <row r="166" spans="2:7" x14ac:dyDescent="0.25">
      <c r="B166" s="1020" t="s">
        <v>373</v>
      </c>
      <c r="C166" s="1021"/>
      <c r="D166" s="1021"/>
      <c r="E166" s="1021"/>
      <c r="F166" s="1022"/>
      <c r="G166" s="156">
        <f>SUM(G164:G165)</f>
        <v>0</v>
      </c>
    </row>
    <row r="168" spans="2:7" x14ac:dyDescent="0.25">
      <c r="B168" s="158" t="s">
        <v>633</v>
      </c>
      <c r="C168" s="153"/>
      <c r="D168" s="153"/>
      <c r="E168" s="153"/>
    </row>
    <row r="169" spans="2:7" ht="63.75" x14ac:dyDescent="0.25">
      <c r="B169" s="1042" t="s">
        <v>372</v>
      </c>
      <c r="C169" s="1043"/>
      <c r="D169" s="1044"/>
      <c r="E169" s="603" t="s">
        <v>978</v>
      </c>
      <c r="F169" s="603" t="s">
        <v>979</v>
      </c>
      <c r="G169" s="603" t="s">
        <v>526</v>
      </c>
    </row>
    <row r="170" spans="2:7" x14ac:dyDescent="0.25">
      <c r="B170" s="1045" t="s">
        <v>636</v>
      </c>
      <c r="C170" s="1046"/>
      <c r="D170" s="1047"/>
      <c r="E170" s="361"/>
      <c r="F170" s="361"/>
      <c r="G170" s="362">
        <f>-E170+F170</f>
        <v>0</v>
      </c>
    </row>
    <row r="171" spans="2:7" x14ac:dyDescent="0.25">
      <c r="B171" s="1045" t="s">
        <v>637</v>
      </c>
      <c r="C171" s="1046"/>
      <c r="D171" s="1046"/>
      <c r="E171" s="1047"/>
      <c r="F171" s="344"/>
      <c r="G171" s="345">
        <f>+F171</f>
        <v>0</v>
      </c>
    </row>
    <row r="172" spans="2:7" x14ac:dyDescent="0.25">
      <c r="B172" s="1020" t="s">
        <v>373</v>
      </c>
      <c r="C172" s="1021"/>
      <c r="D172" s="1021"/>
      <c r="E172" s="1021"/>
      <c r="F172" s="1022"/>
      <c r="G172" s="156">
        <f>SUM(G170:G171)</f>
        <v>0</v>
      </c>
    </row>
    <row r="174" spans="2:7" x14ac:dyDescent="0.25">
      <c r="B174" s="158" t="s">
        <v>980</v>
      </c>
      <c r="C174" s="158"/>
      <c r="D174" s="158"/>
      <c r="E174" s="158"/>
    </row>
    <row r="175" spans="2:7" ht="38.25" customHeight="1" x14ac:dyDescent="0.25">
      <c r="B175" s="1042" t="s">
        <v>372</v>
      </c>
      <c r="C175" s="1043"/>
      <c r="D175" s="1044"/>
      <c r="E175" s="603" t="s">
        <v>958</v>
      </c>
      <c r="F175" s="603" t="s">
        <v>981</v>
      </c>
      <c r="G175" s="603" t="s">
        <v>526</v>
      </c>
    </row>
    <row r="176" spans="2:7" x14ac:dyDescent="0.25">
      <c r="B176" s="1069"/>
      <c r="C176" s="1070"/>
      <c r="D176" s="1071"/>
      <c r="E176" s="269"/>
      <c r="F176" s="269"/>
      <c r="G176" s="240">
        <f>-E176+F176</f>
        <v>0</v>
      </c>
    </row>
    <row r="177" spans="2:7" x14ac:dyDescent="0.25">
      <c r="B177" s="604"/>
      <c r="C177" s="605"/>
      <c r="D177" s="606"/>
      <c r="E177" s="270"/>
      <c r="F177" s="270"/>
      <c r="G177" s="226">
        <f t="shared" ref="G177:G178" si="14">-E177+F177</f>
        <v>0</v>
      </c>
    </row>
    <row r="178" spans="2:7" x14ac:dyDescent="0.25">
      <c r="B178" s="607"/>
      <c r="C178" s="608"/>
      <c r="D178" s="609"/>
      <c r="E178" s="272"/>
      <c r="F178" s="272"/>
      <c r="G178" s="241">
        <f t="shared" si="14"/>
        <v>0</v>
      </c>
    </row>
    <row r="179" spans="2:7" x14ac:dyDescent="0.25">
      <c r="B179" s="1020" t="s">
        <v>373</v>
      </c>
      <c r="C179" s="1021"/>
      <c r="D179" s="1022"/>
      <c r="E179" s="156">
        <f>SUM(E176:E178)</f>
        <v>0</v>
      </c>
      <c r="F179" s="156">
        <f t="shared" ref="F179:G179" si="15">SUM(F176:F178)</f>
        <v>0</v>
      </c>
      <c r="G179" s="156">
        <f t="shared" si="15"/>
        <v>0</v>
      </c>
    </row>
    <row r="181" spans="2:7" x14ac:dyDescent="0.25">
      <c r="B181" s="158" t="s">
        <v>640</v>
      </c>
      <c r="C181" s="158"/>
      <c r="D181" s="158"/>
      <c r="E181" s="158"/>
      <c r="F181" s="451"/>
    </row>
    <row r="182" spans="2:7" ht="63.75" customHeight="1" x14ac:dyDescent="0.25">
      <c r="B182" s="1042" t="s">
        <v>372</v>
      </c>
      <c r="C182" s="1043"/>
      <c r="D182" s="1044"/>
      <c r="E182" s="603" t="s">
        <v>983</v>
      </c>
      <c r="F182" s="603" t="s">
        <v>984</v>
      </c>
      <c r="G182" s="603" t="s">
        <v>526</v>
      </c>
    </row>
    <row r="183" spans="2:7" x14ac:dyDescent="0.25">
      <c r="B183" s="1072"/>
      <c r="C183" s="1073"/>
      <c r="D183" s="1074"/>
      <c r="E183" s="269"/>
      <c r="F183" s="269"/>
      <c r="G183" s="240">
        <f>+E183-F183</f>
        <v>0</v>
      </c>
    </row>
    <row r="184" spans="2:7" x14ac:dyDescent="0.25">
      <c r="B184" s="611"/>
      <c r="C184" s="612"/>
      <c r="D184" s="613"/>
      <c r="E184" s="270"/>
      <c r="F184" s="270"/>
      <c r="G184" s="226">
        <f t="shared" ref="G184:G185" si="16">+E184-F184</f>
        <v>0</v>
      </c>
    </row>
    <row r="185" spans="2:7" x14ac:dyDescent="0.25">
      <c r="B185" s="614"/>
      <c r="C185" s="615"/>
      <c r="D185" s="616"/>
      <c r="E185" s="272"/>
      <c r="F185" s="272"/>
      <c r="G185" s="241">
        <f t="shared" si="16"/>
        <v>0</v>
      </c>
    </row>
    <row r="186" spans="2:7" x14ac:dyDescent="0.25">
      <c r="B186" s="1020" t="s">
        <v>373</v>
      </c>
      <c r="C186" s="1021"/>
      <c r="D186" s="1022"/>
      <c r="E186" s="156">
        <f>SUM(E183:E185)</f>
        <v>0</v>
      </c>
      <c r="F186" s="156">
        <f t="shared" ref="F186:G186" si="17">SUM(F183:F185)</f>
        <v>0</v>
      </c>
      <c r="G186" s="156">
        <f t="shared" si="17"/>
        <v>0</v>
      </c>
    </row>
    <row r="188" spans="2:7" x14ac:dyDescent="0.25">
      <c r="B188" s="158" t="s">
        <v>643</v>
      </c>
      <c r="C188" s="158"/>
      <c r="D188" s="158"/>
      <c r="E188" s="158"/>
    </row>
    <row r="189" spans="2:7" ht="89.25" customHeight="1" x14ac:dyDescent="0.25">
      <c r="B189" s="1042" t="s">
        <v>372</v>
      </c>
      <c r="C189" s="1043"/>
      <c r="D189" s="1044"/>
      <c r="E189" s="603" t="s">
        <v>985</v>
      </c>
      <c r="F189" s="603" t="s">
        <v>986</v>
      </c>
      <c r="G189" s="603" t="s">
        <v>526</v>
      </c>
    </row>
    <row r="190" spans="2:7" x14ac:dyDescent="0.25">
      <c r="B190" s="1067" t="s">
        <v>994</v>
      </c>
      <c r="C190" s="958"/>
      <c r="D190" s="1068"/>
      <c r="E190" s="344"/>
      <c r="F190" s="344"/>
      <c r="G190" s="345">
        <f>+F190-E190</f>
        <v>0</v>
      </c>
    </row>
    <row r="191" spans="2:7" x14ac:dyDescent="0.25">
      <c r="B191" s="1020" t="s">
        <v>373</v>
      </c>
      <c r="C191" s="1021"/>
      <c r="D191" s="1022"/>
      <c r="E191" s="156">
        <f>SUM(E190:E190)</f>
        <v>0</v>
      </c>
      <c r="F191" s="156">
        <f>SUM(F190:F190)</f>
        <v>0</v>
      </c>
      <c r="G191" s="156">
        <f>SUM(G190:G190)</f>
        <v>0</v>
      </c>
    </row>
    <row r="193" spans="2:7" x14ac:dyDescent="0.25">
      <c r="B193" s="158" t="s">
        <v>647</v>
      </c>
      <c r="C193" s="153"/>
    </row>
    <row r="194" spans="2:7" x14ac:dyDescent="0.25">
      <c r="B194" s="359" t="s">
        <v>372</v>
      </c>
      <c r="C194" s="360"/>
      <c r="D194" s="360"/>
      <c r="E194" s="360"/>
      <c r="F194" s="601" t="s">
        <v>494</v>
      </c>
      <c r="G194" s="603" t="s">
        <v>526</v>
      </c>
    </row>
    <row r="195" spans="2:7" ht="27.75" customHeight="1" x14ac:dyDescent="0.25">
      <c r="B195" s="1014" t="s">
        <v>987</v>
      </c>
      <c r="C195" s="1015"/>
      <c r="D195" s="1015"/>
      <c r="E195" s="1016"/>
      <c r="F195" s="269"/>
      <c r="G195" s="240">
        <f>+F195</f>
        <v>0</v>
      </c>
    </row>
    <row r="196" spans="2:7" x14ac:dyDescent="0.25">
      <c r="B196" s="998" t="s">
        <v>988</v>
      </c>
      <c r="C196" s="1026"/>
      <c r="D196" s="1026"/>
      <c r="E196" s="1027"/>
      <c r="F196" s="367"/>
      <c r="G196" s="226">
        <f>-F196</f>
        <v>0</v>
      </c>
    </row>
    <row r="197" spans="2:7" x14ac:dyDescent="0.25">
      <c r="B197" s="1020" t="s">
        <v>373</v>
      </c>
      <c r="C197" s="1021"/>
      <c r="D197" s="1021"/>
      <c r="E197" s="1021"/>
      <c r="F197" s="1022"/>
      <c r="G197" s="156">
        <f>SUM(G195:G196)</f>
        <v>0</v>
      </c>
    </row>
    <row r="199" spans="2:7" x14ac:dyDescent="0.25">
      <c r="B199" s="158" t="s">
        <v>650</v>
      </c>
      <c r="C199" s="158"/>
      <c r="D199" s="158"/>
      <c r="E199" s="158"/>
    </row>
    <row r="200" spans="2:7" ht="38.25" x14ac:dyDescent="0.25">
      <c r="B200" s="1042" t="s">
        <v>372</v>
      </c>
      <c r="C200" s="1043"/>
      <c r="D200" s="1044"/>
      <c r="E200" s="603" t="s">
        <v>989</v>
      </c>
      <c r="F200" s="603" t="s">
        <v>990</v>
      </c>
      <c r="G200" s="603" t="s">
        <v>526</v>
      </c>
    </row>
    <row r="201" spans="2:7" x14ac:dyDescent="0.25">
      <c r="B201" s="273"/>
      <c r="C201" s="1076"/>
      <c r="D201" s="1076"/>
      <c r="E201" s="269"/>
      <c r="F201" s="269"/>
      <c r="G201" s="240">
        <f>+E201-F201</f>
        <v>0</v>
      </c>
    </row>
    <row r="202" spans="2:7" x14ac:dyDescent="0.25">
      <c r="B202" s="275"/>
      <c r="C202" s="1066"/>
      <c r="D202" s="1066"/>
      <c r="E202" s="270"/>
      <c r="F202" s="270"/>
      <c r="G202" s="226">
        <f t="shared" ref="G202:G205" si="18">+E202-F202</f>
        <v>0</v>
      </c>
    </row>
    <row r="203" spans="2:7" x14ac:dyDescent="0.25">
      <c r="B203" s="275"/>
      <c r="C203" s="1066"/>
      <c r="D203" s="1066"/>
      <c r="E203" s="270"/>
      <c r="F203" s="270"/>
      <c r="G203" s="226">
        <f t="shared" si="18"/>
        <v>0</v>
      </c>
    </row>
    <row r="204" spans="2:7" x14ac:dyDescent="0.25">
      <c r="B204" s="275"/>
      <c r="C204" s="1066"/>
      <c r="D204" s="1066"/>
      <c r="E204" s="270"/>
      <c r="F204" s="270"/>
      <c r="G204" s="226">
        <f t="shared" si="18"/>
        <v>0</v>
      </c>
    </row>
    <row r="205" spans="2:7" x14ac:dyDescent="0.25">
      <c r="B205" s="277"/>
      <c r="C205" s="1083"/>
      <c r="D205" s="1083"/>
      <c r="E205" s="272"/>
      <c r="F205" s="272"/>
      <c r="G205" s="241">
        <f t="shared" si="18"/>
        <v>0</v>
      </c>
    </row>
    <row r="206" spans="2:7" x14ac:dyDescent="0.25">
      <c r="B206" s="1020" t="s">
        <v>373</v>
      </c>
      <c r="C206" s="1021"/>
      <c r="D206" s="1022"/>
      <c r="E206" s="156">
        <f>SUM(E201:E205)</f>
        <v>0</v>
      </c>
      <c r="F206" s="156">
        <f>SUM(F201:F205)</f>
        <v>0</v>
      </c>
      <c r="G206" s="156">
        <f>SUM(G201:G205)</f>
        <v>0</v>
      </c>
    </row>
    <row r="208" spans="2:7" x14ac:dyDescent="0.25">
      <c r="B208" s="158" t="s">
        <v>653</v>
      </c>
      <c r="C208" s="158"/>
      <c r="D208" s="158"/>
      <c r="E208" s="158"/>
    </row>
    <row r="209" spans="2:7" x14ac:dyDescent="0.25">
      <c r="B209" s="1042" t="s">
        <v>372</v>
      </c>
      <c r="C209" s="1043"/>
      <c r="D209" s="1043"/>
      <c r="E209" s="1043"/>
      <c r="F209" s="1044"/>
      <c r="G209" s="603" t="s">
        <v>654</v>
      </c>
    </row>
    <row r="210" spans="2:7" x14ac:dyDescent="0.25">
      <c r="B210" s="1069"/>
      <c r="C210" s="1070"/>
      <c r="D210" s="1070"/>
      <c r="E210" s="1070"/>
      <c r="F210" s="1071"/>
      <c r="G210" s="269"/>
    </row>
    <row r="211" spans="2:7" x14ac:dyDescent="0.25">
      <c r="B211" s="1077"/>
      <c r="C211" s="1078"/>
      <c r="D211" s="1078"/>
      <c r="E211" s="1078"/>
      <c r="F211" s="1079"/>
      <c r="G211" s="270"/>
    </row>
    <row r="212" spans="2:7" x14ac:dyDescent="0.25">
      <c r="B212" s="1077"/>
      <c r="C212" s="1078"/>
      <c r="D212" s="1078"/>
      <c r="E212" s="1078"/>
      <c r="F212" s="1079"/>
      <c r="G212" s="270"/>
    </row>
    <row r="213" spans="2:7" x14ac:dyDescent="0.25">
      <c r="B213" s="1077"/>
      <c r="C213" s="1078"/>
      <c r="D213" s="1078"/>
      <c r="E213" s="1078"/>
      <c r="F213" s="1079"/>
      <c r="G213" s="270"/>
    </row>
    <row r="214" spans="2:7" x14ac:dyDescent="0.25">
      <c r="B214" s="1080"/>
      <c r="C214" s="1081"/>
      <c r="D214" s="1081"/>
      <c r="E214" s="1081"/>
      <c r="F214" s="1082"/>
      <c r="G214" s="272"/>
    </row>
    <row r="215" spans="2:7" x14ac:dyDescent="0.25">
      <c r="B215" s="1020" t="s">
        <v>373</v>
      </c>
      <c r="C215" s="1021"/>
      <c r="D215" s="1021"/>
      <c r="E215" s="1021"/>
      <c r="F215" s="1022"/>
      <c r="G215" s="156">
        <f>SUM(G210:G214)</f>
        <v>0</v>
      </c>
    </row>
    <row r="219" spans="2:7" ht="15.75" x14ac:dyDescent="0.25">
      <c r="B219" s="932" t="s">
        <v>466</v>
      </c>
      <c r="C219" s="932"/>
      <c r="D219" s="932"/>
      <c r="E219" s="932"/>
      <c r="F219" s="932"/>
      <c r="G219" s="932"/>
    </row>
    <row r="221" spans="2:7" ht="38.25" x14ac:dyDescent="0.25">
      <c r="B221" s="603" t="s">
        <v>372</v>
      </c>
      <c r="C221" s="1075" t="s">
        <v>396</v>
      </c>
      <c r="D221" s="1075"/>
      <c r="E221" s="603" t="s">
        <v>989</v>
      </c>
      <c r="F221" s="603" t="s">
        <v>991</v>
      </c>
      <c r="G221" s="603" t="s">
        <v>571</v>
      </c>
    </row>
    <row r="222" spans="2:7" x14ac:dyDescent="0.25">
      <c r="B222" s="273"/>
      <c r="C222" s="1076"/>
      <c r="D222" s="1076"/>
      <c r="E222" s="269"/>
      <c r="F222" s="269"/>
      <c r="G222" s="240">
        <f>+E222-F222</f>
        <v>0</v>
      </c>
    </row>
    <row r="223" spans="2:7" x14ac:dyDescent="0.25">
      <c r="B223" s="275"/>
      <c r="C223" s="1066"/>
      <c r="D223" s="1066"/>
      <c r="E223" s="270"/>
      <c r="F223" s="270"/>
      <c r="G223" s="226">
        <f t="shared" ref="G223:G226" si="19">+E223-F223</f>
        <v>0</v>
      </c>
    </row>
    <row r="224" spans="2:7" x14ac:dyDescent="0.25">
      <c r="B224" s="275"/>
      <c r="C224" s="1066"/>
      <c r="D224" s="1066"/>
      <c r="E224" s="270"/>
      <c r="F224" s="270"/>
      <c r="G224" s="226">
        <f t="shared" si="19"/>
        <v>0</v>
      </c>
    </row>
    <row r="225" spans="2:7" x14ac:dyDescent="0.25">
      <c r="B225" s="275"/>
      <c r="C225" s="1066"/>
      <c r="D225" s="1066"/>
      <c r="E225" s="270"/>
      <c r="F225" s="270"/>
      <c r="G225" s="226">
        <f t="shared" si="19"/>
        <v>0</v>
      </c>
    </row>
    <row r="226" spans="2:7" x14ac:dyDescent="0.25">
      <c r="B226" s="277"/>
      <c r="C226" s="1083"/>
      <c r="D226" s="1083"/>
      <c r="E226" s="272"/>
      <c r="F226" s="272"/>
      <c r="G226" s="241">
        <f t="shared" si="19"/>
        <v>0</v>
      </c>
    </row>
    <row r="227" spans="2:7" x14ac:dyDescent="0.25">
      <c r="B227" s="1020" t="s">
        <v>373</v>
      </c>
      <c r="C227" s="1021"/>
      <c r="D227" s="1022"/>
      <c r="E227" s="156">
        <f>SUM(E222:E226)</f>
        <v>0</v>
      </c>
      <c r="F227" s="156">
        <f>SUM(F222:F226)</f>
        <v>0</v>
      </c>
      <c r="G227" s="156">
        <f>SUM(G222:G226)</f>
        <v>0</v>
      </c>
    </row>
  </sheetData>
  <mergeCells count="132">
    <mergeCell ref="B28:F28"/>
    <mergeCell ref="B2:G2"/>
    <mergeCell ref="B4:F4"/>
    <mergeCell ref="B5:F5"/>
    <mergeCell ref="B6:F6"/>
    <mergeCell ref="B14:F14"/>
    <mergeCell ref="B15:F15"/>
    <mergeCell ref="B16:F16"/>
    <mergeCell ref="B17:F17"/>
    <mergeCell ref="B20:F20"/>
    <mergeCell ref="B21:F21"/>
    <mergeCell ref="B23:F23"/>
    <mergeCell ref="B25:F25"/>
    <mergeCell ref="B26:F26"/>
    <mergeCell ref="B27:F27"/>
    <mergeCell ref="B18:F18"/>
    <mergeCell ref="B19:F19"/>
    <mergeCell ref="B7:F7"/>
    <mergeCell ref="B8:F8"/>
    <mergeCell ref="B9:F9"/>
    <mergeCell ref="B10:F10"/>
    <mergeCell ref="B11:F11"/>
    <mergeCell ref="B12:F12"/>
    <mergeCell ref="B34:F34"/>
    <mergeCell ref="B35:F35"/>
    <mergeCell ref="B36:F36"/>
    <mergeCell ref="B37:F37"/>
    <mergeCell ref="B38:F38"/>
    <mergeCell ref="B39:F39"/>
    <mergeCell ref="B29:F29"/>
    <mergeCell ref="B30:F30"/>
    <mergeCell ref="B31:F31"/>
    <mergeCell ref="B32:F32"/>
    <mergeCell ref="B33:F33"/>
    <mergeCell ref="B90:D90"/>
    <mergeCell ref="B91:D91"/>
    <mergeCell ref="B92:D92"/>
    <mergeCell ref="B47:F47"/>
    <mergeCell ref="B49:F49"/>
    <mergeCell ref="B51:F51"/>
    <mergeCell ref="B55:G55"/>
    <mergeCell ref="B40:F40"/>
    <mergeCell ref="B41:F41"/>
    <mergeCell ref="B42:F42"/>
    <mergeCell ref="B43:F43"/>
    <mergeCell ref="B44:F44"/>
    <mergeCell ref="B45:F45"/>
    <mergeCell ref="B99:D99"/>
    <mergeCell ref="B105:D105"/>
    <mergeCell ref="B106:D106"/>
    <mergeCell ref="B107:D107"/>
    <mergeCell ref="B108:D108"/>
    <mergeCell ref="B109:D109"/>
    <mergeCell ref="B93:D93"/>
    <mergeCell ref="B94:D94"/>
    <mergeCell ref="B95:D95"/>
    <mergeCell ref="B96:D96"/>
    <mergeCell ref="B97:D97"/>
    <mergeCell ref="B98:D98"/>
    <mergeCell ref="B129:D129"/>
    <mergeCell ref="B130:D130"/>
    <mergeCell ref="B131:D131"/>
    <mergeCell ref="B134:E134"/>
    <mergeCell ref="C135:E135"/>
    <mergeCell ref="C136:E136"/>
    <mergeCell ref="B112:E112"/>
    <mergeCell ref="B113:E113"/>
    <mergeCell ref="B114:F114"/>
    <mergeCell ref="B117:E117"/>
    <mergeCell ref="B118:E118"/>
    <mergeCell ref="B119:F119"/>
    <mergeCell ref="B142:F142"/>
    <mergeCell ref="B146:E146"/>
    <mergeCell ref="B147:E147"/>
    <mergeCell ref="B148:F148"/>
    <mergeCell ref="B151:E151"/>
    <mergeCell ref="B152:E152"/>
    <mergeCell ref="B137:B138"/>
    <mergeCell ref="C137:E137"/>
    <mergeCell ref="G137:G138"/>
    <mergeCell ref="C138:E138"/>
    <mergeCell ref="B139:B140"/>
    <mergeCell ref="G139:G140"/>
    <mergeCell ref="B145:E145"/>
    <mergeCell ref="B163:D163"/>
    <mergeCell ref="B164:D164"/>
    <mergeCell ref="B165:E165"/>
    <mergeCell ref="B166:F166"/>
    <mergeCell ref="B169:D169"/>
    <mergeCell ref="B170:D170"/>
    <mergeCell ref="B153:E153"/>
    <mergeCell ref="B154:F154"/>
    <mergeCell ref="B157:E157"/>
    <mergeCell ref="B158:E158"/>
    <mergeCell ref="B159:E159"/>
    <mergeCell ref="B160:F160"/>
    <mergeCell ref="B183:D183"/>
    <mergeCell ref="B186:D186"/>
    <mergeCell ref="B189:D189"/>
    <mergeCell ref="B190:D190"/>
    <mergeCell ref="B191:D191"/>
    <mergeCell ref="B195:E195"/>
    <mergeCell ref="B171:E171"/>
    <mergeCell ref="B172:F172"/>
    <mergeCell ref="B175:D175"/>
    <mergeCell ref="B176:D176"/>
    <mergeCell ref="B179:D179"/>
    <mergeCell ref="B182:D182"/>
    <mergeCell ref="C204:D204"/>
    <mergeCell ref="C205:D205"/>
    <mergeCell ref="B206:D206"/>
    <mergeCell ref="B209:F209"/>
    <mergeCell ref="B210:F210"/>
    <mergeCell ref="B211:F211"/>
    <mergeCell ref="B196:E196"/>
    <mergeCell ref="B197:F197"/>
    <mergeCell ref="C201:D201"/>
    <mergeCell ref="C202:D202"/>
    <mergeCell ref="C203:D203"/>
    <mergeCell ref="B200:D200"/>
    <mergeCell ref="C222:D222"/>
    <mergeCell ref="C223:D223"/>
    <mergeCell ref="C224:D224"/>
    <mergeCell ref="C225:D225"/>
    <mergeCell ref="C226:D226"/>
    <mergeCell ref="B227:D227"/>
    <mergeCell ref="B212:F212"/>
    <mergeCell ref="B213:F213"/>
    <mergeCell ref="B214:F214"/>
    <mergeCell ref="B215:F215"/>
    <mergeCell ref="B219:G219"/>
    <mergeCell ref="C221:D221"/>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view="pageBreakPreview" zoomScaleNormal="100" zoomScaleSheetLayoutView="100" workbookViewId="0">
      <selection activeCell="B8" sqref="B8:E8"/>
    </sheetView>
  </sheetViews>
  <sheetFormatPr defaultColWidth="11.42578125" defaultRowHeight="12.75" x14ac:dyDescent="0.25"/>
  <cols>
    <col min="1" max="1" width="3.28515625" style="125" customWidth="1"/>
    <col min="2" max="2" width="49.85546875" style="159" customWidth="1"/>
    <col min="3" max="3" width="49.85546875" style="154" customWidth="1"/>
    <col min="4" max="6" width="17.7109375" style="154" customWidth="1"/>
    <col min="7" max="7" width="3.140625" style="154" customWidth="1"/>
    <col min="8" max="10" width="16.7109375" style="125" customWidth="1"/>
    <col min="11" max="11" width="5.42578125" style="125" customWidth="1"/>
    <col min="12" max="16384" width="11.42578125" style="125"/>
  </cols>
  <sheetData>
    <row r="1" spans="2:7" s="151" customFormat="1" ht="13.5" customHeight="1" x14ac:dyDescent="0.25">
      <c r="B1" s="160"/>
      <c r="C1" s="161"/>
      <c r="D1" s="161"/>
      <c r="E1" s="161"/>
      <c r="F1" s="161"/>
      <c r="G1" s="161"/>
    </row>
    <row r="2" spans="2:7" ht="19.5" x14ac:dyDescent="0.25">
      <c r="B2" s="899" t="str">
        <f>+'1.3.3_RA3_ESTABILITAT_LIQUID'!B8</f>
        <v xml:space="preserve">Nombre EPE / Sociedad municipal / Fundación </v>
      </c>
      <c r="C2" s="900"/>
      <c r="D2" s="900"/>
      <c r="E2" s="900"/>
      <c r="F2" s="901"/>
      <c r="G2" s="125"/>
    </row>
    <row r="4" spans="2:7" x14ac:dyDescent="0.25">
      <c r="B4" s="1011" t="s">
        <v>688</v>
      </c>
      <c r="C4" s="1012"/>
      <c r="D4" s="1012"/>
      <c r="E4" s="1013"/>
      <c r="F4" s="162" t="s">
        <v>494</v>
      </c>
    </row>
    <row r="5" spans="2:7" x14ac:dyDescent="0.25">
      <c r="B5" s="1014" t="s">
        <v>690</v>
      </c>
      <c r="C5" s="1015"/>
      <c r="D5" s="1015"/>
      <c r="E5" s="1016"/>
      <c r="F5" s="269"/>
    </row>
    <row r="6" spans="2:7" x14ac:dyDescent="0.25">
      <c r="B6" s="1008" t="s">
        <v>995</v>
      </c>
      <c r="C6" s="1009"/>
      <c r="D6" s="1009"/>
      <c r="E6" s="1010"/>
      <c r="F6" s="270"/>
    </row>
    <row r="7" spans="2:7" x14ac:dyDescent="0.25">
      <c r="B7" s="1008" t="s">
        <v>692</v>
      </c>
      <c r="C7" s="1009"/>
      <c r="D7" s="1009"/>
      <c r="E7" s="1010"/>
      <c r="F7" s="270"/>
    </row>
    <row r="8" spans="2:7" x14ac:dyDescent="0.25">
      <c r="B8" s="1008" t="s">
        <v>693</v>
      </c>
      <c r="C8" s="1009"/>
      <c r="D8" s="1009"/>
      <c r="E8" s="1010"/>
      <c r="F8" s="270"/>
    </row>
    <row r="9" spans="2:7" x14ac:dyDescent="0.25">
      <c r="B9" s="1008" t="s">
        <v>694</v>
      </c>
      <c r="C9" s="1009"/>
      <c r="D9" s="1009"/>
      <c r="E9" s="1010"/>
      <c r="F9" s="270"/>
    </row>
    <row r="10" spans="2:7" x14ac:dyDescent="0.25">
      <c r="B10" s="1008" t="s">
        <v>996</v>
      </c>
      <c r="C10" s="1009"/>
      <c r="D10" s="1009"/>
      <c r="E10" s="1010"/>
      <c r="F10" s="270"/>
    </row>
    <row r="11" spans="2:7" x14ac:dyDescent="0.25">
      <c r="B11" s="1008" t="s">
        <v>696</v>
      </c>
      <c r="C11" s="1009"/>
      <c r="D11" s="1009"/>
      <c r="E11" s="1010"/>
      <c r="F11" s="270"/>
    </row>
    <row r="12" spans="2:7" x14ac:dyDescent="0.25">
      <c r="B12" s="1008" t="s">
        <v>697</v>
      </c>
      <c r="C12" s="1009"/>
      <c r="D12" s="1009"/>
      <c r="E12" s="1010"/>
      <c r="F12" s="270"/>
    </row>
    <row r="13" spans="2:7" x14ac:dyDescent="0.25">
      <c r="B13" s="1017" t="s">
        <v>698</v>
      </c>
      <c r="C13" s="1018"/>
      <c r="D13" s="1018"/>
      <c r="E13" s="1019"/>
      <c r="F13" s="271"/>
    </row>
    <row r="14" spans="2:7" x14ac:dyDescent="0.25">
      <c r="B14" s="1020" t="s">
        <v>483</v>
      </c>
      <c r="C14" s="1021"/>
      <c r="D14" s="1021"/>
      <c r="E14" s="1022"/>
      <c r="F14" s="156">
        <f>SUM(F5:F13)</f>
        <v>0</v>
      </c>
    </row>
    <row r="16" spans="2:7" x14ac:dyDescent="0.25">
      <c r="B16" s="1023" t="s">
        <v>699</v>
      </c>
      <c r="C16" s="1024"/>
      <c r="D16" s="1024"/>
      <c r="E16" s="1025"/>
      <c r="F16" s="162" t="s">
        <v>494</v>
      </c>
    </row>
    <row r="17" spans="2:6" x14ac:dyDescent="0.25">
      <c r="B17" s="1014" t="s">
        <v>700</v>
      </c>
      <c r="C17" s="1015"/>
      <c r="D17" s="1015"/>
      <c r="E17" s="1016"/>
      <c r="F17" s="269"/>
    </row>
    <row r="18" spans="2:6" x14ac:dyDescent="0.25">
      <c r="B18" s="1008" t="s">
        <v>701</v>
      </c>
      <c r="C18" s="1009"/>
      <c r="D18" s="1009"/>
      <c r="E18" s="1010"/>
      <c r="F18" s="270"/>
    </row>
    <row r="19" spans="2:6" x14ac:dyDescent="0.25">
      <c r="B19" s="1008" t="s">
        <v>997</v>
      </c>
      <c r="C19" s="1009"/>
      <c r="D19" s="1009"/>
      <c r="E19" s="1010"/>
      <c r="F19" s="270"/>
    </row>
    <row r="20" spans="2:6" x14ac:dyDescent="0.25">
      <c r="B20" s="1008" t="s">
        <v>998</v>
      </c>
      <c r="C20" s="1009"/>
      <c r="D20" s="1009"/>
      <c r="E20" s="1010"/>
      <c r="F20" s="270"/>
    </row>
    <row r="21" spans="2:6" x14ac:dyDescent="0.25">
      <c r="B21" s="1008" t="s">
        <v>704</v>
      </c>
      <c r="C21" s="1009"/>
      <c r="D21" s="1009"/>
      <c r="E21" s="1010"/>
      <c r="F21" s="270"/>
    </row>
    <row r="22" spans="2:6" x14ac:dyDescent="0.25">
      <c r="B22" s="1008" t="s">
        <v>705</v>
      </c>
      <c r="C22" s="1009"/>
      <c r="D22" s="1009"/>
      <c r="E22" s="1010"/>
      <c r="F22" s="270"/>
    </row>
    <row r="23" spans="2:6" x14ac:dyDescent="0.25">
      <c r="B23" s="1008" t="s">
        <v>706</v>
      </c>
      <c r="C23" s="1009"/>
      <c r="D23" s="1009"/>
      <c r="E23" s="1010"/>
      <c r="F23" s="270"/>
    </row>
    <row r="24" spans="2:6" ht="12.75" customHeight="1" x14ac:dyDescent="0.25">
      <c r="B24" s="1008" t="s">
        <v>999</v>
      </c>
      <c r="C24" s="1009"/>
      <c r="D24" s="1009"/>
      <c r="E24" s="164"/>
      <c r="F24" s="270"/>
    </row>
    <row r="25" spans="2:6" ht="12.75" customHeight="1" x14ac:dyDescent="0.25">
      <c r="B25" s="1008" t="s">
        <v>708</v>
      </c>
      <c r="C25" s="1009"/>
      <c r="D25" s="1009"/>
      <c r="E25" s="164"/>
      <c r="F25" s="270"/>
    </row>
    <row r="26" spans="2:6" x14ac:dyDescent="0.25">
      <c r="B26" s="1008" t="s">
        <v>709</v>
      </c>
      <c r="C26" s="1009"/>
      <c r="D26" s="1009"/>
      <c r="E26" s="1010"/>
      <c r="F26" s="270"/>
    </row>
    <row r="27" spans="2:6" x14ac:dyDescent="0.25">
      <c r="B27" s="1008" t="s">
        <v>710</v>
      </c>
      <c r="C27" s="1009"/>
      <c r="D27" s="1009"/>
      <c r="E27" s="1010"/>
      <c r="F27" s="270"/>
    </row>
    <row r="28" spans="2:6" x14ac:dyDescent="0.25">
      <c r="B28" s="998" t="s">
        <v>711</v>
      </c>
      <c r="C28" s="1026"/>
      <c r="D28" s="1026"/>
      <c r="E28" s="1027"/>
      <c r="F28" s="272"/>
    </row>
    <row r="29" spans="2:6" x14ac:dyDescent="0.25">
      <c r="B29" s="1020" t="s">
        <v>491</v>
      </c>
      <c r="C29" s="1021"/>
      <c r="D29" s="1021"/>
      <c r="E29" s="1022"/>
      <c r="F29" s="156">
        <f>SUM(F17:F28)</f>
        <v>0</v>
      </c>
    </row>
    <row r="30" spans="2:6" x14ac:dyDescent="0.25">
      <c r="E30" s="125"/>
    </row>
    <row r="31" spans="2:6" x14ac:dyDescent="0.25">
      <c r="B31" s="926" t="s">
        <v>712</v>
      </c>
      <c r="C31" s="927"/>
      <c r="D31" s="927"/>
      <c r="E31" s="928"/>
      <c r="F31" s="120">
        <f>+F49</f>
        <v>0</v>
      </c>
    </row>
    <row r="32" spans="2:6" x14ac:dyDescent="0.25">
      <c r="B32" s="125"/>
      <c r="C32" s="125"/>
      <c r="E32" s="125"/>
    </row>
    <row r="33" spans="2:7" x14ac:dyDescent="0.25">
      <c r="B33" s="926" t="s">
        <v>713</v>
      </c>
      <c r="C33" s="927"/>
      <c r="D33" s="927"/>
      <c r="E33" s="928"/>
      <c r="F33" s="120">
        <f>+F14-F29+F31</f>
        <v>0</v>
      </c>
    </row>
    <row r="38" spans="2:7" s="167" customFormat="1" ht="15.75" x14ac:dyDescent="0.25">
      <c r="B38" s="932" t="s">
        <v>466</v>
      </c>
      <c r="C38" s="932"/>
      <c r="D38" s="932"/>
      <c r="E38" s="932"/>
      <c r="F38" s="932"/>
      <c r="G38" s="166"/>
    </row>
    <row r="39" spans="2:7" x14ac:dyDescent="0.25">
      <c r="B39" s="125"/>
      <c r="C39" s="125"/>
      <c r="D39" s="125"/>
      <c r="E39" s="125"/>
      <c r="F39" s="125"/>
    </row>
    <row r="40" spans="2:7" ht="25.5" x14ac:dyDescent="0.25">
      <c r="B40" s="603" t="s">
        <v>372</v>
      </c>
      <c r="C40" s="603" t="s">
        <v>396</v>
      </c>
      <c r="D40" s="165" t="s">
        <v>989</v>
      </c>
      <c r="E40" s="603" t="s">
        <v>991</v>
      </c>
      <c r="F40" s="603" t="s">
        <v>526</v>
      </c>
    </row>
    <row r="41" spans="2:7" x14ac:dyDescent="0.25">
      <c r="B41" s="273"/>
      <c r="C41" s="273"/>
      <c r="D41" s="269"/>
      <c r="E41" s="274"/>
      <c r="F41" s="226">
        <f>+D41-E41</f>
        <v>0</v>
      </c>
    </row>
    <row r="42" spans="2:7" x14ac:dyDescent="0.25">
      <c r="B42" s="275"/>
      <c r="C42" s="275"/>
      <c r="D42" s="270"/>
      <c r="E42" s="276"/>
      <c r="F42" s="226">
        <f t="shared" ref="F42:F48" si="0">+D42-E42</f>
        <v>0</v>
      </c>
    </row>
    <row r="43" spans="2:7" x14ac:dyDescent="0.25">
      <c r="B43" s="275"/>
      <c r="C43" s="275"/>
      <c r="D43" s="270"/>
      <c r="E43" s="276"/>
      <c r="F43" s="226">
        <f t="shared" si="0"/>
        <v>0</v>
      </c>
    </row>
    <row r="44" spans="2:7" x14ac:dyDescent="0.25">
      <c r="B44" s="275"/>
      <c r="C44" s="275"/>
      <c r="D44" s="270"/>
      <c r="E44" s="276"/>
      <c r="F44" s="226">
        <f t="shared" si="0"/>
        <v>0</v>
      </c>
    </row>
    <row r="45" spans="2:7" x14ac:dyDescent="0.25">
      <c r="B45" s="275"/>
      <c r="C45" s="275"/>
      <c r="D45" s="270"/>
      <c r="E45" s="276"/>
      <c r="F45" s="226">
        <f t="shared" si="0"/>
        <v>0</v>
      </c>
    </row>
    <row r="46" spans="2:7" x14ac:dyDescent="0.25">
      <c r="B46" s="275"/>
      <c r="C46" s="275"/>
      <c r="D46" s="270"/>
      <c r="E46" s="276"/>
      <c r="F46" s="226">
        <f t="shared" si="0"/>
        <v>0</v>
      </c>
    </row>
    <row r="47" spans="2:7" x14ac:dyDescent="0.25">
      <c r="B47" s="275"/>
      <c r="C47" s="275"/>
      <c r="D47" s="270"/>
      <c r="E47" s="276"/>
      <c r="F47" s="226">
        <f t="shared" si="0"/>
        <v>0</v>
      </c>
    </row>
    <row r="48" spans="2:7" x14ac:dyDescent="0.25">
      <c r="B48" s="277"/>
      <c r="C48" s="277"/>
      <c r="D48" s="272"/>
      <c r="E48" s="278"/>
      <c r="F48" s="226">
        <f t="shared" si="0"/>
        <v>0</v>
      </c>
    </row>
    <row r="49" spans="2:6" x14ac:dyDescent="0.25">
      <c r="B49" s="155" t="s">
        <v>373</v>
      </c>
      <c r="C49" s="155"/>
      <c r="D49" s="156">
        <f>SUM(D41:D48)</f>
        <v>0</v>
      </c>
      <c r="E49" s="156">
        <f t="shared" ref="E49:F49" si="1">SUM(E41:E48)</f>
        <v>0</v>
      </c>
      <c r="F49" s="156">
        <f t="shared" si="1"/>
        <v>0</v>
      </c>
    </row>
  </sheetData>
  <mergeCells count="29">
    <mergeCell ref="B2:F2"/>
    <mergeCell ref="B17:E17"/>
    <mergeCell ref="B18:E18"/>
    <mergeCell ref="B19:E19"/>
    <mergeCell ref="B23:E23"/>
    <mergeCell ref="B13:E13"/>
    <mergeCell ref="B33:E33"/>
    <mergeCell ref="B21:E21"/>
    <mergeCell ref="B22:E22"/>
    <mergeCell ref="B20:E20"/>
    <mergeCell ref="B14:E14"/>
    <mergeCell ref="B26:E26"/>
    <mergeCell ref="B27:E27"/>
    <mergeCell ref="B38:F38"/>
    <mergeCell ref="B24:D24"/>
    <mergeCell ref="B25:D25"/>
    <mergeCell ref="B4:E4"/>
    <mergeCell ref="B5:E5"/>
    <mergeCell ref="B6:E6"/>
    <mergeCell ref="B7:E7"/>
    <mergeCell ref="B8:E8"/>
    <mergeCell ref="B9:E9"/>
    <mergeCell ref="B10:E10"/>
    <mergeCell ref="B11:E11"/>
    <mergeCell ref="B12:E12"/>
    <mergeCell ref="B28:E28"/>
    <mergeCell ref="B29:E29"/>
    <mergeCell ref="B31:E31"/>
    <mergeCell ref="B16:E16"/>
  </mergeCells>
  <printOptions horizontalCentered="1"/>
  <pageMargins left="0.70866141732283472" right="0.70866141732283472" top="1.0629921259842521" bottom="0.74803149606299213" header="0.31496062992125984" footer="0.31496062992125984"/>
  <pageSetup paperSize="8" fitToHeight="3"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view="pageBreakPreview" zoomScaleNormal="100" zoomScaleSheetLayoutView="100" workbookViewId="0"/>
  </sheetViews>
  <sheetFormatPr defaultColWidth="11.42578125" defaultRowHeight="12.75" x14ac:dyDescent="0.25"/>
  <cols>
    <col min="1" max="1" width="5.140625" style="169" bestFit="1" customWidth="1"/>
    <col min="2" max="2" width="45.5703125" style="169" bestFit="1" customWidth="1"/>
    <col min="3" max="3" width="21.42578125" style="169" customWidth="1"/>
    <col min="4" max="4" width="9.7109375" style="169" customWidth="1"/>
    <col min="5" max="5" width="14.28515625" style="169" customWidth="1"/>
    <col min="6" max="8" width="21.42578125" style="169" customWidth="1"/>
    <col min="9" max="9" width="3.28515625" style="169" customWidth="1"/>
    <col min="10" max="11" width="11.42578125" style="169" customWidth="1"/>
    <col min="12" max="16384" width="11.42578125" style="169"/>
  </cols>
  <sheetData>
    <row r="1" spans="1:11" s="87" customFormat="1" ht="39.75" customHeight="1" x14ac:dyDescent="0.25">
      <c r="A1" s="850" t="s">
        <v>127</v>
      </c>
      <c r="B1" s="851" t="s">
        <v>1404</v>
      </c>
      <c r="C1" s="1087" t="s">
        <v>128</v>
      </c>
      <c r="D1" s="1087"/>
      <c r="E1" s="1087"/>
      <c r="F1" s="1087"/>
      <c r="G1" s="1087"/>
      <c r="H1" s="1087"/>
    </row>
    <row r="2" spans="1:11" s="87" customFormat="1" ht="18.75" customHeight="1" x14ac:dyDescent="0.25">
      <c r="B2" s="852" t="s">
        <v>1405</v>
      </c>
      <c r="C2" s="1041" t="s">
        <v>1409</v>
      </c>
      <c r="D2" s="1041"/>
      <c r="E2" s="1041"/>
      <c r="F2" s="1041"/>
      <c r="G2" s="1041"/>
      <c r="H2" s="1041"/>
    </row>
    <row r="3" spans="1:11" s="113" customFormat="1" ht="17.25" thickBot="1" x14ac:dyDescent="0.3">
      <c r="B3" s="170"/>
      <c r="C3" s="170"/>
      <c r="D3" s="170"/>
      <c r="E3" s="170"/>
      <c r="F3" s="170"/>
      <c r="G3" s="170"/>
      <c r="H3" s="170"/>
    </row>
    <row r="4" spans="1:11" s="171" customFormat="1" ht="24.75" customHeight="1" x14ac:dyDescent="0.25">
      <c r="B4" s="1093" t="s">
        <v>462</v>
      </c>
      <c r="C4" s="1096" t="s">
        <v>1000</v>
      </c>
      <c r="D4" s="1096"/>
      <c r="E4" s="1096"/>
      <c r="F4" s="1096"/>
      <c r="G4" s="1096"/>
      <c r="H4" s="1097" t="s">
        <v>1001</v>
      </c>
    </row>
    <row r="5" spans="1:11" s="171" customFormat="1" ht="44.25" customHeight="1" x14ac:dyDescent="0.25">
      <c r="B5" s="1094"/>
      <c r="C5" s="172" t="s">
        <v>1002</v>
      </c>
      <c r="D5" s="1099" t="s">
        <v>1003</v>
      </c>
      <c r="E5" s="1100"/>
      <c r="F5" s="172" t="s">
        <v>1004</v>
      </c>
      <c r="G5" s="172" t="s">
        <v>1005</v>
      </c>
      <c r="H5" s="1098"/>
    </row>
    <row r="6" spans="1:11" s="190" customFormat="1" ht="27" customHeight="1" thickBot="1" x14ac:dyDescent="0.3">
      <c r="B6" s="1094"/>
      <c r="C6" s="1101" t="s">
        <v>468</v>
      </c>
      <c r="D6" s="1103" t="s">
        <v>1006</v>
      </c>
      <c r="E6" s="1104"/>
      <c r="F6" s="1101" t="s">
        <v>470</v>
      </c>
      <c r="G6" s="1101" t="s">
        <v>1007</v>
      </c>
      <c r="H6" s="1106" t="s">
        <v>1008</v>
      </c>
    </row>
    <row r="7" spans="1:11" s="190" customFormat="1" ht="22.5" customHeight="1" thickBot="1" x14ac:dyDescent="0.3">
      <c r="B7" s="1095"/>
      <c r="C7" s="1102"/>
      <c r="D7" s="475" t="s">
        <v>1009</v>
      </c>
      <c r="E7" s="476">
        <v>0</v>
      </c>
      <c r="F7" s="1105"/>
      <c r="G7" s="1102"/>
      <c r="H7" s="1107"/>
    </row>
    <row r="8" spans="1:11" s="176" customFormat="1" ht="21.95" customHeight="1" x14ac:dyDescent="0.25">
      <c r="B8" s="305" t="str">
        <f>+'1.3.3_RA3_ESTABILITAT_LIQUID'!B6</f>
        <v>Nombre Entidad local</v>
      </c>
      <c r="C8" s="173">
        <f>+EL_Regla_liquidació!F48</f>
        <v>0</v>
      </c>
      <c r="D8" s="1090">
        <f t="shared" ref="D8:D10" si="0">+C8*(1+$E$7)</f>
        <v>0</v>
      </c>
      <c r="E8" s="1091"/>
      <c r="F8" s="173">
        <f>+EL_Regla_liquidació!G52</f>
        <v>0</v>
      </c>
      <c r="G8" s="174">
        <f>+D8+F8</f>
        <v>0</v>
      </c>
      <c r="H8" s="175">
        <f>+EL_Regla_liquidació!G48</f>
        <v>0</v>
      </c>
    </row>
    <row r="9" spans="1:11" s="176" customFormat="1" ht="21.95" customHeight="1" x14ac:dyDescent="0.25">
      <c r="B9" s="305" t="str">
        <f>+'1.3.3_RA3_ESTABILITAT_LIQUID'!B7</f>
        <v xml:space="preserve">Nombre Organismo autónomo / Consorcio adscrito </v>
      </c>
      <c r="C9" s="177">
        <f>+'OA-CON_Regla_liquidació'!F48</f>
        <v>0</v>
      </c>
      <c r="D9" s="1090">
        <f t="shared" si="0"/>
        <v>0</v>
      </c>
      <c r="E9" s="1091"/>
      <c r="F9" s="177">
        <f>+'OA-CON_Regla_liquidació'!G52</f>
        <v>0</v>
      </c>
      <c r="G9" s="178">
        <f t="shared" ref="G9:G10" si="1">+D9+F9</f>
        <v>0</v>
      </c>
      <c r="H9" s="179">
        <f>+'OA-CON_Regla_liquidació'!G48</f>
        <v>0</v>
      </c>
    </row>
    <row r="10" spans="1:11" s="176" customFormat="1" ht="21.95" customHeight="1" thickBot="1" x14ac:dyDescent="0.3">
      <c r="B10" s="305" t="str">
        <f>+'1.3.3_RA3_ESTABILITAT_LIQUID'!B8</f>
        <v xml:space="preserve">Nombre EPE / Sociedad municipal / Fundación </v>
      </c>
      <c r="C10" s="180">
        <f>+'SM-FUND_Regla_liquidació'!F35</f>
        <v>0</v>
      </c>
      <c r="D10" s="1090">
        <f t="shared" si="0"/>
        <v>0</v>
      </c>
      <c r="E10" s="1091"/>
      <c r="F10" s="180">
        <f>+'SM-FUND_Regla_liquidació'!G39</f>
        <v>0</v>
      </c>
      <c r="G10" s="181">
        <f t="shared" si="1"/>
        <v>0</v>
      </c>
      <c r="H10" s="182">
        <f>+'SM-FUND_Regla_liquidació'!G35</f>
        <v>0</v>
      </c>
      <c r="I10" s="1092"/>
      <c r="J10" s="1092"/>
      <c r="K10" s="1092"/>
    </row>
    <row r="11" spans="1:11" s="176" customFormat="1" ht="21.95" customHeight="1" thickBot="1" x14ac:dyDescent="0.3">
      <c r="B11" s="183" t="s">
        <v>373</v>
      </c>
      <c r="C11" s="184">
        <f>SUM(C8:C10)</f>
        <v>0</v>
      </c>
      <c r="D11" s="1088">
        <f>SUM(D8:D10)</f>
        <v>0</v>
      </c>
      <c r="E11" s="1089"/>
      <c r="F11" s="184">
        <f>SUM(F8:F10)</f>
        <v>0</v>
      </c>
      <c r="G11" s="184">
        <f>SUM(G8:G10)</f>
        <v>0</v>
      </c>
      <c r="H11" s="185">
        <f>SUM(H8:H10)</f>
        <v>0</v>
      </c>
    </row>
    <row r="12" spans="1:11" s="186" customFormat="1" ht="21.95" customHeight="1" thickBot="1" x14ac:dyDescent="0.3"/>
    <row r="13" spans="1:11" s="186" customFormat="1" ht="21.95" customHeight="1" thickBot="1" x14ac:dyDescent="0.3">
      <c r="G13" s="187" t="s">
        <v>1495</v>
      </c>
      <c r="H13" s="188">
        <f>+G11-H11</f>
        <v>0</v>
      </c>
    </row>
    <row r="17" spans="7:8" x14ac:dyDescent="0.25">
      <c r="G17" s="189"/>
      <c r="H17" s="189"/>
    </row>
    <row r="19" spans="7:8" x14ac:dyDescent="0.25">
      <c r="H19" s="189"/>
    </row>
  </sheetData>
  <mergeCells count="16">
    <mergeCell ref="I10:K10"/>
    <mergeCell ref="B4:B7"/>
    <mergeCell ref="C4:G4"/>
    <mergeCell ref="H4:H5"/>
    <mergeCell ref="D5:E5"/>
    <mergeCell ref="C6:C7"/>
    <mergeCell ref="D6:E6"/>
    <mergeCell ref="F6:F7"/>
    <mergeCell ref="G6:G7"/>
    <mergeCell ref="H6:H7"/>
    <mergeCell ref="C1:H1"/>
    <mergeCell ref="C2:H2"/>
    <mergeCell ref="D11:E11"/>
    <mergeCell ref="D8:E8"/>
    <mergeCell ref="D9:E9"/>
    <mergeCell ref="D10:E10"/>
  </mergeCells>
  <printOptions horizontalCentered="1"/>
  <pageMargins left="0.70866141732283472" right="0.70866141732283472" top="1.0629921259842521" bottom="0.74803149606299213" header="0.31496062992125984" footer="0.31496062992125984"/>
  <pageSetup paperSize="8"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view="pageBreakPreview" zoomScale="90" zoomScaleNormal="90" zoomScaleSheetLayoutView="90" workbookViewId="0">
      <selection activeCell="C15" sqref="C15"/>
    </sheetView>
  </sheetViews>
  <sheetFormatPr defaultColWidth="11.42578125" defaultRowHeight="12.75" x14ac:dyDescent="0.2"/>
  <cols>
    <col min="1" max="1" width="9.7109375" style="42" customWidth="1"/>
    <col min="2" max="2" width="18.7109375" style="42" customWidth="1"/>
    <col min="3" max="3" width="110.7109375" style="44" customWidth="1"/>
    <col min="4" max="4" width="13.28515625" style="23" customWidth="1"/>
    <col min="5" max="16384" width="11.42578125" style="42"/>
  </cols>
  <sheetData>
    <row r="1" spans="1:4" x14ac:dyDescent="0.2">
      <c r="A1" s="67" t="s">
        <v>222</v>
      </c>
      <c r="B1" s="68" t="str">
        <f>Inventario!A1</f>
        <v>1.</v>
      </c>
      <c r="C1" s="858" t="s">
        <v>68</v>
      </c>
      <c r="D1" s="859"/>
    </row>
    <row r="2" spans="1:4" x14ac:dyDescent="0.2">
      <c r="A2" s="69" t="s">
        <v>223</v>
      </c>
      <c r="B2" s="780" t="str">
        <f>Inventario!B2</f>
        <v>1.1</v>
      </c>
      <c r="C2" s="860" t="s">
        <v>72</v>
      </c>
      <c r="D2" s="861"/>
    </row>
    <row r="3" spans="1:4" ht="11.25" customHeight="1" x14ac:dyDescent="0.2">
      <c r="A3" s="781" t="s">
        <v>224</v>
      </c>
      <c r="B3" s="782" t="str">
        <f>Inventario!C3</f>
        <v>1.1.1</v>
      </c>
      <c r="C3" s="856" t="s">
        <v>225</v>
      </c>
      <c r="D3" s="857"/>
    </row>
    <row r="4" spans="1:4" x14ac:dyDescent="0.2">
      <c r="A4" s="63"/>
      <c r="C4" s="778"/>
    </row>
    <row r="5" spans="1:4" x14ac:dyDescent="0.2">
      <c r="A5" s="43"/>
      <c r="B5" s="11" t="s">
        <v>226</v>
      </c>
      <c r="C5" s="11" t="s">
        <v>227</v>
      </c>
      <c r="D5" s="11"/>
    </row>
    <row r="6" spans="1:4" ht="76.5" x14ac:dyDescent="0.2">
      <c r="A6" s="46"/>
      <c r="B6" s="75" t="str">
        <f>Inventario!E3</f>
        <v xml:space="preserve">Art. 18.4 RD 500/1990
Art. 4.1.b).2 RD 128/2018
Art. 168.4 RDLeg 2/2004
</v>
      </c>
      <c r="C6" s="75" t="str">
        <f>Inventario!F3</f>
        <v xml:space="preserve">Sobre la base de los presupuestos y estados de previsión a los que se refieren los apartados anteriores, el presidente de la entidad formará el presupuesto general y lo remitirá informado para la intervención (...), al pleno de la corporación antes del día 15 de octubre para su aprobación inicial, enmienda o devolución. </v>
      </c>
      <c r="D6" s="75"/>
    </row>
    <row r="7" spans="1:4" x14ac:dyDescent="0.2">
      <c r="A7" s="22"/>
      <c r="B7" s="6"/>
      <c r="C7" s="779"/>
    </row>
    <row r="8" spans="1:4" x14ac:dyDescent="0.2">
      <c r="A8" s="43" t="s">
        <v>228</v>
      </c>
      <c r="B8" s="11" t="s">
        <v>226</v>
      </c>
      <c r="C8" s="11" t="s">
        <v>229</v>
      </c>
      <c r="D8" s="774" t="s">
        <v>1396</v>
      </c>
    </row>
    <row r="9" spans="1:4" ht="25.5" x14ac:dyDescent="0.2">
      <c r="A9" s="499" t="s">
        <v>230</v>
      </c>
      <c r="B9" s="28" t="s">
        <v>231</v>
      </c>
      <c r="C9" s="500" t="s">
        <v>232</v>
      </c>
      <c r="D9" s="773" t="s">
        <v>1397</v>
      </c>
    </row>
    <row r="10" spans="1:4" ht="25.5" x14ac:dyDescent="0.2">
      <c r="A10" s="509" t="s">
        <v>233</v>
      </c>
      <c r="B10" s="36" t="s">
        <v>234</v>
      </c>
      <c r="C10" s="645" t="s">
        <v>235</v>
      </c>
      <c r="D10" s="775" t="s">
        <v>1397</v>
      </c>
    </row>
    <row r="11" spans="1:4" ht="38.25" x14ac:dyDescent="0.2">
      <c r="A11" s="501" t="s">
        <v>236</v>
      </c>
      <c r="B11" s="36" t="s">
        <v>237</v>
      </c>
      <c r="C11" s="645" t="s">
        <v>238</v>
      </c>
      <c r="D11" s="775" t="s">
        <v>1397</v>
      </c>
    </row>
    <row r="12" spans="1:4" s="8" customFormat="1" ht="25.5" x14ac:dyDescent="0.2">
      <c r="A12" s="509" t="s">
        <v>239</v>
      </c>
      <c r="B12" s="32" t="s">
        <v>91</v>
      </c>
      <c r="C12" s="32" t="s">
        <v>240</v>
      </c>
      <c r="D12" s="775" t="s">
        <v>1397</v>
      </c>
    </row>
    <row r="13" spans="1:4" s="7" customFormat="1" ht="38.25" x14ac:dyDescent="0.2">
      <c r="A13" s="501" t="s">
        <v>241</v>
      </c>
      <c r="B13" s="32" t="s">
        <v>242</v>
      </c>
      <c r="C13" s="32" t="s">
        <v>243</v>
      </c>
      <c r="D13" s="775" t="s">
        <v>1397</v>
      </c>
    </row>
    <row r="14" spans="1:4" s="7" customFormat="1" ht="33" customHeight="1" x14ac:dyDescent="0.2">
      <c r="A14" s="509" t="s">
        <v>244</v>
      </c>
      <c r="B14" s="32" t="s">
        <v>245</v>
      </c>
      <c r="C14" s="32" t="s">
        <v>246</v>
      </c>
      <c r="D14" s="775" t="s">
        <v>1397</v>
      </c>
    </row>
    <row r="15" spans="1:4" s="7" customFormat="1" ht="51" x14ac:dyDescent="0.2">
      <c r="A15" s="501" t="s">
        <v>247</v>
      </c>
      <c r="B15" s="32" t="s">
        <v>248</v>
      </c>
      <c r="C15" s="32" t="s">
        <v>249</v>
      </c>
      <c r="D15" s="775" t="s">
        <v>1397</v>
      </c>
    </row>
    <row r="16" spans="1:4" s="8" customFormat="1" ht="25.5" x14ac:dyDescent="0.2">
      <c r="A16" s="509" t="s">
        <v>250</v>
      </c>
      <c r="B16" s="503" t="s">
        <v>251</v>
      </c>
      <c r="C16" s="503" t="s">
        <v>252</v>
      </c>
      <c r="D16" s="775" t="s">
        <v>1397</v>
      </c>
    </row>
    <row r="17" spans="1:5" s="7" customFormat="1" ht="38.25" x14ac:dyDescent="0.2">
      <c r="A17" s="501" t="s">
        <v>253</v>
      </c>
      <c r="B17" s="503" t="s">
        <v>254</v>
      </c>
      <c r="C17" s="503" t="s">
        <v>255</v>
      </c>
      <c r="D17" s="775" t="s">
        <v>1397</v>
      </c>
    </row>
    <row r="18" spans="1:5" s="8" customFormat="1" ht="51" x14ac:dyDescent="0.2">
      <c r="A18" s="509" t="s">
        <v>256</v>
      </c>
      <c r="B18" s="32" t="s">
        <v>257</v>
      </c>
      <c r="C18" s="32" t="s">
        <v>258</v>
      </c>
      <c r="D18" s="775" t="s">
        <v>1397</v>
      </c>
    </row>
    <row r="19" spans="1:5" s="8" customFormat="1" ht="38.25" x14ac:dyDescent="0.2">
      <c r="A19" s="501" t="s">
        <v>259</v>
      </c>
      <c r="B19" s="32" t="s">
        <v>260</v>
      </c>
      <c r="C19" s="32" t="s">
        <v>261</v>
      </c>
      <c r="D19" s="775" t="s">
        <v>1397</v>
      </c>
    </row>
    <row r="20" spans="1:5" s="7" customFormat="1" ht="36" customHeight="1" x14ac:dyDescent="0.2">
      <c r="A20" s="509" t="s">
        <v>262</v>
      </c>
      <c r="B20" s="32" t="s">
        <v>263</v>
      </c>
      <c r="C20" s="32" t="s">
        <v>264</v>
      </c>
      <c r="D20" s="775" t="s">
        <v>1397</v>
      </c>
    </row>
    <row r="21" spans="1:5" s="7" customFormat="1" ht="38.25" x14ac:dyDescent="0.2">
      <c r="A21" s="501" t="s">
        <v>265</v>
      </c>
      <c r="B21" s="32" t="s">
        <v>266</v>
      </c>
      <c r="C21" s="32" t="s">
        <v>1484</v>
      </c>
      <c r="D21" s="775" t="s">
        <v>1397</v>
      </c>
    </row>
    <row r="22" spans="1:5" s="8" customFormat="1" ht="51" x14ac:dyDescent="0.2">
      <c r="A22" s="509" t="s">
        <v>267</v>
      </c>
      <c r="B22" s="32" t="s">
        <v>268</v>
      </c>
      <c r="C22" s="32" t="s">
        <v>269</v>
      </c>
      <c r="D22" s="775" t="s">
        <v>1397</v>
      </c>
    </row>
    <row r="23" spans="1:5" s="8" customFormat="1" ht="51" x14ac:dyDescent="0.2">
      <c r="A23" s="501" t="s">
        <v>270</v>
      </c>
      <c r="B23" s="503" t="s">
        <v>271</v>
      </c>
      <c r="C23" s="32" t="s">
        <v>272</v>
      </c>
      <c r="D23" s="775" t="s">
        <v>1397</v>
      </c>
    </row>
    <row r="24" spans="1:5" s="7" customFormat="1" ht="131.25" customHeight="1" x14ac:dyDescent="0.2">
      <c r="A24" s="509" t="s">
        <v>273</v>
      </c>
      <c r="B24" s="503" t="s">
        <v>274</v>
      </c>
      <c r="C24" s="503" t="s">
        <v>275</v>
      </c>
      <c r="D24" s="775" t="s">
        <v>1397</v>
      </c>
    </row>
    <row r="25" spans="1:5" s="7" customFormat="1" ht="64.5" customHeight="1" x14ac:dyDescent="0.2">
      <c r="A25" s="501" t="s">
        <v>276</v>
      </c>
      <c r="B25" s="503" t="s">
        <v>277</v>
      </c>
      <c r="C25" s="502" t="s">
        <v>278</v>
      </c>
      <c r="D25" s="775" t="s">
        <v>1397</v>
      </c>
    </row>
    <row r="26" spans="1:5" s="7" customFormat="1" ht="38.25" x14ac:dyDescent="0.2">
      <c r="A26" s="509" t="s">
        <v>279</v>
      </c>
      <c r="B26" s="503" t="s">
        <v>280</v>
      </c>
      <c r="C26" s="502" t="s">
        <v>281</v>
      </c>
      <c r="D26" s="775" t="s">
        <v>1397</v>
      </c>
    </row>
    <row r="27" spans="1:5" s="8" customFormat="1" ht="73.5" customHeight="1" x14ac:dyDescent="0.2">
      <c r="A27" s="501" t="s">
        <v>282</v>
      </c>
      <c r="B27" s="79" t="s">
        <v>283</v>
      </c>
      <c r="C27" s="80" t="s">
        <v>284</v>
      </c>
      <c r="D27" s="775" t="s">
        <v>1397</v>
      </c>
      <c r="E27" s="777" t="s">
        <v>457</v>
      </c>
    </row>
    <row r="28" spans="1:5" s="7" customFormat="1" ht="88.5" customHeight="1" x14ac:dyDescent="0.2">
      <c r="A28" s="509" t="s">
        <v>285</v>
      </c>
      <c r="B28" s="503" t="s">
        <v>286</v>
      </c>
      <c r="C28" s="504" t="s">
        <v>287</v>
      </c>
      <c r="D28" s="775" t="s">
        <v>1397</v>
      </c>
    </row>
    <row r="29" spans="1:5" s="8" customFormat="1" ht="114.75" x14ac:dyDescent="0.2">
      <c r="A29" s="501" t="s">
        <v>288</v>
      </c>
      <c r="B29" s="32" t="s">
        <v>289</v>
      </c>
      <c r="C29" s="32" t="s">
        <v>290</v>
      </c>
      <c r="D29" s="775" t="s">
        <v>1397</v>
      </c>
    </row>
    <row r="30" spans="1:5" s="7" customFormat="1" ht="84.75" customHeight="1" x14ac:dyDescent="0.2">
      <c r="A30" s="509" t="s">
        <v>291</v>
      </c>
      <c r="B30" s="32" t="s">
        <v>1482</v>
      </c>
      <c r="C30" s="32" t="s">
        <v>1483</v>
      </c>
      <c r="D30" s="775" t="s">
        <v>1397</v>
      </c>
    </row>
    <row r="31" spans="1:5" s="7" customFormat="1" ht="70.5" customHeight="1" x14ac:dyDescent="0.2">
      <c r="A31" s="501" t="s">
        <v>292</v>
      </c>
      <c r="B31" s="32" t="s">
        <v>293</v>
      </c>
      <c r="C31" s="32" t="s">
        <v>294</v>
      </c>
      <c r="D31" s="775" t="s">
        <v>1397</v>
      </c>
    </row>
    <row r="32" spans="1:5" s="7" customFormat="1" ht="25.5" x14ac:dyDescent="0.2">
      <c r="A32" s="509" t="s">
        <v>295</v>
      </c>
      <c r="B32" s="32" t="s">
        <v>296</v>
      </c>
      <c r="C32" s="32" t="s">
        <v>297</v>
      </c>
      <c r="D32" s="775" t="s">
        <v>1397</v>
      </c>
    </row>
    <row r="33" spans="1:4" s="7" customFormat="1" ht="74.25" customHeight="1" x14ac:dyDescent="0.2">
      <c r="A33" s="501" t="s">
        <v>298</v>
      </c>
      <c r="B33" s="32" t="s">
        <v>299</v>
      </c>
      <c r="C33" s="506" t="s">
        <v>300</v>
      </c>
      <c r="D33" s="775" t="s">
        <v>1397</v>
      </c>
    </row>
    <row r="34" spans="1:4" s="7" customFormat="1" ht="51" x14ac:dyDescent="0.2">
      <c r="A34" s="509" t="s">
        <v>301</v>
      </c>
      <c r="B34" s="32" t="s">
        <v>302</v>
      </c>
      <c r="C34" s="506" t="s">
        <v>303</v>
      </c>
      <c r="D34" s="775" t="s">
        <v>1397</v>
      </c>
    </row>
    <row r="35" spans="1:4" s="7" customFormat="1" ht="51" x14ac:dyDescent="0.2">
      <c r="A35" s="501" t="s">
        <v>304</v>
      </c>
      <c r="B35" s="32" t="s">
        <v>302</v>
      </c>
      <c r="C35" s="506" t="s">
        <v>305</v>
      </c>
      <c r="D35" s="775" t="s">
        <v>1397</v>
      </c>
    </row>
    <row r="36" spans="1:4" s="7" customFormat="1" ht="51" x14ac:dyDescent="0.2">
      <c r="A36" s="509" t="s">
        <v>306</v>
      </c>
      <c r="B36" s="32" t="s">
        <v>307</v>
      </c>
      <c r="C36" s="506" t="s">
        <v>308</v>
      </c>
      <c r="D36" s="775" t="s">
        <v>1397</v>
      </c>
    </row>
    <row r="37" spans="1:4" s="7" customFormat="1" ht="122.25" customHeight="1" x14ac:dyDescent="0.2">
      <c r="A37" s="501" t="s">
        <v>309</v>
      </c>
      <c r="B37" s="32" t="s">
        <v>310</v>
      </c>
      <c r="C37" s="506" t="s">
        <v>311</v>
      </c>
      <c r="D37" s="775" t="s">
        <v>1397</v>
      </c>
    </row>
    <row r="38" spans="1:4" s="7" customFormat="1" ht="63.75" x14ac:dyDescent="0.2">
      <c r="A38" s="509" t="s">
        <v>312</v>
      </c>
      <c r="B38" s="503" t="s">
        <v>313</v>
      </c>
      <c r="C38" s="506" t="s">
        <v>314</v>
      </c>
      <c r="D38" s="775" t="s">
        <v>1397</v>
      </c>
    </row>
    <row r="39" spans="1:4" s="7" customFormat="1" ht="39.75" customHeight="1" x14ac:dyDescent="0.2">
      <c r="A39" s="501" t="s">
        <v>315</v>
      </c>
      <c r="B39" s="503" t="s">
        <v>316</v>
      </c>
      <c r="C39" s="503" t="s">
        <v>317</v>
      </c>
      <c r="D39" s="775" t="s">
        <v>1397</v>
      </c>
    </row>
    <row r="40" spans="1:4" s="7" customFormat="1" ht="25.5" x14ac:dyDescent="0.2">
      <c r="A40" s="509" t="s">
        <v>318</v>
      </c>
      <c r="B40" s="32" t="s">
        <v>319</v>
      </c>
      <c r="C40" s="32" t="s">
        <v>320</v>
      </c>
      <c r="D40" s="775" t="s">
        <v>1397</v>
      </c>
    </row>
    <row r="41" spans="1:4" s="7" customFormat="1" ht="76.5" customHeight="1" x14ac:dyDescent="0.2">
      <c r="A41" s="501" t="s">
        <v>321</v>
      </c>
      <c r="B41" s="32" t="s">
        <v>322</v>
      </c>
      <c r="C41" s="32" t="s">
        <v>323</v>
      </c>
      <c r="D41" s="775" t="s">
        <v>1397</v>
      </c>
    </row>
    <row r="42" spans="1:4" s="7" customFormat="1" ht="51" x14ac:dyDescent="0.2">
      <c r="A42" s="509" t="s">
        <v>324</v>
      </c>
      <c r="B42" s="508" t="s">
        <v>325</v>
      </c>
      <c r="C42" s="503" t="s">
        <v>326</v>
      </c>
      <c r="D42" s="775" t="s">
        <v>1397</v>
      </c>
    </row>
    <row r="43" spans="1:4" s="7" customFormat="1" ht="42.75" customHeight="1" x14ac:dyDescent="0.2">
      <c r="A43" s="501" t="s">
        <v>327</v>
      </c>
      <c r="B43" s="508" t="s">
        <v>328</v>
      </c>
      <c r="C43" s="32" t="s">
        <v>329</v>
      </c>
      <c r="D43" s="775" t="s">
        <v>1397</v>
      </c>
    </row>
    <row r="44" spans="1:4" s="7" customFormat="1" ht="35.25" customHeight="1" x14ac:dyDescent="0.2">
      <c r="A44" s="509" t="s">
        <v>330</v>
      </c>
      <c r="B44" s="508" t="s">
        <v>331</v>
      </c>
      <c r="C44" s="32" t="s">
        <v>332</v>
      </c>
      <c r="D44" s="775" t="s">
        <v>1397</v>
      </c>
    </row>
    <row r="45" spans="1:4" s="7" customFormat="1" ht="38.25" x14ac:dyDescent="0.2">
      <c r="A45" s="501" t="s">
        <v>333</v>
      </c>
      <c r="B45" s="647" t="s">
        <v>910</v>
      </c>
      <c r="C45" s="36" t="s">
        <v>334</v>
      </c>
      <c r="D45" s="775" t="s">
        <v>1397</v>
      </c>
    </row>
    <row r="46" spans="1:4" s="7" customFormat="1" ht="25.5" x14ac:dyDescent="0.2">
      <c r="A46" s="509" t="s">
        <v>335</v>
      </c>
      <c r="B46" s="669" t="s">
        <v>336</v>
      </c>
      <c r="C46" s="510" t="s">
        <v>337</v>
      </c>
      <c r="D46" s="775" t="s">
        <v>1397</v>
      </c>
    </row>
    <row r="47" spans="1:4" x14ac:dyDescent="0.2">
      <c r="A47" s="52" t="s">
        <v>338</v>
      </c>
      <c r="B47" s="52" t="s">
        <v>226</v>
      </c>
      <c r="C47" s="61" t="s">
        <v>339</v>
      </c>
      <c r="D47" s="61"/>
    </row>
    <row r="48" spans="1:4" x14ac:dyDescent="0.2">
      <c r="A48" s="509" t="s">
        <v>340</v>
      </c>
      <c r="B48" s="32"/>
      <c r="C48" s="32" t="s">
        <v>341</v>
      </c>
      <c r="D48" s="776" t="s">
        <v>1398</v>
      </c>
    </row>
    <row r="49" spans="1:4" x14ac:dyDescent="0.2">
      <c r="A49" s="52" t="s">
        <v>342</v>
      </c>
      <c r="B49" s="52" t="s">
        <v>226</v>
      </c>
      <c r="C49" s="61" t="s">
        <v>343</v>
      </c>
      <c r="D49" s="61"/>
    </row>
    <row r="50" spans="1:4" ht="38.25" x14ac:dyDescent="0.2">
      <c r="A50" s="501" t="s">
        <v>344</v>
      </c>
      <c r="B50" s="32" t="s">
        <v>345</v>
      </c>
      <c r="C50" s="32" t="s">
        <v>346</v>
      </c>
      <c r="D50" s="775" t="s">
        <v>1397</v>
      </c>
    </row>
    <row r="51" spans="1:4" ht="40.5" customHeight="1" x14ac:dyDescent="0.2">
      <c r="A51" s="501" t="s">
        <v>347</v>
      </c>
      <c r="B51" s="32" t="s">
        <v>348</v>
      </c>
      <c r="C51" s="32" t="s">
        <v>349</v>
      </c>
      <c r="D51" s="775" t="s">
        <v>1397</v>
      </c>
    </row>
    <row r="52" spans="1:4" ht="51" x14ac:dyDescent="0.2">
      <c r="A52" s="501" t="s">
        <v>350</v>
      </c>
      <c r="B52" s="32" t="s">
        <v>351</v>
      </c>
      <c r="C52" s="32" t="s">
        <v>352</v>
      </c>
      <c r="D52" s="775" t="s">
        <v>1397</v>
      </c>
    </row>
    <row r="53" spans="1:4" ht="38.25" x14ac:dyDescent="0.2">
      <c r="A53" s="501" t="s">
        <v>353</v>
      </c>
      <c r="B53" s="32" t="s">
        <v>354</v>
      </c>
      <c r="C53" s="510" t="s">
        <v>355</v>
      </c>
      <c r="D53" s="775" t="s">
        <v>1397</v>
      </c>
    </row>
    <row r="54" spans="1:4" ht="25.5" x14ac:dyDescent="0.2">
      <c r="A54" s="501" t="s">
        <v>356</v>
      </c>
      <c r="B54" s="670" t="s">
        <v>357</v>
      </c>
      <c r="C54" s="510" t="s">
        <v>358</v>
      </c>
      <c r="D54" s="775" t="s">
        <v>1397</v>
      </c>
    </row>
    <row r="55" spans="1:4" x14ac:dyDescent="0.2">
      <c r="A55" s="52" t="s">
        <v>359</v>
      </c>
      <c r="B55" s="52" t="s">
        <v>226</v>
      </c>
      <c r="C55" s="61" t="s">
        <v>360</v>
      </c>
      <c r="D55" s="61"/>
    </row>
    <row r="56" spans="1:4" x14ac:dyDescent="0.2">
      <c r="A56" s="663" t="s">
        <v>361</v>
      </c>
      <c r="B56" s="656"/>
      <c r="C56" s="656" t="s">
        <v>341</v>
      </c>
      <c r="D56" s="776" t="s">
        <v>1398</v>
      </c>
    </row>
  </sheetData>
  <mergeCells count="3">
    <mergeCell ref="C3:D3"/>
    <mergeCell ref="C1:D1"/>
    <mergeCell ref="C2:D2"/>
  </mergeCells>
  <phoneticPr fontId="68" type="noConversion"/>
  <printOptions horizontalCentered="1"/>
  <pageMargins left="0.70866141732283472" right="0.70866141732283472" top="1.0629921259842521" bottom="0.74803149606299213" header="0.31496062992125984" footer="0.31496062992125984"/>
  <pageSetup paperSize="9" scale="79"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9"/>
  <sheetViews>
    <sheetView showGridLines="0" view="pageBreakPreview" topLeftCell="A79" zoomScaleNormal="100" zoomScaleSheetLayoutView="100" zoomScalePageLayoutView="80" workbookViewId="0">
      <selection activeCell="G106" sqref="G106"/>
    </sheetView>
  </sheetViews>
  <sheetFormatPr defaultColWidth="11.42578125" defaultRowHeight="12.75" x14ac:dyDescent="0.25"/>
  <cols>
    <col min="1" max="1" width="4.140625" style="201" customWidth="1"/>
    <col min="2" max="2" width="65.7109375" style="201" customWidth="1"/>
    <col min="3" max="4" width="17.7109375" style="202" customWidth="1"/>
    <col min="5" max="7" width="16.7109375" style="201" customWidth="1"/>
    <col min="8" max="8" width="3.85546875" style="201" customWidth="1"/>
    <col min="9" max="9" width="16.7109375" style="201" customWidth="1"/>
    <col min="10" max="10" width="5.7109375" style="201" customWidth="1"/>
    <col min="11" max="16384" width="11.42578125" style="201"/>
  </cols>
  <sheetData>
    <row r="1" spans="2:8" s="151" customFormat="1" ht="13.5" customHeight="1" x14ac:dyDescent="0.25">
      <c r="B1" s="368"/>
      <c r="C1" s="368"/>
      <c r="D1" s="368"/>
      <c r="E1" s="368"/>
      <c r="F1" s="368"/>
      <c r="G1" s="368"/>
      <c r="H1" s="150"/>
    </row>
    <row r="2" spans="2:8" s="151" customFormat="1" ht="19.5" x14ac:dyDescent="0.25">
      <c r="B2" s="1153" t="str">
        <f>+'1.3.3_RA4_REGLA_DESPESA_LIQUID'!B8</f>
        <v>Nombre Entidad local</v>
      </c>
      <c r="C2" s="1154"/>
      <c r="D2" s="1154"/>
      <c r="E2" s="1154"/>
      <c r="F2" s="1154"/>
      <c r="G2" s="1155"/>
      <c r="H2" s="152"/>
    </row>
    <row r="4" spans="2:8" s="191" customFormat="1" ht="25.5" x14ac:dyDescent="0.25">
      <c r="B4" s="1115" t="s">
        <v>1010</v>
      </c>
      <c r="C4" s="1123"/>
      <c r="D4" s="1123"/>
      <c r="E4" s="1116"/>
      <c r="F4" s="192" t="s">
        <v>1011</v>
      </c>
      <c r="G4" s="193" t="s">
        <v>1012</v>
      </c>
    </row>
    <row r="5" spans="2:8" s="191" customFormat="1" x14ac:dyDescent="0.25">
      <c r="B5" s="1135" t="s">
        <v>1013</v>
      </c>
      <c r="C5" s="1136"/>
      <c r="D5" s="1136"/>
      <c r="E5" s="1137"/>
      <c r="F5" s="279"/>
      <c r="G5" s="227">
        <f>+EL_Estabilitat_liquidació!G15</f>
        <v>0</v>
      </c>
    </row>
    <row r="6" spans="2:8" s="191" customFormat="1" x14ac:dyDescent="0.25">
      <c r="B6" s="1135" t="s">
        <v>1014</v>
      </c>
      <c r="C6" s="1136"/>
      <c r="D6" s="1136"/>
      <c r="E6" s="1137"/>
      <c r="F6" s="280"/>
      <c r="G6" s="228">
        <f>+EL_Estabilitat_liquidació!G16</f>
        <v>0</v>
      </c>
    </row>
    <row r="7" spans="2:8" s="191" customFormat="1" x14ac:dyDescent="0.25">
      <c r="B7" s="620" t="s">
        <v>1015</v>
      </c>
      <c r="C7" s="621"/>
      <c r="D7" s="621"/>
      <c r="E7" s="622"/>
      <c r="F7" s="280"/>
      <c r="G7" s="280"/>
    </row>
    <row r="8" spans="2:8" s="191" customFormat="1" x14ac:dyDescent="0.25">
      <c r="B8" s="1135" t="s">
        <v>1016</v>
      </c>
      <c r="C8" s="1136"/>
      <c r="D8" s="1136"/>
      <c r="E8" s="1137"/>
      <c r="F8" s="280"/>
      <c r="G8" s="228">
        <f>+EL_Estabilitat_liquidació!G18</f>
        <v>0</v>
      </c>
    </row>
    <row r="9" spans="2:8" s="191" customFormat="1" x14ac:dyDescent="0.25">
      <c r="B9" s="1135" t="s">
        <v>1017</v>
      </c>
      <c r="C9" s="1136"/>
      <c r="D9" s="1136"/>
      <c r="E9" s="1137"/>
      <c r="F9" s="280"/>
      <c r="G9" s="228">
        <f>+EL_Estabilitat_liquidació!G19</f>
        <v>0</v>
      </c>
    </row>
    <row r="10" spans="2:8" s="191" customFormat="1" x14ac:dyDescent="0.25">
      <c r="B10" s="1135" t="s">
        <v>1018</v>
      </c>
      <c r="C10" s="1136"/>
      <c r="D10" s="1136"/>
      <c r="E10" s="1137"/>
      <c r="F10" s="281"/>
      <c r="G10" s="229">
        <f>+EL_Estabilitat_liquidació!G20</f>
        <v>0</v>
      </c>
    </row>
    <row r="11" spans="2:8" s="194" customFormat="1" x14ac:dyDescent="0.25">
      <c r="B11" s="1127" t="s">
        <v>1019</v>
      </c>
      <c r="C11" s="1128"/>
      <c r="D11" s="1128"/>
      <c r="E11" s="1129"/>
      <c r="F11" s="195">
        <f>SUM(F5:F10)</f>
        <v>0</v>
      </c>
      <c r="G11" s="195">
        <f>SUM(G5:G10)</f>
        <v>0</v>
      </c>
    </row>
    <row r="12" spans="2:8" s="194" customFormat="1" x14ac:dyDescent="0.25">
      <c r="B12" s="196"/>
      <c r="C12" s="197"/>
      <c r="D12" s="197"/>
      <c r="E12" s="198"/>
    </row>
    <row r="13" spans="2:8" s="194" customFormat="1" ht="25.5" x14ac:dyDescent="0.25">
      <c r="B13" s="1115" t="s">
        <v>1020</v>
      </c>
      <c r="C13" s="1123"/>
      <c r="D13" s="1123"/>
      <c r="E13" s="1116"/>
      <c r="F13" s="192" t="s">
        <v>1011</v>
      </c>
      <c r="G13" s="193" t="s">
        <v>1012</v>
      </c>
    </row>
    <row r="14" spans="2:8" s="194" customFormat="1" x14ac:dyDescent="0.25">
      <c r="B14" s="1135" t="s">
        <v>1021</v>
      </c>
      <c r="C14" s="1136"/>
      <c r="D14" s="1136"/>
      <c r="E14" s="1137"/>
      <c r="F14" s="279"/>
      <c r="G14" s="230">
        <f>-EL_Estabilitat_liquidació!G10</f>
        <v>0</v>
      </c>
    </row>
    <row r="15" spans="2:8" s="194" customFormat="1" x14ac:dyDescent="0.25">
      <c r="B15" s="1141" t="s">
        <v>1022</v>
      </c>
      <c r="C15" s="1142"/>
      <c r="D15" s="1142"/>
      <c r="E15" s="1143"/>
      <c r="F15" s="280"/>
      <c r="G15" s="231">
        <f>-EL_Estabilitat_liquidació!G113</f>
        <v>0</v>
      </c>
    </row>
    <row r="16" spans="2:8" s="194" customFormat="1" x14ac:dyDescent="0.25">
      <c r="B16" s="1141" t="s">
        <v>1023</v>
      </c>
      <c r="C16" s="1142"/>
      <c r="D16" s="1142"/>
      <c r="E16" s="1143"/>
      <c r="F16" s="280"/>
      <c r="G16" s="231">
        <f>-EL_Estabilitat_liquidació!G146</f>
        <v>0</v>
      </c>
    </row>
    <row r="17" spans="2:7" s="194" customFormat="1" x14ac:dyDescent="0.25">
      <c r="B17" s="1141" t="s">
        <v>1024</v>
      </c>
      <c r="C17" s="1142"/>
      <c r="D17" s="1142"/>
      <c r="E17" s="1143"/>
      <c r="F17" s="280"/>
      <c r="G17" s="231">
        <f>-EL_Estabilitat_liquidació!G152</f>
        <v>0</v>
      </c>
    </row>
    <row r="18" spans="2:7" s="194" customFormat="1" x14ac:dyDescent="0.25">
      <c r="B18" s="1141" t="s">
        <v>1025</v>
      </c>
      <c r="C18" s="1142"/>
      <c r="D18" s="1142"/>
      <c r="E18" s="1143"/>
      <c r="F18" s="280"/>
      <c r="G18" s="231">
        <f>-EL_Estabilitat_liquidació!G158</f>
        <v>0</v>
      </c>
    </row>
    <row r="19" spans="2:7" s="194" customFormat="1" ht="15" customHeight="1" x14ac:dyDescent="0.25">
      <c r="B19" s="1141" t="s">
        <v>1026</v>
      </c>
      <c r="C19" s="1142"/>
      <c r="D19" s="1142"/>
      <c r="E19" s="1143"/>
      <c r="F19" s="280"/>
      <c r="G19" s="231">
        <f>-EL_Estabilitat_liquidació!G164</f>
        <v>0</v>
      </c>
    </row>
    <row r="20" spans="2:7" s="194" customFormat="1" x14ac:dyDescent="0.25">
      <c r="B20" s="1141" t="s">
        <v>1027</v>
      </c>
      <c r="C20" s="1142"/>
      <c r="D20" s="1142"/>
      <c r="E20" s="1143"/>
      <c r="F20" s="280"/>
      <c r="G20" s="231">
        <f>-EL_Estabilitat_liquidació!G183</f>
        <v>0</v>
      </c>
    </row>
    <row r="21" spans="2:7" s="194" customFormat="1" x14ac:dyDescent="0.25">
      <c r="B21" s="1141" t="s">
        <v>1028</v>
      </c>
      <c r="C21" s="1142"/>
      <c r="D21" s="1142"/>
      <c r="E21" s="1143"/>
      <c r="F21" s="280"/>
      <c r="G21" s="231">
        <f>-EL_Estabilitat_liquidació!G170</f>
        <v>0</v>
      </c>
    </row>
    <row r="22" spans="2:7" s="194" customFormat="1" x14ac:dyDescent="0.25">
      <c r="B22" s="1141" t="s">
        <v>1029</v>
      </c>
      <c r="C22" s="1142"/>
      <c r="D22" s="1142"/>
      <c r="E22" s="1143"/>
      <c r="F22" s="280"/>
      <c r="G22" s="231">
        <f>-EL_Estabilitat_liquidació!G176</f>
        <v>0</v>
      </c>
    </row>
    <row r="23" spans="2:7" s="194" customFormat="1" x14ac:dyDescent="0.25">
      <c r="B23" s="1141" t="s">
        <v>1030</v>
      </c>
      <c r="C23" s="1142"/>
      <c r="D23" s="1142"/>
      <c r="E23" s="1143"/>
      <c r="F23" s="280"/>
      <c r="G23" s="231">
        <f>-EL_Estabilitat_liquidació!G195</f>
        <v>0</v>
      </c>
    </row>
    <row r="24" spans="2:7" s="194" customFormat="1" x14ac:dyDescent="0.25">
      <c r="B24" s="1141" t="s">
        <v>1031</v>
      </c>
      <c r="C24" s="1142"/>
      <c r="D24" s="1142"/>
      <c r="E24" s="1143"/>
      <c r="F24" s="280"/>
      <c r="G24" s="231">
        <f>-EL_Estabilitat_liquidació!E190</f>
        <v>0</v>
      </c>
    </row>
    <row r="25" spans="2:7" s="194" customFormat="1" x14ac:dyDescent="0.25">
      <c r="B25" s="1141" t="s">
        <v>1032</v>
      </c>
      <c r="C25" s="1142"/>
      <c r="D25" s="1142"/>
      <c r="E25" s="1143"/>
      <c r="F25" s="231">
        <v>0</v>
      </c>
      <c r="G25" s="231">
        <v>0</v>
      </c>
    </row>
    <row r="26" spans="2:7" s="194" customFormat="1" x14ac:dyDescent="0.25">
      <c r="B26" s="1138" t="s">
        <v>1033</v>
      </c>
      <c r="C26" s="1139"/>
      <c r="D26" s="1139"/>
      <c r="E26" s="1140"/>
      <c r="F26" s="281"/>
      <c r="G26" s="232">
        <f>+G68</f>
        <v>0</v>
      </c>
    </row>
    <row r="27" spans="2:7" s="194" customFormat="1" x14ac:dyDescent="0.25">
      <c r="B27" s="1127" t="s">
        <v>1034</v>
      </c>
      <c r="C27" s="1128"/>
      <c r="D27" s="1128"/>
      <c r="E27" s="1129"/>
      <c r="F27" s="195">
        <f>SUM(F14:F26)</f>
        <v>0</v>
      </c>
      <c r="G27" s="195">
        <f>SUM(G14:G26)</f>
        <v>0</v>
      </c>
    </row>
    <row r="28" spans="2:7" s="194" customFormat="1" x14ac:dyDescent="0.25">
      <c r="B28" s="196"/>
      <c r="C28" s="197"/>
      <c r="D28" s="197"/>
      <c r="E28" s="198"/>
    </row>
    <row r="29" spans="2:7" x14ac:dyDescent="0.25">
      <c r="B29" s="1127" t="s">
        <v>1035</v>
      </c>
      <c r="C29" s="1128"/>
      <c r="D29" s="1128"/>
      <c r="E29" s="1129"/>
      <c r="F29" s="199">
        <f>+F11+F27</f>
        <v>0</v>
      </c>
      <c r="G29" s="200">
        <f>+G11+G27</f>
        <v>0</v>
      </c>
    </row>
    <row r="30" spans="2:7" s="194" customFormat="1" x14ac:dyDescent="0.25">
      <c r="B30" s="196"/>
      <c r="C30" s="197"/>
      <c r="D30" s="197"/>
      <c r="E30" s="198"/>
    </row>
    <row r="31" spans="2:7" s="194" customFormat="1" ht="25.5" x14ac:dyDescent="0.25">
      <c r="B31" s="1115" t="s">
        <v>1036</v>
      </c>
      <c r="C31" s="1123"/>
      <c r="D31" s="1123"/>
      <c r="E31" s="1116"/>
      <c r="F31" s="192" t="s">
        <v>1011</v>
      </c>
      <c r="G31" s="193" t="s">
        <v>1012</v>
      </c>
    </row>
    <row r="32" spans="2:7" x14ac:dyDescent="0.25">
      <c r="B32" s="1147" t="str">
        <f>'1.3.3_RA4_REGLA_DESPESA_LIQUID'!B9</f>
        <v xml:space="preserve">Nombre Organismo autónomo / Consorcio adscrito </v>
      </c>
      <c r="C32" s="1148"/>
      <c r="D32" s="1148"/>
      <c r="E32" s="1149"/>
      <c r="F32" s="282"/>
      <c r="G32" s="283"/>
    </row>
    <row r="33" spans="2:7" x14ac:dyDescent="0.25">
      <c r="B33" s="1150" t="str">
        <f>'1.3.3_RA4_REGLA_DESPESA_LIQUID'!B10</f>
        <v xml:space="preserve">Nombre EPE / Sociedad municipal / Fundación </v>
      </c>
      <c r="C33" s="1151"/>
      <c r="D33" s="1151"/>
      <c r="E33" s="1152"/>
      <c r="F33" s="284"/>
      <c r="G33" s="285"/>
    </row>
    <row r="34" spans="2:7" x14ac:dyDescent="0.25">
      <c r="B34" s="1127" t="s">
        <v>1037</v>
      </c>
      <c r="C34" s="1128"/>
      <c r="D34" s="1128"/>
      <c r="E34" s="1129"/>
      <c r="F34" s="199">
        <f>SUM(F32:F33)</f>
        <v>0</v>
      </c>
      <c r="G34" s="199">
        <f>SUM(G32:G33)</f>
        <v>0</v>
      </c>
    </row>
    <row r="35" spans="2:7" s="194" customFormat="1" x14ac:dyDescent="0.25">
      <c r="B35" s="196"/>
      <c r="C35" s="197"/>
      <c r="D35" s="197"/>
      <c r="E35" s="198"/>
    </row>
    <row r="36" spans="2:7" s="194" customFormat="1" ht="25.5" x14ac:dyDescent="0.25">
      <c r="B36" s="1115" t="s">
        <v>1038</v>
      </c>
      <c r="C36" s="1123"/>
      <c r="D36" s="1123"/>
      <c r="E36" s="1116"/>
      <c r="F36" s="192" t="s">
        <v>1011</v>
      </c>
      <c r="G36" s="193" t="s">
        <v>1012</v>
      </c>
    </row>
    <row r="37" spans="2:7" x14ac:dyDescent="0.25">
      <c r="B37" s="1135" t="s">
        <v>1039</v>
      </c>
      <c r="C37" s="1136"/>
      <c r="D37" s="1136"/>
      <c r="E37" s="1137"/>
      <c r="F37" s="286"/>
      <c r="G37" s="233">
        <f>+G80</f>
        <v>0</v>
      </c>
    </row>
    <row r="38" spans="2:7" x14ac:dyDescent="0.25">
      <c r="B38" s="1141" t="s">
        <v>1040</v>
      </c>
      <c r="C38" s="1142"/>
      <c r="D38" s="1142"/>
      <c r="E38" s="1143"/>
      <c r="F38" s="287"/>
      <c r="G38" s="234">
        <f>+G86</f>
        <v>0</v>
      </c>
    </row>
    <row r="39" spans="2:7" x14ac:dyDescent="0.25">
      <c r="B39" s="1141" t="s">
        <v>1041</v>
      </c>
      <c r="C39" s="1142"/>
      <c r="D39" s="1142"/>
      <c r="E39" s="1143"/>
      <c r="F39" s="287"/>
      <c r="G39" s="234">
        <f>+G92</f>
        <v>0</v>
      </c>
    </row>
    <row r="40" spans="2:7" x14ac:dyDescent="0.25">
      <c r="B40" s="578" t="s">
        <v>1042</v>
      </c>
      <c r="C40" s="579"/>
      <c r="D40" s="579"/>
      <c r="E40" s="580"/>
      <c r="F40" s="581"/>
      <c r="G40" s="234">
        <f>+G98</f>
        <v>0</v>
      </c>
    </row>
    <row r="41" spans="2:7" x14ac:dyDescent="0.25">
      <c r="B41" s="1138" t="s">
        <v>1043</v>
      </c>
      <c r="C41" s="1139"/>
      <c r="D41" s="1139"/>
      <c r="E41" s="1140"/>
      <c r="F41" s="288"/>
      <c r="G41" s="235">
        <f>+G104</f>
        <v>0</v>
      </c>
    </row>
    <row r="42" spans="2:7" x14ac:dyDescent="0.25">
      <c r="B42" s="1127" t="s">
        <v>1044</v>
      </c>
      <c r="C42" s="1128"/>
      <c r="D42" s="1128"/>
      <c r="E42" s="1129"/>
      <c r="F42" s="199">
        <f>SUM(F37:F41)</f>
        <v>0</v>
      </c>
      <c r="G42" s="200">
        <f>SUM(G37:G41)</f>
        <v>0</v>
      </c>
    </row>
    <row r="43" spans="2:7" s="194" customFormat="1" x14ac:dyDescent="0.25">
      <c r="B43" s="196"/>
      <c r="C43" s="197"/>
      <c r="D43" s="197"/>
      <c r="E43" s="198"/>
    </row>
    <row r="44" spans="2:7" s="194" customFormat="1" ht="25.5" x14ac:dyDescent="0.25">
      <c r="B44" s="1115" t="s">
        <v>1045</v>
      </c>
      <c r="C44" s="1123"/>
      <c r="D44" s="1123"/>
      <c r="E44" s="1116"/>
      <c r="F44" s="192" t="s">
        <v>1011</v>
      </c>
      <c r="G44" s="193" t="s">
        <v>1012</v>
      </c>
    </row>
    <row r="45" spans="2:7" x14ac:dyDescent="0.25">
      <c r="B45" s="1144" t="s">
        <v>1046</v>
      </c>
      <c r="C45" s="1145"/>
      <c r="D45" s="1145"/>
      <c r="E45" s="1146"/>
      <c r="F45" s="289"/>
      <c r="G45" s="236">
        <f>+F117+G117</f>
        <v>0</v>
      </c>
    </row>
    <row r="46" spans="2:7" x14ac:dyDescent="0.25">
      <c r="B46" s="1127" t="s">
        <v>1047</v>
      </c>
      <c r="C46" s="1128"/>
      <c r="D46" s="1128"/>
      <c r="E46" s="1129"/>
      <c r="F46" s="199">
        <f>SUM(F45:F45)</f>
        <v>0</v>
      </c>
      <c r="G46" s="199">
        <f>SUM(G45:G45)</f>
        <v>0</v>
      </c>
    </row>
    <row r="47" spans="2:7" s="194" customFormat="1" x14ac:dyDescent="0.25">
      <c r="B47" s="196"/>
      <c r="E47" s="198"/>
      <c r="F47" s="197"/>
      <c r="G47" s="197"/>
    </row>
    <row r="48" spans="2:7" x14ac:dyDescent="0.25">
      <c r="B48" s="1127" t="s">
        <v>1048</v>
      </c>
      <c r="C48" s="1128"/>
      <c r="D48" s="1128"/>
      <c r="E48" s="1129"/>
      <c r="F48" s="199">
        <f>+F29-F34-F42-F46</f>
        <v>0</v>
      </c>
      <c r="G48" s="200">
        <f>+G29-G34-G42-G46</f>
        <v>0</v>
      </c>
    </row>
    <row r="49" spans="2:9" x14ac:dyDescent="0.25">
      <c r="B49" s="623"/>
    </row>
    <row r="50" spans="2:9" ht="24" customHeight="1" x14ac:dyDescent="0.25">
      <c r="B50" s="1115" t="s">
        <v>1049</v>
      </c>
      <c r="C50" s="1123"/>
      <c r="D50" s="1123"/>
      <c r="E50" s="1116"/>
      <c r="F50" s="192" t="s">
        <v>1050</v>
      </c>
      <c r="G50" s="192" t="s">
        <v>494</v>
      </c>
    </row>
    <row r="51" spans="2:9" x14ac:dyDescent="0.25">
      <c r="B51" s="1135" t="s">
        <v>1051</v>
      </c>
      <c r="C51" s="1136"/>
      <c r="D51" s="1136"/>
      <c r="E51" s="1137"/>
      <c r="F51" s="237">
        <f>+'1.3.3_RA4_REGLA_DESPESA_LIQUID'!E7</f>
        <v>0</v>
      </c>
      <c r="G51" s="238">
        <f>+F48*(1+F51)</f>
        <v>0</v>
      </c>
    </row>
    <row r="52" spans="2:9" x14ac:dyDescent="0.25">
      <c r="B52" s="1138" t="s">
        <v>1052</v>
      </c>
      <c r="C52" s="1139"/>
      <c r="D52" s="1139"/>
      <c r="E52" s="1139"/>
      <c r="F52" s="1140"/>
      <c r="G52" s="239">
        <f>+G129</f>
        <v>0</v>
      </c>
    </row>
    <row r="53" spans="2:9" x14ac:dyDescent="0.25">
      <c r="B53" s="1127" t="s">
        <v>1053</v>
      </c>
      <c r="C53" s="1128"/>
      <c r="D53" s="1128"/>
      <c r="E53" s="1128"/>
      <c r="F53" s="1129"/>
      <c r="G53" s="199">
        <f>+G51+G52</f>
        <v>0</v>
      </c>
    </row>
    <row r="55" spans="2:9" x14ac:dyDescent="0.25">
      <c r="B55" s="1127" t="s">
        <v>1054</v>
      </c>
      <c r="C55" s="1128"/>
      <c r="D55" s="1128"/>
      <c r="E55" s="1128"/>
      <c r="F55" s="1129"/>
      <c r="G55" s="199">
        <f>+G53-G48</f>
        <v>0</v>
      </c>
    </row>
    <row r="56" spans="2:9" x14ac:dyDescent="0.25">
      <c r="B56" s="203"/>
    </row>
    <row r="57" spans="2:9" x14ac:dyDescent="0.25">
      <c r="B57" s="203"/>
    </row>
    <row r="59" spans="2:9" ht="15.75" x14ac:dyDescent="0.25">
      <c r="B59" s="1114" t="s">
        <v>1055</v>
      </c>
      <c r="C59" s="1114"/>
      <c r="D59" s="1114"/>
      <c r="E59" s="1114"/>
      <c r="F59" s="1114"/>
      <c r="G59" s="1114"/>
    </row>
    <row r="61" spans="2:9" x14ac:dyDescent="0.25">
      <c r="B61" s="206" t="s">
        <v>1056</v>
      </c>
      <c r="C61" s="125"/>
      <c r="D61" s="125"/>
      <c r="E61" s="125"/>
      <c r="F61" s="125"/>
      <c r="G61" s="125"/>
      <c r="H61" s="125"/>
      <c r="I61" s="125"/>
    </row>
    <row r="62" spans="2:9" x14ac:dyDescent="0.25">
      <c r="B62" s="1061" t="s">
        <v>372</v>
      </c>
      <c r="C62" s="1061"/>
      <c r="D62" s="1061"/>
      <c r="E62" s="1061"/>
      <c r="F62" s="1061"/>
      <c r="G62" s="603" t="s">
        <v>526</v>
      </c>
      <c r="H62" s="125"/>
      <c r="I62" s="125"/>
    </row>
    <row r="63" spans="2:9" x14ac:dyDescent="0.25">
      <c r="B63" s="1134"/>
      <c r="C63" s="1134"/>
      <c r="D63" s="1134"/>
      <c r="E63" s="1134"/>
      <c r="F63" s="1134"/>
      <c r="G63" s="290"/>
      <c r="H63" s="125"/>
      <c r="I63" s="125"/>
    </row>
    <row r="64" spans="2:9" x14ac:dyDescent="0.25">
      <c r="B64" s="1130"/>
      <c r="C64" s="1130"/>
      <c r="D64" s="1130"/>
      <c r="E64" s="1130"/>
      <c r="F64" s="1130"/>
      <c r="G64" s="291"/>
      <c r="H64" s="125"/>
      <c r="I64" s="125"/>
    </row>
    <row r="65" spans="2:9" x14ac:dyDescent="0.25">
      <c r="B65" s="1130"/>
      <c r="C65" s="1130"/>
      <c r="D65" s="1130"/>
      <c r="E65" s="1130"/>
      <c r="F65" s="1130"/>
      <c r="G65" s="291"/>
      <c r="H65" s="125"/>
      <c r="I65" s="125"/>
    </row>
    <row r="66" spans="2:9" x14ac:dyDescent="0.25">
      <c r="B66" s="1130"/>
      <c r="C66" s="1130"/>
      <c r="D66" s="1130"/>
      <c r="E66" s="1130"/>
      <c r="F66" s="1130"/>
      <c r="G66" s="291"/>
      <c r="H66" s="125"/>
      <c r="I66" s="125"/>
    </row>
    <row r="67" spans="2:9" x14ac:dyDescent="0.25">
      <c r="B67" s="1131"/>
      <c r="C67" s="1131"/>
      <c r="D67" s="1131"/>
      <c r="E67" s="1131"/>
      <c r="F67" s="1131"/>
      <c r="G67" s="292"/>
      <c r="H67" s="125"/>
      <c r="I67" s="125"/>
    </row>
    <row r="68" spans="2:9" x14ac:dyDescent="0.25">
      <c r="B68" s="1020" t="s">
        <v>373</v>
      </c>
      <c r="C68" s="1021"/>
      <c r="D68" s="1021"/>
      <c r="E68" s="1021"/>
      <c r="F68" s="1022"/>
      <c r="G68" s="156">
        <f>SUM(G63:G67)</f>
        <v>0</v>
      </c>
      <c r="H68" s="125"/>
      <c r="I68" s="125"/>
    </row>
    <row r="69" spans="2:9" x14ac:dyDescent="0.25">
      <c r="B69" s="125"/>
      <c r="C69" s="125"/>
      <c r="D69" s="125"/>
      <c r="E69" s="125"/>
      <c r="F69" s="125"/>
      <c r="G69" s="125"/>
      <c r="H69" s="125"/>
      <c r="I69" s="125"/>
    </row>
    <row r="70" spans="2:9" x14ac:dyDescent="0.25">
      <c r="B70" s="125"/>
      <c r="C70" s="125"/>
      <c r="D70" s="125"/>
      <c r="E70" s="125"/>
      <c r="F70" s="125"/>
      <c r="G70" s="125"/>
      <c r="H70" s="125"/>
      <c r="I70" s="125"/>
    </row>
    <row r="72" spans="2:9" ht="15.75" x14ac:dyDescent="0.25">
      <c r="B72" s="1114" t="s">
        <v>1095</v>
      </c>
      <c r="C72" s="1114"/>
      <c r="D72" s="1114"/>
      <c r="E72" s="1114"/>
      <c r="F72" s="1114"/>
      <c r="G72" s="1114"/>
      <c r="H72" s="206"/>
      <c r="I72" s="206"/>
    </row>
    <row r="73" spans="2:9" ht="13.5" customHeight="1" x14ac:dyDescent="0.25">
      <c r="B73" s="158"/>
      <c r="C73" s="158"/>
    </row>
    <row r="74" spans="2:9" s="210" customFormat="1" ht="38.25" customHeight="1" x14ac:dyDescent="0.25">
      <c r="B74" s="209" t="s">
        <v>1057</v>
      </c>
      <c r="C74" s="165" t="s">
        <v>953</v>
      </c>
      <c r="D74" s="165" t="s">
        <v>1058</v>
      </c>
      <c r="E74" s="1156" t="s">
        <v>1059</v>
      </c>
      <c r="F74" s="1157"/>
      <c r="G74" s="165" t="s">
        <v>1060</v>
      </c>
    </row>
    <row r="75" spans="2:9" x14ac:dyDescent="0.25">
      <c r="B75" s="293"/>
      <c r="C75" s="290"/>
      <c r="D75" s="290"/>
      <c r="E75" s="1134"/>
      <c r="F75" s="1134"/>
      <c r="G75" s="240">
        <f>+C75*D75/100</f>
        <v>0</v>
      </c>
    </row>
    <row r="76" spans="2:9" x14ac:dyDescent="0.25">
      <c r="B76" s="294"/>
      <c r="C76" s="291"/>
      <c r="D76" s="291"/>
      <c r="E76" s="1130"/>
      <c r="F76" s="1130"/>
      <c r="G76" s="226">
        <f t="shared" ref="G76:G79" si="0">+C76*D76/100</f>
        <v>0</v>
      </c>
    </row>
    <row r="77" spans="2:9" x14ac:dyDescent="0.25">
      <c r="B77" s="294"/>
      <c r="C77" s="291"/>
      <c r="D77" s="291"/>
      <c r="E77" s="1130"/>
      <c r="F77" s="1130"/>
      <c r="G77" s="226">
        <f t="shared" si="0"/>
        <v>0</v>
      </c>
    </row>
    <row r="78" spans="2:9" x14ac:dyDescent="0.25">
      <c r="B78" s="294"/>
      <c r="C78" s="291"/>
      <c r="D78" s="291"/>
      <c r="E78" s="1130"/>
      <c r="F78" s="1130"/>
      <c r="G78" s="226">
        <f t="shared" si="0"/>
        <v>0</v>
      </c>
    </row>
    <row r="79" spans="2:9" x14ac:dyDescent="0.25">
      <c r="B79" s="295"/>
      <c r="C79" s="292"/>
      <c r="D79" s="292"/>
      <c r="E79" s="1131"/>
      <c r="F79" s="1131"/>
      <c r="G79" s="241">
        <f t="shared" si="0"/>
        <v>0</v>
      </c>
    </row>
    <row r="80" spans="2:9" s="205" customFormat="1" x14ac:dyDescent="0.25">
      <c r="B80" s="619" t="s">
        <v>1061</v>
      </c>
      <c r="C80" s="208"/>
      <c r="D80" s="165"/>
      <c r="E80" s="1132"/>
      <c r="F80" s="1132"/>
      <c r="G80" s="208">
        <f>SUM(G75:G79)</f>
        <v>0</v>
      </c>
    </row>
    <row r="81" spans="2:7" x14ac:dyDescent="0.25">
      <c r="B81" s="293"/>
      <c r="C81" s="290"/>
      <c r="D81" s="290"/>
      <c r="E81" s="1134"/>
      <c r="F81" s="1134"/>
      <c r="G81" s="240">
        <f>+C81*D81/100</f>
        <v>0</v>
      </c>
    </row>
    <row r="82" spans="2:7" x14ac:dyDescent="0.25">
      <c r="B82" s="294"/>
      <c r="C82" s="291"/>
      <c r="D82" s="291"/>
      <c r="E82" s="1130"/>
      <c r="F82" s="1130"/>
      <c r="G82" s="226">
        <f t="shared" ref="G82:G83" si="1">+C82*D82/100</f>
        <v>0</v>
      </c>
    </row>
    <row r="83" spans="2:7" x14ac:dyDescent="0.25">
      <c r="B83" s="294"/>
      <c r="C83" s="291"/>
      <c r="D83" s="291"/>
      <c r="E83" s="1130"/>
      <c r="F83" s="1130"/>
      <c r="G83" s="226">
        <f t="shared" si="1"/>
        <v>0</v>
      </c>
    </row>
    <row r="84" spans="2:7" x14ac:dyDescent="0.25">
      <c r="B84" s="294"/>
      <c r="C84" s="291"/>
      <c r="D84" s="291"/>
      <c r="E84" s="1130"/>
      <c r="F84" s="1130"/>
      <c r="G84" s="226">
        <f t="shared" ref="G84:G85" si="2">+C84*D84/100</f>
        <v>0</v>
      </c>
    </row>
    <row r="85" spans="2:7" x14ac:dyDescent="0.25">
      <c r="B85" s="295"/>
      <c r="C85" s="292"/>
      <c r="D85" s="292"/>
      <c r="E85" s="1131"/>
      <c r="F85" s="1131"/>
      <c r="G85" s="241">
        <f t="shared" si="2"/>
        <v>0</v>
      </c>
    </row>
    <row r="86" spans="2:7" s="205" customFormat="1" x14ac:dyDescent="0.25">
      <c r="B86" s="619" t="s">
        <v>1062</v>
      </c>
      <c r="C86" s="208"/>
      <c r="D86" s="165"/>
      <c r="E86" s="1132"/>
      <c r="F86" s="1132"/>
      <c r="G86" s="208">
        <f>SUM(G81:G85)</f>
        <v>0</v>
      </c>
    </row>
    <row r="87" spans="2:7" x14ac:dyDescent="0.25">
      <c r="B87" s="293"/>
      <c r="C87" s="290"/>
      <c r="D87" s="290"/>
      <c r="E87" s="1134"/>
      <c r="F87" s="1134"/>
      <c r="G87" s="240">
        <f>+C87*D87/100</f>
        <v>0</v>
      </c>
    </row>
    <row r="88" spans="2:7" x14ac:dyDescent="0.25">
      <c r="B88" s="294"/>
      <c r="C88" s="291"/>
      <c r="D88" s="291"/>
      <c r="E88" s="1130"/>
      <c r="F88" s="1130"/>
      <c r="G88" s="226">
        <f t="shared" ref="G88:G91" si="3">+C88*D88/100</f>
        <v>0</v>
      </c>
    </row>
    <row r="89" spans="2:7" x14ac:dyDescent="0.25">
      <c r="B89" s="294"/>
      <c r="C89" s="291"/>
      <c r="D89" s="291"/>
      <c r="E89" s="1130"/>
      <c r="F89" s="1130"/>
      <c r="G89" s="226">
        <f t="shared" si="3"/>
        <v>0</v>
      </c>
    </row>
    <row r="90" spans="2:7" x14ac:dyDescent="0.25">
      <c r="B90" s="294"/>
      <c r="C90" s="291"/>
      <c r="D90" s="291"/>
      <c r="E90" s="1130"/>
      <c r="F90" s="1130"/>
      <c r="G90" s="226">
        <f t="shared" si="3"/>
        <v>0</v>
      </c>
    </row>
    <row r="91" spans="2:7" x14ac:dyDescent="0.25">
      <c r="B91" s="295"/>
      <c r="C91" s="292"/>
      <c r="D91" s="292"/>
      <c r="E91" s="1131"/>
      <c r="F91" s="1131"/>
      <c r="G91" s="241">
        <f t="shared" si="3"/>
        <v>0</v>
      </c>
    </row>
    <row r="92" spans="2:7" s="205" customFormat="1" x14ac:dyDescent="0.25">
      <c r="B92" s="619" t="s">
        <v>1063</v>
      </c>
      <c r="C92" s="208"/>
      <c r="D92" s="165"/>
      <c r="E92" s="1132"/>
      <c r="F92" s="1132"/>
      <c r="G92" s="208">
        <f>SUM(G87:G91)</f>
        <v>0</v>
      </c>
    </row>
    <row r="93" spans="2:7" x14ac:dyDescent="0.25">
      <c r="B93" s="293"/>
      <c r="C93" s="290"/>
      <c r="D93" s="290"/>
      <c r="E93" s="1134"/>
      <c r="F93" s="1134"/>
      <c r="G93" s="240">
        <f>+C93*D93/100</f>
        <v>0</v>
      </c>
    </row>
    <row r="94" spans="2:7" x14ac:dyDescent="0.25">
      <c r="B94" s="294"/>
      <c r="C94" s="291"/>
      <c r="D94" s="291"/>
      <c r="E94" s="1130"/>
      <c r="F94" s="1130"/>
      <c r="G94" s="226">
        <f t="shared" ref="G94:G97" si="4">+C94*D94/100</f>
        <v>0</v>
      </c>
    </row>
    <row r="95" spans="2:7" x14ac:dyDescent="0.25">
      <c r="B95" s="294"/>
      <c r="C95" s="291"/>
      <c r="D95" s="291"/>
      <c r="E95" s="1130"/>
      <c r="F95" s="1130"/>
      <c r="G95" s="226">
        <f t="shared" si="4"/>
        <v>0</v>
      </c>
    </row>
    <row r="96" spans="2:7" x14ac:dyDescent="0.25">
      <c r="B96" s="294"/>
      <c r="C96" s="291"/>
      <c r="D96" s="291"/>
      <c r="E96" s="1130"/>
      <c r="F96" s="1130"/>
      <c r="G96" s="226">
        <f t="shared" si="4"/>
        <v>0</v>
      </c>
    </row>
    <row r="97" spans="2:7" x14ac:dyDescent="0.25">
      <c r="B97" s="295"/>
      <c r="C97" s="292"/>
      <c r="D97" s="292"/>
      <c r="E97" s="1131"/>
      <c r="F97" s="1131"/>
      <c r="G97" s="241">
        <f t="shared" si="4"/>
        <v>0</v>
      </c>
    </row>
    <row r="98" spans="2:7" s="205" customFormat="1" x14ac:dyDescent="0.25">
      <c r="B98" s="619" t="s">
        <v>1064</v>
      </c>
      <c r="C98" s="208"/>
      <c r="D98" s="165"/>
      <c r="E98" s="1132"/>
      <c r="F98" s="1132"/>
      <c r="G98" s="208">
        <f>SUM(G93:G97)</f>
        <v>0</v>
      </c>
    </row>
    <row r="99" spans="2:7" x14ac:dyDescent="0.25">
      <c r="B99" s="293"/>
      <c r="C99" s="290"/>
      <c r="D99" s="290"/>
      <c r="E99" s="1134"/>
      <c r="F99" s="1134"/>
      <c r="G99" s="240">
        <f>+C99*D99/100</f>
        <v>0</v>
      </c>
    </row>
    <row r="100" spans="2:7" x14ac:dyDescent="0.25">
      <c r="B100" s="294"/>
      <c r="C100" s="291"/>
      <c r="D100" s="291"/>
      <c r="E100" s="1130"/>
      <c r="F100" s="1130"/>
      <c r="G100" s="226">
        <f t="shared" ref="G100:G103" si="5">+C100*D100/100</f>
        <v>0</v>
      </c>
    </row>
    <row r="101" spans="2:7" x14ac:dyDescent="0.25">
      <c r="B101" s="294"/>
      <c r="C101" s="291"/>
      <c r="D101" s="291"/>
      <c r="E101" s="1130"/>
      <c r="F101" s="1130"/>
      <c r="G101" s="226">
        <f t="shared" si="5"/>
        <v>0</v>
      </c>
    </row>
    <row r="102" spans="2:7" x14ac:dyDescent="0.25">
      <c r="B102" s="294"/>
      <c r="C102" s="291"/>
      <c r="D102" s="291"/>
      <c r="E102" s="1130"/>
      <c r="F102" s="1130"/>
      <c r="G102" s="226">
        <f t="shared" si="5"/>
        <v>0</v>
      </c>
    </row>
    <row r="103" spans="2:7" x14ac:dyDescent="0.25">
      <c r="B103" s="295"/>
      <c r="C103" s="292"/>
      <c r="D103" s="292"/>
      <c r="E103" s="1131"/>
      <c r="F103" s="1131"/>
      <c r="G103" s="241">
        <f t="shared" si="5"/>
        <v>0</v>
      </c>
    </row>
    <row r="104" spans="2:7" s="205" customFormat="1" x14ac:dyDescent="0.25">
      <c r="B104" s="619" t="s">
        <v>1065</v>
      </c>
      <c r="C104" s="208"/>
      <c r="D104" s="165"/>
      <c r="E104" s="1132"/>
      <c r="F104" s="1132"/>
      <c r="G104" s="208">
        <f>SUM(G99:G103)</f>
        <v>0</v>
      </c>
    </row>
    <row r="105" spans="2:7" x14ac:dyDescent="0.25">
      <c r="B105" s="207" t="s">
        <v>373</v>
      </c>
      <c r="C105" s="156"/>
      <c r="D105" s="156"/>
      <c r="E105" s="1133"/>
      <c r="F105" s="1133"/>
      <c r="G105" s="208">
        <f>+G80+G86+G92+G98+G104</f>
        <v>0</v>
      </c>
    </row>
    <row r="107" spans="2:7" x14ac:dyDescent="0.25">
      <c r="B107" s="204"/>
    </row>
    <row r="109" spans="2:7" ht="15.75" x14ac:dyDescent="0.25">
      <c r="B109" s="1114" t="s">
        <v>1066</v>
      </c>
      <c r="C109" s="1114"/>
      <c r="D109" s="1114"/>
      <c r="E109" s="1114"/>
      <c r="F109" s="1114"/>
      <c r="G109" s="1114"/>
    </row>
    <row r="111" spans="2:7" ht="51" x14ac:dyDescent="0.25">
      <c r="B111" s="1115" t="s">
        <v>1067</v>
      </c>
      <c r="C111" s="1116"/>
      <c r="D111" s="192" t="s">
        <v>1068</v>
      </c>
      <c r="E111" s="192" t="s">
        <v>1069</v>
      </c>
      <c r="F111" s="192" t="s">
        <v>1070</v>
      </c>
      <c r="G111" s="211" t="s">
        <v>1071</v>
      </c>
    </row>
    <row r="112" spans="2:7" x14ac:dyDescent="0.25">
      <c r="B112" s="1117"/>
      <c r="C112" s="1118"/>
      <c r="D112" s="296"/>
      <c r="E112" s="297"/>
      <c r="F112" s="291"/>
      <c r="G112" s="291"/>
    </row>
    <row r="113" spans="2:7" x14ac:dyDescent="0.25">
      <c r="B113" s="1119"/>
      <c r="C113" s="1120"/>
      <c r="D113" s="298"/>
      <c r="E113" s="299"/>
      <c r="F113" s="291"/>
      <c r="G113" s="291"/>
    </row>
    <row r="114" spans="2:7" x14ac:dyDescent="0.25">
      <c r="B114" s="617"/>
      <c r="C114" s="618"/>
      <c r="D114" s="298"/>
      <c r="E114" s="299"/>
      <c r="F114" s="291"/>
      <c r="G114" s="291"/>
    </row>
    <row r="115" spans="2:7" x14ac:dyDescent="0.25">
      <c r="B115" s="617"/>
      <c r="C115" s="618"/>
      <c r="D115" s="298"/>
      <c r="E115" s="299"/>
      <c r="F115" s="291"/>
      <c r="G115" s="291"/>
    </row>
    <row r="116" spans="2:7" x14ac:dyDescent="0.25">
      <c r="B116" s="1121"/>
      <c r="C116" s="1122"/>
      <c r="D116" s="300"/>
      <c r="E116" s="301"/>
      <c r="F116" s="291"/>
      <c r="G116" s="291"/>
    </row>
    <row r="117" spans="2:7" x14ac:dyDescent="0.25">
      <c r="B117" s="1108" t="s">
        <v>373</v>
      </c>
      <c r="C117" s="1109"/>
      <c r="D117" s="1109"/>
      <c r="E117" s="1110"/>
      <c r="F117" s="199">
        <f>SUM(F112:F116)</f>
        <v>0</v>
      </c>
      <c r="G117" s="199">
        <f>SUM(G112:G116)</f>
        <v>0</v>
      </c>
    </row>
    <row r="121" spans="2:7" ht="15.75" x14ac:dyDescent="0.25">
      <c r="B121" s="1114" t="s">
        <v>1072</v>
      </c>
      <c r="C121" s="1114"/>
      <c r="D121" s="1114"/>
      <c r="E121" s="1114"/>
      <c r="F121" s="1114"/>
      <c r="G121" s="1114"/>
    </row>
    <row r="123" spans="2:7" ht="38.25" x14ac:dyDescent="0.25">
      <c r="B123" s="1115" t="s">
        <v>1073</v>
      </c>
      <c r="C123" s="1123"/>
      <c r="D123" s="1123"/>
      <c r="E123" s="1123"/>
      <c r="F123" s="1116"/>
      <c r="G123" s="211" t="s">
        <v>1074</v>
      </c>
    </row>
    <row r="124" spans="2:7" x14ac:dyDescent="0.25">
      <c r="B124" s="1117"/>
      <c r="C124" s="1124"/>
      <c r="D124" s="1124"/>
      <c r="E124" s="1124"/>
      <c r="F124" s="1118"/>
      <c r="G124" s="291"/>
    </row>
    <row r="125" spans="2:7" x14ac:dyDescent="0.25">
      <c r="B125" s="1119"/>
      <c r="C125" s="1125"/>
      <c r="D125" s="1125"/>
      <c r="E125" s="1125"/>
      <c r="F125" s="1120"/>
      <c r="G125" s="291"/>
    </row>
    <row r="126" spans="2:7" x14ac:dyDescent="0.25">
      <c r="B126" s="1111"/>
      <c r="C126" s="1112"/>
      <c r="D126" s="1112"/>
      <c r="E126" s="1112"/>
      <c r="F126" s="1113"/>
      <c r="G126" s="291"/>
    </row>
    <row r="127" spans="2:7" x14ac:dyDescent="0.25">
      <c r="B127" s="1119"/>
      <c r="C127" s="1125"/>
      <c r="D127" s="1125"/>
      <c r="E127" s="1125"/>
      <c r="F127" s="1120"/>
      <c r="G127" s="291"/>
    </row>
    <row r="128" spans="2:7" x14ac:dyDescent="0.25">
      <c r="B128" s="1121"/>
      <c r="C128" s="1126"/>
      <c r="D128" s="1126"/>
      <c r="E128" s="1126"/>
      <c r="F128" s="1122"/>
      <c r="G128" s="291"/>
    </row>
    <row r="129" spans="2:7" x14ac:dyDescent="0.25">
      <c r="B129" s="1108" t="s">
        <v>373</v>
      </c>
      <c r="C129" s="1109"/>
      <c r="D129" s="1109"/>
      <c r="E129" s="1109"/>
      <c r="F129" s="1110"/>
      <c r="G129" s="199">
        <f>SUM(G124:G128)</f>
        <v>0</v>
      </c>
    </row>
  </sheetData>
  <mergeCells count="98">
    <mergeCell ref="E74:F74"/>
    <mergeCell ref="B72:G72"/>
    <mergeCell ref="B63:F63"/>
    <mergeCell ref="B68:F68"/>
    <mergeCell ref="B64:F64"/>
    <mergeCell ref="B65:F65"/>
    <mergeCell ref="B66:F66"/>
    <mergeCell ref="B67:F67"/>
    <mergeCell ref="E76:F76"/>
    <mergeCell ref="E78:F78"/>
    <mergeCell ref="E79:F79"/>
    <mergeCell ref="E77:F77"/>
    <mergeCell ref="E75:F75"/>
    <mergeCell ref="B26:E26"/>
    <mergeCell ref="B27:E27"/>
    <mergeCell ref="B29:E29"/>
    <mergeCell ref="B20:E20"/>
    <mergeCell ref="B21:E21"/>
    <mergeCell ref="B22:E22"/>
    <mergeCell ref="B23:E23"/>
    <mergeCell ref="B24:E24"/>
    <mergeCell ref="B16:E16"/>
    <mergeCell ref="B17:E17"/>
    <mergeCell ref="B18:E18"/>
    <mergeCell ref="B19:E19"/>
    <mergeCell ref="B25:E25"/>
    <mergeCell ref="B11:E11"/>
    <mergeCell ref="B13:E13"/>
    <mergeCell ref="B14:E14"/>
    <mergeCell ref="B15:E15"/>
    <mergeCell ref="B2:G2"/>
    <mergeCell ref="B4:E4"/>
    <mergeCell ref="B5:E5"/>
    <mergeCell ref="B6:E6"/>
    <mergeCell ref="B8:E8"/>
    <mergeCell ref="B9:E9"/>
    <mergeCell ref="B10:E10"/>
    <mergeCell ref="B36:E36"/>
    <mergeCell ref="B37:E37"/>
    <mergeCell ref="B38:E38"/>
    <mergeCell ref="B31:E31"/>
    <mergeCell ref="B32:E32"/>
    <mergeCell ref="B33:E33"/>
    <mergeCell ref="B34:E34"/>
    <mergeCell ref="B39:E39"/>
    <mergeCell ref="B41:E41"/>
    <mergeCell ref="B42:E42"/>
    <mergeCell ref="B44:E44"/>
    <mergeCell ref="B45:E45"/>
    <mergeCell ref="B46:E46"/>
    <mergeCell ref="B48:E48"/>
    <mergeCell ref="B50:E50"/>
    <mergeCell ref="B51:E51"/>
    <mergeCell ref="B53:F53"/>
    <mergeCell ref="B52:F52"/>
    <mergeCell ref="E91:F91"/>
    <mergeCell ref="E99:F99"/>
    <mergeCell ref="E82:F82"/>
    <mergeCell ref="E83:F83"/>
    <mergeCell ref="E84:F84"/>
    <mergeCell ref="E85:F85"/>
    <mergeCell ref="E88:F88"/>
    <mergeCell ref="E89:F89"/>
    <mergeCell ref="E98:F98"/>
    <mergeCell ref="E93:F93"/>
    <mergeCell ref="E94:F94"/>
    <mergeCell ref="E95:F95"/>
    <mergeCell ref="E96:F96"/>
    <mergeCell ref="E97:F97"/>
    <mergeCell ref="B55:F55"/>
    <mergeCell ref="B62:F62"/>
    <mergeCell ref="B59:G59"/>
    <mergeCell ref="B109:G109"/>
    <mergeCell ref="E100:F100"/>
    <mergeCell ref="E101:F101"/>
    <mergeCell ref="E102:F102"/>
    <mergeCell ref="E103:F103"/>
    <mergeCell ref="E104:F104"/>
    <mergeCell ref="E105:F105"/>
    <mergeCell ref="E80:F80"/>
    <mergeCell ref="E81:F81"/>
    <mergeCell ref="E86:F86"/>
    <mergeCell ref="E87:F87"/>
    <mergeCell ref="E92:F92"/>
    <mergeCell ref="E90:F90"/>
    <mergeCell ref="B129:F129"/>
    <mergeCell ref="B126:F126"/>
    <mergeCell ref="B121:G121"/>
    <mergeCell ref="B111:C111"/>
    <mergeCell ref="B112:C112"/>
    <mergeCell ref="B113:C113"/>
    <mergeCell ref="B116:C116"/>
    <mergeCell ref="B117:E117"/>
    <mergeCell ref="B123:F123"/>
    <mergeCell ref="B124:F124"/>
    <mergeCell ref="B127:F127"/>
    <mergeCell ref="B128:F128"/>
    <mergeCell ref="B125:F125"/>
  </mergeCells>
  <printOptions horizontalCentered="1"/>
  <pageMargins left="0.70866141732283472" right="0.70866141732283472" top="1.0629921259842521" bottom="0.74803149606299213" header="0.31496062992125984" footer="0.31496062992125984"/>
  <pageSetup paperSize="8"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9"/>
  <sheetViews>
    <sheetView showGridLines="0" view="pageBreakPreview" topLeftCell="A79" zoomScaleNormal="100" zoomScaleSheetLayoutView="100" zoomScalePageLayoutView="80" workbookViewId="0">
      <selection activeCell="G105" sqref="G105"/>
    </sheetView>
  </sheetViews>
  <sheetFormatPr defaultColWidth="11.42578125" defaultRowHeight="12.75" x14ac:dyDescent="0.25"/>
  <cols>
    <col min="1" max="1" width="4.140625" style="201" customWidth="1"/>
    <col min="2" max="2" width="65.7109375" style="201" customWidth="1"/>
    <col min="3" max="4" width="17.7109375" style="202" customWidth="1"/>
    <col min="5" max="7" width="16.7109375" style="201" customWidth="1"/>
    <col min="8" max="8" width="3.85546875" style="201" customWidth="1"/>
    <col min="9" max="9" width="16.7109375" style="201" customWidth="1"/>
    <col min="10" max="10" width="5.7109375" style="201" customWidth="1"/>
    <col min="11" max="16384" width="11.42578125" style="201"/>
  </cols>
  <sheetData>
    <row r="1" spans="2:8" s="151" customFormat="1" ht="13.5" customHeight="1" x14ac:dyDescent="0.25">
      <c r="B1" s="368"/>
      <c r="C1" s="368"/>
      <c r="D1" s="368"/>
      <c r="E1" s="368"/>
      <c r="F1" s="368"/>
      <c r="G1" s="368"/>
      <c r="H1" s="150"/>
    </row>
    <row r="2" spans="2:8" s="151" customFormat="1" ht="19.5" x14ac:dyDescent="0.25">
      <c r="B2" s="1153" t="str">
        <f>+'1.3.3_RA4_REGLA_DESPESA_LIQUID'!B9</f>
        <v xml:space="preserve">Nombre Organismo autónomo / Consorcio adscrito </v>
      </c>
      <c r="C2" s="1154"/>
      <c r="D2" s="1154"/>
      <c r="E2" s="1154"/>
      <c r="F2" s="1154"/>
      <c r="G2" s="1155"/>
      <c r="H2" s="152"/>
    </row>
    <row r="4" spans="2:8" s="191" customFormat="1" ht="25.5" customHeight="1" x14ac:dyDescent="0.25">
      <c r="B4" s="1115" t="s">
        <v>1010</v>
      </c>
      <c r="C4" s="1123"/>
      <c r="D4" s="1123"/>
      <c r="E4" s="1116"/>
      <c r="F4" s="192" t="s">
        <v>1011</v>
      </c>
      <c r="G4" s="193" t="s">
        <v>1012</v>
      </c>
    </row>
    <row r="5" spans="2:8" s="191" customFormat="1" x14ac:dyDescent="0.25">
      <c r="B5" s="1135" t="s">
        <v>1013</v>
      </c>
      <c r="C5" s="1136"/>
      <c r="D5" s="1136"/>
      <c r="E5" s="1137"/>
      <c r="F5" s="279"/>
      <c r="G5" s="227">
        <f>+EL_Estabilitat_liquidació!G15</f>
        <v>0</v>
      </c>
    </row>
    <row r="6" spans="2:8" s="191" customFormat="1" x14ac:dyDescent="0.25">
      <c r="B6" s="1135" t="s">
        <v>1014</v>
      </c>
      <c r="C6" s="1136"/>
      <c r="D6" s="1136"/>
      <c r="E6" s="1137"/>
      <c r="F6" s="280"/>
      <c r="G6" s="228">
        <f>+EL_Estabilitat_liquidació!G16</f>
        <v>0</v>
      </c>
    </row>
    <row r="7" spans="2:8" s="191" customFormat="1" x14ac:dyDescent="0.25">
      <c r="B7" s="620" t="s">
        <v>1015</v>
      </c>
      <c r="C7" s="621"/>
      <c r="D7" s="621"/>
      <c r="E7" s="622"/>
      <c r="F7" s="280"/>
      <c r="G7" s="280"/>
    </row>
    <row r="8" spans="2:8" s="191" customFormat="1" x14ac:dyDescent="0.25">
      <c r="B8" s="1135" t="s">
        <v>1016</v>
      </c>
      <c r="C8" s="1136"/>
      <c r="D8" s="1136"/>
      <c r="E8" s="1137"/>
      <c r="F8" s="280"/>
      <c r="G8" s="228">
        <f>+EL_Estabilitat_liquidació!G18</f>
        <v>0</v>
      </c>
    </row>
    <row r="9" spans="2:8" s="191" customFormat="1" x14ac:dyDescent="0.25">
      <c r="B9" s="1135" t="s">
        <v>1017</v>
      </c>
      <c r="C9" s="1136"/>
      <c r="D9" s="1136"/>
      <c r="E9" s="1137"/>
      <c r="F9" s="280"/>
      <c r="G9" s="228">
        <f>+EL_Estabilitat_liquidació!G19</f>
        <v>0</v>
      </c>
    </row>
    <row r="10" spans="2:8" s="191" customFormat="1" x14ac:dyDescent="0.25">
      <c r="B10" s="1135" t="s">
        <v>1018</v>
      </c>
      <c r="C10" s="1136"/>
      <c r="D10" s="1136"/>
      <c r="E10" s="1137"/>
      <c r="F10" s="281"/>
      <c r="G10" s="229">
        <f>+EL_Estabilitat_liquidació!G20</f>
        <v>0</v>
      </c>
    </row>
    <row r="11" spans="2:8" s="194" customFormat="1" x14ac:dyDescent="0.25">
      <c r="B11" s="1127" t="s">
        <v>1019</v>
      </c>
      <c r="C11" s="1128"/>
      <c r="D11" s="1128"/>
      <c r="E11" s="1129"/>
      <c r="F11" s="195">
        <f>SUM(F5:F10)</f>
        <v>0</v>
      </c>
      <c r="G11" s="195">
        <f>SUM(G5:G10)</f>
        <v>0</v>
      </c>
    </row>
    <row r="12" spans="2:8" s="194" customFormat="1" x14ac:dyDescent="0.25">
      <c r="B12" s="196"/>
      <c r="C12" s="197"/>
      <c r="D12" s="197"/>
      <c r="E12" s="198"/>
    </row>
    <row r="13" spans="2:8" s="194" customFormat="1" ht="25.5" customHeight="1" x14ac:dyDescent="0.25">
      <c r="B13" s="1115" t="s">
        <v>1020</v>
      </c>
      <c r="C13" s="1123"/>
      <c r="D13" s="1123"/>
      <c r="E13" s="1116"/>
      <c r="F13" s="192" t="s">
        <v>1011</v>
      </c>
      <c r="G13" s="193" t="s">
        <v>1012</v>
      </c>
    </row>
    <row r="14" spans="2:8" s="194" customFormat="1" x14ac:dyDescent="0.25">
      <c r="B14" s="1135" t="s">
        <v>1021</v>
      </c>
      <c r="C14" s="1136"/>
      <c r="D14" s="1136"/>
      <c r="E14" s="1137"/>
      <c r="F14" s="279"/>
      <c r="G14" s="230">
        <f>-EL_Estabilitat_liquidació!G10</f>
        <v>0</v>
      </c>
    </row>
    <row r="15" spans="2:8" s="194" customFormat="1" x14ac:dyDescent="0.25">
      <c r="B15" s="1141" t="s">
        <v>1022</v>
      </c>
      <c r="C15" s="1142"/>
      <c r="D15" s="1142"/>
      <c r="E15" s="1143"/>
      <c r="F15" s="280"/>
      <c r="G15" s="231">
        <f>-EL_Estabilitat_liquidació!G113</f>
        <v>0</v>
      </c>
    </row>
    <row r="16" spans="2:8" s="194" customFormat="1" x14ac:dyDescent="0.25">
      <c r="B16" s="1141" t="s">
        <v>1023</v>
      </c>
      <c r="C16" s="1142"/>
      <c r="D16" s="1142"/>
      <c r="E16" s="1143"/>
      <c r="F16" s="280"/>
      <c r="G16" s="231">
        <f>-EL_Estabilitat_liquidació!G146</f>
        <v>0</v>
      </c>
    </row>
    <row r="17" spans="2:7" s="194" customFormat="1" x14ac:dyDescent="0.25">
      <c r="B17" s="1141" t="s">
        <v>1024</v>
      </c>
      <c r="C17" s="1142"/>
      <c r="D17" s="1142"/>
      <c r="E17" s="1143"/>
      <c r="F17" s="280"/>
      <c r="G17" s="231">
        <f>-EL_Estabilitat_liquidació!G152</f>
        <v>0</v>
      </c>
    </row>
    <row r="18" spans="2:7" s="194" customFormat="1" x14ac:dyDescent="0.25">
      <c r="B18" s="1141" t="s">
        <v>1025</v>
      </c>
      <c r="C18" s="1142"/>
      <c r="D18" s="1142"/>
      <c r="E18" s="1143"/>
      <c r="F18" s="280"/>
      <c r="G18" s="231">
        <f>-EL_Estabilitat_liquidació!G158</f>
        <v>0</v>
      </c>
    </row>
    <row r="19" spans="2:7" s="194" customFormat="1" ht="15" customHeight="1" x14ac:dyDescent="0.25">
      <c r="B19" s="1141" t="s">
        <v>1026</v>
      </c>
      <c r="C19" s="1142"/>
      <c r="D19" s="1142"/>
      <c r="E19" s="1143"/>
      <c r="F19" s="280"/>
      <c r="G19" s="231">
        <f>-EL_Estabilitat_liquidació!G164</f>
        <v>0</v>
      </c>
    </row>
    <row r="20" spans="2:7" s="194" customFormat="1" ht="12.75" customHeight="1" x14ac:dyDescent="0.25">
      <c r="B20" s="1141" t="s">
        <v>1027</v>
      </c>
      <c r="C20" s="1142"/>
      <c r="D20" s="1142"/>
      <c r="E20" s="1143"/>
      <c r="F20" s="280"/>
      <c r="G20" s="231">
        <f>-EL_Estabilitat_liquidació!G183</f>
        <v>0</v>
      </c>
    </row>
    <row r="21" spans="2:7" s="194" customFormat="1" x14ac:dyDescent="0.25">
      <c r="B21" s="1141" t="s">
        <v>1028</v>
      </c>
      <c r="C21" s="1142"/>
      <c r="D21" s="1142"/>
      <c r="E21" s="1143"/>
      <c r="F21" s="280"/>
      <c r="G21" s="231">
        <f>-EL_Estabilitat_liquidació!G170</f>
        <v>0</v>
      </c>
    </row>
    <row r="22" spans="2:7" s="194" customFormat="1" x14ac:dyDescent="0.25">
      <c r="B22" s="1141" t="s">
        <v>1029</v>
      </c>
      <c r="C22" s="1142"/>
      <c r="D22" s="1142"/>
      <c r="E22" s="1143"/>
      <c r="F22" s="280"/>
      <c r="G22" s="231">
        <f>-EL_Estabilitat_liquidació!G176</f>
        <v>0</v>
      </c>
    </row>
    <row r="23" spans="2:7" s="194" customFormat="1" x14ac:dyDescent="0.25">
      <c r="B23" s="1141" t="s">
        <v>1030</v>
      </c>
      <c r="C23" s="1142"/>
      <c r="D23" s="1142"/>
      <c r="E23" s="1143"/>
      <c r="F23" s="280"/>
      <c r="G23" s="231">
        <f>-EL_Estabilitat_liquidació!G195</f>
        <v>0</v>
      </c>
    </row>
    <row r="24" spans="2:7" s="194" customFormat="1" ht="12.75" customHeight="1" x14ac:dyDescent="0.25">
      <c r="B24" s="1141" t="s">
        <v>1031</v>
      </c>
      <c r="C24" s="1142"/>
      <c r="D24" s="1142"/>
      <c r="E24" s="1143"/>
      <c r="F24" s="280"/>
      <c r="G24" s="231">
        <f>-EL_Estabilitat_liquidació!E190</f>
        <v>0</v>
      </c>
    </row>
    <row r="25" spans="2:7" s="194" customFormat="1" x14ac:dyDescent="0.25">
      <c r="B25" s="1141" t="s">
        <v>1032</v>
      </c>
      <c r="C25" s="1142"/>
      <c r="D25" s="1142"/>
      <c r="E25" s="1143"/>
      <c r="F25" s="231">
        <v>0</v>
      </c>
      <c r="G25" s="231">
        <v>0</v>
      </c>
    </row>
    <row r="26" spans="2:7" s="194" customFormat="1" x14ac:dyDescent="0.25">
      <c r="B26" s="1138" t="s">
        <v>1033</v>
      </c>
      <c r="C26" s="1139"/>
      <c r="D26" s="1139"/>
      <c r="E26" s="1140"/>
      <c r="F26" s="281"/>
      <c r="G26" s="232">
        <f>+G68</f>
        <v>0</v>
      </c>
    </row>
    <row r="27" spans="2:7" s="194" customFormat="1" x14ac:dyDescent="0.25">
      <c r="B27" s="1127" t="s">
        <v>1034</v>
      </c>
      <c r="C27" s="1128"/>
      <c r="D27" s="1128"/>
      <c r="E27" s="1129"/>
      <c r="F27" s="195">
        <f>SUM(F14:F26)</f>
        <v>0</v>
      </c>
      <c r="G27" s="195">
        <f>SUM(G14:G26)</f>
        <v>0</v>
      </c>
    </row>
    <row r="28" spans="2:7" s="194" customFormat="1" x14ac:dyDescent="0.25">
      <c r="B28" s="196"/>
      <c r="C28" s="197"/>
      <c r="D28" s="197"/>
      <c r="E28" s="198"/>
    </row>
    <row r="29" spans="2:7" x14ac:dyDescent="0.25">
      <c r="B29" s="1127" t="s">
        <v>1035</v>
      </c>
      <c r="C29" s="1128"/>
      <c r="D29" s="1128"/>
      <c r="E29" s="1129"/>
      <c r="F29" s="199">
        <f>+F11+F27</f>
        <v>0</v>
      </c>
      <c r="G29" s="200">
        <f>+G11+G27</f>
        <v>0</v>
      </c>
    </row>
    <row r="30" spans="2:7" s="194" customFormat="1" x14ac:dyDescent="0.25">
      <c r="B30" s="196"/>
      <c r="C30" s="197"/>
      <c r="D30" s="197"/>
      <c r="E30" s="198"/>
    </row>
    <row r="31" spans="2:7" s="194" customFormat="1" ht="25.5" customHeight="1" x14ac:dyDescent="0.25">
      <c r="B31" s="1115" t="s">
        <v>1036</v>
      </c>
      <c r="C31" s="1123"/>
      <c r="D31" s="1123"/>
      <c r="E31" s="1116"/>
      <c r="F31" s="192" t="s">
        <v>1011</v>
      </c>
      <c r="G31" s="193" t="s">
        <v>1012</v>
      </c>
    </row>
    <row r="32" spans="2:7" x14ac:dyDescent="0.25">
      <c r="B32" s="1147" t="str">
        <f>'1.3.3_RA4_REGLA_DESPESA_LIQUID'!B8</f>
        <v>Nombre Entidad local</v>
      </c>
      <c r="C32" s="1148"/>
      <c r="D32" s="1148"/>
      <c r="E32" s="1149"/>
      <c r="F32" s="282"/>
      <c r="G32" s="283"/>
    </row>
    <row r="33" spans="2:7" x14ac:dyDescent="0.25">
      <c r="B33" s="1150" t="str">
        <f>'1.3.3_RA4_REGLA_DESPESA_LIQUID'!B10</f>
        <v xml:space="preserve">Nombre EPE / Sociedad municipal / Fundación </v>
      </c>
      <c r="C33" s="1151"/>
      <c r="D33" s="1151"/>
      <c r="E33" s="1152"/>
      <c r="F33" s="284"/>
      <c r="G33" s="285"/>
    </row>
    <row r="34" spans="2:7" ht="12.75" customHeight="1" x14ac:dyDescent="0.25">
      <c r="B34" s="1127" t="s">
        <v>1037</v>
      </c>
      <c r="C34" s="1128"/>
      <c r="D34" s="1128"/>
      <c r="E34" s="1129"/>
      <c r="F34" s="199">
        <f>SUM(F32:F33)</f>
        <v>0</v>
      </c>
      <c r="G34" s="199">
        <f>SUM(G32:G33)</f>
        <v>0</v>
      </c>
    </row>
    <row r="35" spans="2:7" s="194" customFormat="1" x14ac:dyDescent="0.25">
      <c r="B35" s="196"/>
      <c r="C35" s="197"/>
      <c r="D35" s="197"/>
      <c r="E35" s="198"/>
    </row>
    <row r="36" spans="2:7" s="194" customFormat="1" ht="25.5" customHeight="1" x14ac:dyDescent="0.25">
      <c r="B36" s="1115" t="s">
        <v>1038</v>
      </c>
      <c r="C36" s="1123"/>
      <c r="D36" s="1123"/>
      <c r="E36" s="1116"/>
      <c r="F36" s="192" t="s">
        <v>1011</v>
      </c>
      <c r="G36" s="193" t="s">
        <v>1012</v>
      </c>
    </row>
    <row r="37" spans="2:7" x14ac:dyDescent="0.25">
      <c r="B37" s="1135" t="s">
        <v>1039</v>
      </c>
      <c r="C37" s="1136"/>
      <c r="D37" s="1136"/>
      <c r="E37" s="1137"/>
      <c r="F37" s="286"/>
      <c r="G37" s="233">
        <f>+G80</f>
        <v>0</v>
      </c>
    </row>
    <row r="38" spans="2:7" x14ac:dyDescent="0.25">
      <c r="B38" s="1141" t="s">
        <v>1040</v>
      </c>
      <c r="C38" s="1142"/>
      <c r="D38" s="1142"/>
      <c r="E38" s="1143"/>
      <c r="F38" s="287"/>
      <c r="G38" s="234">
        <f>+G86</f>
        <v>0</v>
      </c>
    </row>
    <row r="39" spans="2:7" x14ac:dyDescent="0.25">
      <c r="B39" s="1141" t="s">
        <v>1041</v>
      </c>
      <c r="C39" s="1142"/>
      <c r="D39" s="1142"/>
      <c r="E39" s="1143"/>
      <c r="F39" s="287"/>
      <c r="G39" s="234">
        <f>+G92</f>
        <v>0</v>
      </c>
    </row>
    <row r="40" spans="2:7" x14ac:dyDescent="0.25">
      <c r="B40" s="578" t="s">
        <v>1042</v>
      </c>
      <c r="C40" s="579"/>
      <c r="D40" s="579"/>
      <c r="E40" s="580"/>
      <c r="F40" s="581"/>
      <c r="G40" s="234">
        <f>+G98</f>
        <v>0</v>
      </c>
    </row>
    <row r="41" spans="2:7" x14ac:dyDescent="0.25">
      <c r="B41" s="1138" t="s">
        <v>1043</v>
      </c>
      <c r="C41" s="1139"/>
      <c r="D41" s="1139"/>
      <c r="E41" s="1140"/>
      <c r="F41" s="288"/>
      <c r="G41" s="235">
        <f>+G104</f>
        <v>0</v>
      </c>
    </row>
    <row r="42" spans="2:7" ht="12.75" customHeight="1" x14ac:dyDescent="0.25">
      <c r="B42" s="1127" t="s">
        <v>1044</v>
      </c>
      <c r="C42" s="1128"/>
      <c r="D42" s="1128"/>
      <c r="E42" s="1129"/>
      <c r="F42" s="199">
        <f>SUM(F37:F41)</f>
        <v>0</v>
      </c>
      <c r="G42" s="200">
        <f>SUM(G37:G41)</f>
        <v>0</v>
      </c>
    </row>
    <row r="43" spans="2:7" s="194" customFormat="1" x14ac:dyDescent="0.25">
      <c r="B43" s="196"/>
      <c r="C43" s="197"/>
      <c r="D43" s="197"/>
      <c r="E43" s="198"/>
    </row>
    <row r="44" spans="2:7" s="194" customFormat="1" ht="25.5" customHeight="1" x14ac:dyDescent="0.25">
      <c r="B44" s="1115" t="s">
        <v>1045</v>
      </c>
      <c r="C44" s="1123"/>
      <c r="D44" s="1123"/>
      <c r="E44" s="1116"/>
      <c r="F44" s="192" t="s">
        <v>1011</v>
      </c>
      <c r="G44" s="193" t="s">
        <v>1012</v>
      </c>
    </row>
    <row r="45" spans="2:7" x14ac:dyDescent="0.25">
      <c r="B45" s="1144" t="s">
        <v>1046</v>
      </c>
      <c r="C45" s="1145"/>
      <c r="D45" s="1145"/>
      <c r="E45" s="1146"/>
      <c r="F45" s="289"/>
      <c r="G45" s="236">
        <f>+F117+G117</f>
        <v>0</v>
      </c>
    </row>
    <row r="46" spans="2:7" x14ac:dyDescent="0.25">
      <c r="B46" s="1127" t="s">
        <v>1047</v>
      </c>
      <c r="C46" s="1128"/>
      <c r="D46" s="1128"/>
      <c r="E46" s="1129"/>
      <c r="F46" s="199">
        <f>SUM(F45:F45)</f>
        <v>0</v>
      </c>
      <c r="G46" s="199">
        <f>SUM(G45:G45)</f>
        <v>0</v>
      </c>
    </row>
    <row r="47" spans="2:7" s="194" customFormat="1" x14ac:dyDescent="0.25">
      <c r="B47" s="196"/>
      <c r="E47" s="198"/>
      <c r="F47" s="197"/>
      <c r="G47" s="197"/>
    </row>
    <row r="48" spans="2:7" x14ac:dyDescent="0.25">
      <c r="B48" s="1127" t="s">
        <v>1048</v>
      </c>
      <c r="C48" s="1128"/>
      <c r="D48" s="1128"/>
      <c r="E48" s="1129"/>
      <c r="F48" s="199">
        <f>+F29-F34-F42-F46</f>
        <v>0</v>
      </c>
      <c r="G48" s="200">
        <f>+G29-G34-G42-G46</f>
        <v>0</v>
      </c>
    </row>
    <row r="49" spans="2:9" x14ac:dyDescent="0.25">
      <c r="B49" s="623"/>
    </row>
    <row r="50" spans="2:9" ht="24" customHeight="1" x14ac:dyDescent="0.25">
      <c r="B50" s="1115" t="s">
        <v>1049</v>
      </c>
      <c r="C50" s="1123"/>
      <c r="D50" s="1123"/>
      <c r="E50" s="1116"/>
      <c r="F50" s="192" t="s">
        <v>1050</v>
      </c>
      <c r="G50" s="192" t="s">
        <v>494</v>
      </c>
    </row>
    <row r="51" spans="2:9" x14ac:dyDescent="0.25">
      <c r="B51" s="1135" t="s">
        <v>1051</v>
      </c>
      <c r="C51" s="1136"/>
      <c r="D51" s="1136"/>
      <c r="E51" s="1137"/>
      <c r="F51" s="237">
        <f>+'1.3.3_RA4_REGLA_DESPESA_LIQUID'!E7</f>
        <v>0</v>
      </c>
      <c r="G51" s="238">
        <f>+F48*(1+F51)</f>
        <v>0</v>
      </c>
    </row>
    <row r="52" spans="2:9" ht="12.75" customHeight="1" x14ac:dyDescent="0.25">
      <c r="B52" s="1138" t="s">
        <v>1052</v>
      </c>
      <c r="C52" s="1139"/>
      <c r="D52" s="1139"/>
      <c r="E52" s="1139"/>
      <c r="F52" s="1140"/>
      <c r="G52" s="239">
        <f>+G129</f>
        <v>0</v>
      </c>
    </row>
    <row r="53" spans="2:9" x14ac:dyDescent="0.25">
      <c r="B53" s="1127" t="s">
        <v>1053</v>
      </c>
      <c r="C53" s="1128"/>
      <c r="D53" s="1128"/>
      <c r="E53" s="1128"/>
      <c r="F53" s="1129"/>
      <c r="G53" s="199">
        <f>+G51+G52</f>
        <v>0</v>
      </c>
    </row>
    <row r="55" spans="2:9" ht="12.75" customHeight="1" x14ac:dyDescent="0.25">
      <c r="B55" s="1127" t="s">
        <v>1054</v>
      </c>
      <c r="C55" s="1128"/>
      <c r="D55" s="1128"/>
      <c r="E55" s="1128"/>
      <c r="F55" s="1129"/>
      <c r="G55" s="199">
        <f>+G53-G48</f>
        <v>0</v>
      </c>
    </row>
    <row r="56" spans="2:9" x14ac:dyDescent="0.25">
      <c r="B56" s="203"/>
    </row>
    <row r="57" spans="2:9" x14ac:dyDescent="0.25">
      <c r="B57" s="203"/>
    </row>
    <row r="59" spans="2:9" ht="15.75" x14ac:dyDescent="0.25">
      <c r="B59" s="1114" t="s">
        <v>1055</v>
      </c>
      <c r="C59" s="1114"/>
      <c r="D59" s="1114"/>
      <c r="E59" s="1114"/>
      <c r="F59" s="1114"/>
      <c r="G59" s="1114"/>
    </row>
    <row r="61" spans="2:9" x14ac:dyDescent="0.25">
      <c r="B61" s="206" t="s">
        <v>1056</v>
      </c>
      <c r="C61" s="125"/>
      <c r="D61" s="125"/>
      <c r="E61" s="125"/>
      <c r="F61" s="125"/>
      <c r="G61" s="125"/>
      <c r="H61" s="125"/>
      <c r="I61" s="125"/>
    </row>
    <row r="62" spans="2:9" x14ac:dyDescent="0.25">
      <c r="B62" s="1061" t="s">
        <v>372</v>
      </c>
      <c r="C62" s="1061"/>
      <c r="D62" s="1061"/>
      <c r="E62" s="1061"/>
      <c r="F62" s="1061"/>
      <c r="G62" s="603" t="s">
        <v>526</v>
      </c>
      <c r="H62" s="125"/>
      <c r="I62" s="125"/>
    </row>
    <row r="63" spans="2:9" x14ac:dyDescent="0.25">
      <c r="B63" s="1134"/>
      <c r="C63" s="1134"/>
      <c r="D63" s="1134"/>
      <c r="E63" s="1134"/>
      <c r="F63" s="1134"/>
      <c r="G63" s="290"/>
      <c r="H63" s="125"/>
      <c r="I63" s="125"/>
    </row>
    <row r="64" spans="2:9" x14ac:dyDescent="0.25">
      <c r="B64" s="1130"/>
      <c r="C64" s="1130"/>
      <c r="D64" s="1130"/>
      <c r="E64" s="1130"/>
      <c r="F64" s="1130"/>
      <c r="G64" s="291"/>
      <c r="H64" s="125"/>
      <c r="I64" s="125"/>
    </row>
    <row r="65" spans="2:9" x14ac:dyDescent="0.25">
      <c r="B65" s="1130"/>
      <c r="C65" s="1130"/>
      <c r="D65" s="1130"/>
      <c r="E65" s="1130"/>
      <c r="F65" s="1130"/>
      <c r="G65" s="291"/>
      <c r="H65" s="125"/>
      <c r="I65" s="125"/>
    </row>
    <row r="66" spans="2:9" x14ac:dyDescent="0.25">
      <c r="B66" s="1130"/>
      <c r="C66" s="1130"/>
      <c r="D66" s="1130"/>
      <c r="E66" s="1130"/>
      <c r="F66" s="1130"/>
      <c r="G66" s="291"/>
      <c r="H66" s="125"/>
      <c r="I66" s="125"/>
    </row>
    <row r="67" spans="2:9" x14ac:dyDescent="0.25">
      <c r="B67" s="1131"/>
      <c r="C67" s="1131"/>
      <c r="D67" s="1131"/>
      <c r="E67" s="1131"/>
      <c r="F67" s="1131"/>
      <c r="G67" s="292"/>
      <c r="H67" s="125"/>
      <c r="I67" s="125"/>
    </row>
    <row r="68" spans="2:9" x14ac:dyDescent="0.25">
      <c r="B68" s="1020" t="s">
        <v>373</v>
      </c>
      <c r="C68" s="1021"/>
      <c r="D68" s="1021"/>
      <c r="E68" s="1021"/>
      <c r="F68" s="1022"/>
      <c r="G68" s="156">
        <f>SUM(G63:G67)</f>
        <v>0</v>
      </c>
      <c r="H68" s="125"/>
      <c r="I68" s="125"/>
    </row>
    <row r="69" spans="2:9" x14ac:dyDescent="0.25">
      <c r="B69" s="125"/>
      <c r="C69" s="125"/>
      <c r="D69" s="125"/>
      <c r="E69" s="125"/>
      <c r="F69" s="125"/>
      <c r="G69" s="125"/>
      <c r="H69" s="125"/>
      <c r="I69" s="125"/>
    </row>
    <row r="70" spans="2:9" x14ac:dyDescent="0.25">
      <c r="B70" s="125"/>
      <c r="C70" s="125"/>
      <c r="D70" s="125"/>
      <c r="E70" s="125"/>
      <c r="F70" s="125"/>
      <c r="G70" s="125"/>
      <c r="H70" s="125"/>
      <c r="I70" s="125"/>
    </row>
    <row r="72" spans="2:9" ht="15.75" x14ac:dyDescent="0.25">
      <c r="B72" s="1114" t="s">
        <v>1095</v>
      </c>
      <c r="C72" s="1114"/>
      <c r="D72" s="1114"/>
      <c r="E72" s="1114"/>
      <c r="F72" s="1114"/>
      <c r="G72" s="1114"/>
      <c r="H72" s="206"/>
      <c r="I72" s="206"/>
    </row>
    <row r="73" spans="2:9" ht="13.5" customHeight="1" x14ac:dyDescent="0.25">
      <c r="B73" s="158"/>
      <c r="C73" s="158"/>
    </row>
    <row r="74" spans="2:9" s="210" customFormat="1" ht="38.25" customHeight="1" x14ac:dyDescent="0.25">
      <c r="B74" s="209" t="s">
        <v>1057</v>
      </c>
      <c r="C74" s="165" t="s">
        <v>953</v>
      </c>
      <c r="D74" s="165" t="s">
        <v>1058</v>
      </c>
      <c r="E74" s="1156" t="s">
        <v>1059</v>
      </c>
      <c r="F74" s="1157"/>
      <c r="G74" s="165" t="s">
        <v>1060</v>
      </c>
    </row>
    <row r="75" spans="2:9" x14ac:dyDescent="0.25">
      <c r="B75" s="293"/>
      <c r="C75" s="290"/>
      <c r="D75" s="290"/>
      <c r="E75" s="1134"/>
      <c r="F75" s="1134"/>
      <c r="G75" s="240">
        <f>+C75*D75/100</f>
        <v>0</v>
      </c>
    </row>
    <row r="76" spans="2:9" x14ac:dyDescent="0.25">
      <c r="B76" s="294"/>
      <c r="C76" s="291"/>
      <c r="D76" s="291"/>
      <c r="E76" s="1130"/>
      <c r="F76" s="1130"/>
      <c r="G76" s="226">
        <f t="shared" ref="G76:G79" si="0">+C76*D76/100</f>
        <v>0</v>
      </c>
    </row>
    <row r="77" spans="2:9" x14ac:dyDescent="0.25">
      <c r="B77" s="294"/>
      <c r="C77" s="291"/>
      <c r="D77" s="291"/>
      <c r="E77" s="1130"/>
      <c r="F77" s="1130"/>
      <c r="G77" s="226">
        <f t="shared" si="0"/>
        <v>0</v>
      </c>
    </row>
    <row r="78" spans="2:9" x14ac:dyDescent="0.25">
      <c r="B78" s="294"/>
      <c r="C78" s="291"/>
      <c r="D78" s="291"/>
      <c r="E78" s="1130"/>
      <c r="F78" s="1130"/>
      <c r="G78" s="226">
        <f t="shared" si="0"/>
        <v>0</v>
      </c>
    </row>
    <row r="79" spans="2:9" x14ac:dyDescent="0.25">
      <c r="B79" s="295"/>
      <c r="C79" s="292"/>
      <c r="D79" s="292"/>
      <c r="E79" s="1131"/>
      <c r="F79" s="1131"/>
      <c r="G79" s="241">
        <f t="shared" si="0"/>
        <v>0</v>
      </c>
    </row>
    <row r="80" spans="2:9" s="205" customFormat="1" x14ac:dyDescent="0.25">
      <c r="B80" s="619" t="s">
        <v>1061</v>
      </c>
      <c r="C80" s="208"/>
      <c r="D80" s="165"/>
      <c r="E80" s="1132"/>
      <c r="F80" s="1132"/>
      <c r="G80" s="208">
        <f>SUM(G75:G79)</f>
        <v>0</v>
      </c>
    </row>
    <row r="81" spans="2:7" x14ac:dyDescent="0.25">
      <c r="B81" s="293"/>
      <c r="C81" s="290"/>
      <c r="D81" s="290"/>
      <c r="E81" s="1134"/>
      <c r="F81" s="1134"/>
      <c r="G81" s="240">
        <f>+C81*D81/100</f>
        <v>0</v>
      </c>
    </row>
    <row r="82" spans="2:7" x14ac:dyDescent="0.25">
      <c r="B82" s="294"/>
      <c r="C82" s="291"/>
      <c r="D82" s="291"/>
      <c r="E82" s="1130"/>
      <c r="F82" s="1130"/>
      <c r="G82" s="226">
        <f t="shared" ref="G82:G85" si="1">+C82*D82/100</f>
        <v>0</v>
      </c>
    </row>
    <row r="83" spans="2:7" x14ac:dyDescent="0.25">
      <c r="B83" s="294"/>
      <c r="C83" s="291"/>
      <c r="D83" s="291"/>
      <c r="E83" s="1130"/>
      <c r="F83" s="1130"/>
      <c r="G83" s="226">
        <f t="shared" si="1"/>
        <v>0</v>
      </c>
    </row>
    <row r="84" spans="2:7" x14ac:dyDescent="0.25">
      <c r="B84" s="294"/>
      <c r="C84" s="291"/>
      <c r="D84" s="291"/>
      <c r="E84" s="1130"/>
      <c r="F84" s="1130"/>
      <c r="G84" s="226">
        <f t="shared" si="1"/>
        <v>0</v>
      </c>
    </row>
    <row r="85" spans="2:7" x14ac:dyDescent="0.25">
      <c r="B85" s="295"/>
      <c r="C85" s="292"/>
      <c r="D85" s="292"/>
      <c r="E85" s="1131"/>
      <c r="F85" s="1131"/>
      <c r="G85" s="241">
        <f t="shared" si="1"/>
        <v>0</v>
      </c>
    </row>
    <row r="86" spans="2:7" s="205" customFormat="1" x14ac:dyDescent="0.25">
      <c r="B86" s="619" t="s">
        <v>1062</v>
      </c>
      <c r="C86" s="208"/>
      <c r="D86" s="165"/>
      <c r="E86" s="1132"/>
      <c r="F86" s="1132"/>
      <c r="G86" s="208">
        <f>SUM(G81:G85)</f>
        <v>0</v>
      </c>
    </row>
    <row r="87" spans="2:7" x14ac:dyDescent="0.25">
      <c r="B87" s="293"/>
      <c r="C87" s="290"/>
      <c r="D87" s="290"/>
      <c r="E87" s="1134"/>
      <c r="F87" s="1134"/>
      <c r="G87" s="240">
        <f>+C87*D87/100</f>
        <v>0</v>
      </c>
    </row>
    <row r="88" spans="2:7" x14ac:dyDescent="0.25">
      <c r="B88" s="294"/>
      <c r="C88" s="291"/>
      <c r="D88" s="291"/>
      <c r="E88" s="1130"/>
      <c r="F88" s="1130"/>
      <c r="G88" s="226">
        <f t="shared" ref="G88:G91" si="2">+C88*D88/100</f>
        <v>0</v>
      </c>
    </row>
    <row r="89" spans="2:7" x14ac:dyDescent="0.25">
      <c r="B89" s="294"/>
      <c r="C89" s="291"/>
      <c r="D89" s="291"/>
      <c r="E89" s="1130"/>
      <c r="F89" s="1130"/>
      <c r="G89" s="226">
        <f t="shared" si="2"/>
        <v>0</v>
      </c>
    </row>
    <row r="90" spans="2:7" x14ac:dyDescent="0.25">
      <c r="B90" s="294"/>
      <c r="C90" s="291"/>
      <c r="D90" s="291"/>
      <c r="E90" s="1130"/>
      <c r="F90" s="1130"/>
      <c r="G90" s="226">
        <f t="shared" si="2"/>
        <v>0</v>
      </c>
    </row>
    <row r="91" spans="2:7" x14ac:dyDescent="0.25">
      <c r="B91" s="295"/>
      <c r="C91" s="292"/>
      <c r="D91" s="292"/>
      <c r="E91" s="1131"/>
      <c r="F91" s="1131"/>
      <c r="G91" s="241">
        <f t="shared" si="2"/>
        <v>0</v>
      </c>
    </row>
    <row r="92" spans="2:7" s="205" customFormat="1" x14ac:dyDescent="0.25">
      <c r="B92" s="619" t="s">
        <v>1063</v>
      </c>
      <c r="C92" s="208"/>
      <c r="D92" s="165"/>
      <c r="E92" s="1132"/>
      <c r="F92" s="1132"/>
      <c r="G92" s="208">
        <f>SUM(G87:G91)</f>
        <v>0</v>
      </c>
    </row>
    <row r="93" spans="2:7" x14ac:dyDescent="0.25">
      <c r="B93" s="293"/>
      <c r="C93" s="290"/>
      <c r="D93" s="290"/>
      <c r="E93" s="1134"/>
      <c r="F93" s="1134"/>
      <c r="G93" s="240">
        <f>+C93*D93/100</f>
        <v>0</v>
      </c>
    </row>
    <row r="94" spans="2:7" x14ac:dyDescent="0.25">
      <c r="B94" s="294"/>
      <c r="C94" s="291"/>
      <c r="D94" s="291"/>
      <c r="E94" s="1130"/>
      <c r="F94" s="1130"/>
      <c r="G94" s="226">
        <f t="shared" ref="G94:G97" si="3">+C94*D94/100</f>
        <v>0</v>
      </c>
    </row>
    <row r="95" spans="2:7" x14ac:dyDescent="0.25">
      <c r="B95" s="294"/>
      <c r="C95" s="291"/>
      <c r="D95" s="291"/>
      <c r="E95" s="1130"/>
      <c r="F95" s="1130"/>
      <c r="G95" s="226">
        <f t="shared" si="3"/>
        <v>0</v>
      </c>
    </row>
    <row r="96" spans="2:7" x14ac:dyDescent="0.25">
      <c r="B96" s="294"/>
      <c r="C96" s="291"/>
      <c r="D96" s="291"/>
      <c r="E96" s="1130"/>
      <c r="F96" s="1130"/>
      <c r="G96" s="226">
        <f t="shared" si="3"/>
        <v>0</v>
      </c>
    </row>
    <row r="97" spans="2:7" x14ac:dyDescent="0.25">
      <c r="B97" s="295"/>
      <c r="C97" s="292"/>
      <c r="D97" s="292"/>
      <c r="E97" s="1131"/>
      <c r="F97" s="1131"/>
      <c r="G97" s="241">
        <f t="shared" si="3"/>
        <v>0</v>
      </c>
    </row>
    <row r="98" spans="2:7" s="205" customFormat="1" x14ac:dyDescent="0.25">
      <c r="B98" s="619" t="s">
        <v>1064</v>
      </c>
      <c r="C98" s="208"/>
      <c r="D98" s="165"/>
      <c r="E98" s="1132"/>
      <c r="F98" s="1132"/>
      <c r="G98" s="208">
        <f>SUM(G93:G97)</f>
        <v>0</v>
      </c>
    </row>
    <row r="99" spans="2:7" x14ac:dyDescent="0.25">
      <c r="B99" s="293"/>
      <c r="C99" s="290"/>
      <c r="D99" s="290"/>
      <c r="E99" s="1134"/>
      <c r="F99" s="1134"/>
      <c r="G99" s="240">
        <f>+C99*D99/100</f>
        <v>0</v>
      </c>
    </row>
    <row r="100" spans="2:7" x14ac:dyDescent="0.25">
      <c r="B100" s="294"/>
      <c r="C100" s="291"/>
      <c r="D100" s="291"/>
      <c r="E100" s="1130"/>
      <c r="F100" s="1130"/>
      <c r="G100" s="226">
        <f t="shared" ref="G100:G103" si="4">+C100*D100/100</f>
        <v>0</v>
      </c>
    </row>
    <row r="101" spans="2:7" x14ac:dyDescent="0.25">
      <c r="B101" s="294"/>
      <c r="C101" s="291"/>
      <c r="D101" s="291"/>
      <c r="E101" s="1130"/>
      <c r="F101" s="1130"/>
      <c r="G101" s="226">
        <f t="shared" si="4"/>
        <v>0</v>
      </c>
    </row>
    <row r="102" spans="2:7" x14ac:dyDescent="0.25">
      <c r="B102" s="294"/>
      <c r="C102" s="291"/>
      <c r="D102" s="291"/>
      <c r="E102" s="1130"/>
      <c r="F102" s="1130"/>
      <c r="G102" s="226">
        <f t="shared" si="4"/>
        <v>0</v>
      </c>
    </row>
    <row r="103" spans="2:7" x14ac:dyDescent="0.25">
      <c r="B103" s="295"/>
      <c r="C103" s="292"/>
      <c r="D103" s="292"/>
      <c r="E103" s="1131"/>
      <c r="F103" s="1131"/>
      <c r="G103" s="241">
        <f t="shared" si="4"/>
        <v>0</v>
      </c>
    </row>
    <row r="104" spans="2:7" s="205" customFormat="1" x14ac:dyDescent="0.25">
      <c r="B104" s="619" t="s">
        <v>1065</v>
      </c>
      <c r="C104" s="208"/>
      <c r="D104" s="165"/>
      <c r="E104" s="1132"/>
      <c r="F104" s="1132"/>
      <c r="G104" s="208">
        <f>SUM(G99:G103)</f>
        <v>0</v>
      </c>
    </row>
    <row r="105" spans="2:7" x14ac:dyDescent="0.25">
      <c r="B105" s="207" t="s">
        <v>373</v>
      </c>
      <c r="C105" s="156"/>
      <c r="D105" s="156"/>
      <c r="E105" s="1133"/>
      <c r="F105" s="1133"/>
      <c r="G105" s="208">
        <f>+G80+G86+G92+G98+G104</f>
        <v>0</v>
      </c>
    </row>
    <row r="107" spans="2:7" x14ac:dyDescent="0.25">
      <c r="B107" s="204"/>
    </row>
    <row r="109" spans="2:7" ht="15.75" x14ac:dyDescent="0.25">
      <c r="B109" s="1114" t="s">
        <v>1066</v>
      </c>
      <c r="C109" s="1114"/>
      <c r="D109" s="1114"/>
      <c r="E109" s="1114"/>
      <c r="F109" s="1114"/>
      <c r="G109" s="1114"/>
    </row>
    <row r="111" spans="2:7" ht="51" customHeight="1" x14ac:dyDescent="0.25">
      <c r="B111" s="1115" t="s">
        <v>1067</v>
      </c>
      <c r="C111" s="1116"/>
      <c r="D111" s="192" t="s">
        <v>1068</v>
      </c>
      <c r="E111" s="192" t="s">
        <v>1069</v>
      </c>
      <c r="F111" s="192" t="s">
        <v>1070</v>
      </c>
      <c r="G111" s="211" t="s">
        <v>1071</v>
      </c>
    </row>
    <row r="112" spans="2:7" x14ac:dyDescent="0.25">
      <c r="B112" s="1117"/>
      <c r="C112" s="1118"/>
      <c r="D112" s="296"/>
      <c r="E112" s="297"/>
      <c r="F112" s="291"/>
      <c r="G112" s="291"/>
    </row>
    <row r="113" spans="2:7" x14ac:dyDescent="0.25">
      <c r="B113" s="1119"/>
      <c r="C113" s="1120"/>
      <c r="D113" s="298"/>
      <c r="E113" s="299"/>
      <c r="F113" s="291"/>
      <c r="G113" s="291"/>
    </row>
    <row r="114" spans="2:7" x14ac:dyDescent="0.25">
      <c r="B114" s="617"/>
      <c r="C114" s="618"/>
      <c r="D114" s="298"/>
      <c r="E114" s="299"/>
      <c r="F114" s="291"/>
      <c r="G114" s="291"/>
    </row>
    <row r="115" spans="2:7" x14ac:dyDescent="0.25">
      <c r="B115" s="617"/>
      <c r="C115" s="618"/>
      <c r="D115" s="298"/>
      <c r="E115" s="299"/>
      <c r="F115" s="291"/>
      <c r="G115" s="291"/>
    </row>
    <row r="116" spans="2:7" x14ac:dyDescent="0.25">
      <c r="B116" s="1121"/>
      <c r="C116" s="1122"/>
      <c r="D116" s="300"/>
      <c r="E116" s="301"/>
      <c r="F116" s="291"/>
      <c r="G116" s="291"/>
    </row>
    <row r="117" spans="2:7" x14ac:dyDescent="0.25">
      <c r="B117" s="1108" t="s">
        <v>373</v>
      </c>
      <c r="C117" s="1109"/>
      <c r="D117" s="1109"/>
      <c r="E117" s="1110"/>
      <c r="F117" s="199">
        <f>SUM(F112:F116)</f>
        <v>0</v>
      </c>
      <c r="G117" s="199">
        <f>SUM(G112:G116)</f>
        <v>0</v>
      </c>
    </row>
    <row r="121" spans="2:7" ht="15.75" x14ac:dyDescent="0.25">
      <c r="B121" s="1114" t="s">
        <v>1072</v>
      </c>
      <c r="C121" s="1114"/>
      <c r="D121" s="1114"/>
      <c r="E121" s="1114"/>
      <c r="F121" s="1114"/>
      <c r="G121" s="1114"/>
    </row>
    <row r="123" spans="2:7" ht="25.5" customHeight="1" x14ac:dyDescent="0.25">
      <c r="B123" s="1115" t="s">
        <v>1073</v>
      </c>
      <c r="C123" s="1123"/>
      <c r="D123" s="1123"/>
      <c r="E123" s="1123"/>
      <c r="F123" s="1116"/>
      <c r="G123" s="211" t="s">
        <v>1074</v>
      </c>
    </row>
    <row r="124" spans="2:7" x14ac:dyDescent="0.25">
      <c r="B124" s="1117"/>
      <c r="C124" s="1124"/>
      <c r="D124" s="1124"/>
      <c r="E124" s="1124"/>
      <c r="F124" s="1118"/>
      <c r="G124" s="291"/>
    </row>
    <row r="125" spans="2:7" x14ac:dyDescent="0.25">
      <c r="B125" s="1119"/>
      <c r="C125" s="1125"/>
      <c r="D125" s="1125"/>
      <c r="E125" s="1125"/>
      <c r="F125" s="1120"/>
      <c r="G125" s="291"/>
    </row>
    <row r="126" spans="2:7" x14ac:dyDescent="0.25">
      <c r="B126" s="1111"/>
      <c r="C126" s="1112"/>
      <c r="D126" s="1112"/>
      <c r="E126" s="1112"/>
      <c r="F126" s="1113"/>
      <c r="G126" s="291"/>
    </row>
    <row r="127" spans="2:7" x14ac:dyDescent="0.25">
      <c r="B127" s="1119"/>
      <c r="C127" s="1125"/>
      <c r="D127" s="1125"/>
      <c r="E127" s="1125"/>
      <c r="F127" s="1120"/>
      <c r="G127" s="291"/>
    </row>
    <row r="128" spans="2:7" x14ac:dyDescent="0.25">
      <c r="B128" s="1121"/>
      <c r="C128" s="1126"/>
      <c r="D128" s="1126"/>
      <c r="E128" s="1126"/>
      <c r="F128" s="1122"/>
      <c r="G128" s="291"/>
    </row>
    <row r="129" spans="2:7" x14ac:dyDescent="0.25">
      <c r="B129" s="1108" t="s">
        <v>373</v>
      </c>
      <c r="C129" s="1109"/>
      <c r="D129" s="1109"/>
      <c r="E129" s="1109"/>
      <c r="F129" s="1110"/>
      <c r="G129" s="199">
        <f>SUM(G124:G128)</f>
        <v>0</v>
      </c>
    </row>
  </sheetData>
  <mergeCells count="98">
    <mergeCell ref="E97:F97"/>
    <mergeCell ref="E98:F98"/>
    <mergeCell ref="B2:G2"/>
    <mergeCell ref="B4:E4"/>
    <mergeCell ref="B5:E5"/>
    <mergeCell ref="B11:E11"/>
    <mergeCell ref="B24:E24"/>
    <mergeCell ref="B13:E13"/>
    <mergeCell ref="B14:E14"/>
    <mergeCell ref="B15:E15"/>
    <mergeCell ref="B16:E16"/>
    <mergeCell ref="B17:E17"/>
    <mergeCell ref="B18:E18"/>
    <mergeCell ref="B19:E19"/>
    <mergeCell ref="B20:E20"/>
    <mergeCell ref="B32:E32"/>
    <mergeCell ref="B33:E33"/>
    <mergeCell ref="B6:E6"/>
    <mergeCell ref="B8:E8"/>
    <mergeCell ref="B9:E9"/>
    <mergeCell ref="B10:E10"/>
    <mergeCell ref="B21:E21"/>
    <mergeCell ref="B22:E22"/>
    <mergeCell ref="B23:E23"/>
    <mergeCell ref="B25:E25"/>
    <mergeCell ref="B26:E26"/>
    <mergeCell ref="B27:E27"/>
    <mergeCell ref="B29:E29"/>
    <mergeCell ref="B31:E31"/>
    <mergeCell ref="B34:E34"/>
    <mergeCell ref="B52:F52"/>
    <mergeCell ref="B37:E37"/>
    <mergeCell ref="B38:E38"/>
    <mergeCell ref="B39:E39"/>
    <mergeCell ref="B41:E41"/>
    <mergeCell ref="B42:E42"/>
    <mergeCell ref="B44:E44"/>
    <mergeCell ref="B45:E45"/>
    <mergeCell ref="B46:E46"/>
    <mergeCell ref="B48:E48"/>
    <mergeCell ref="B50:E50"/>
    <mergeCell ref="B51:E51"/>
    <mergeCell ref="B36:E36"/>
    <mergeCell ref="E74:F74"/>
    <mergeCell ref="E75:F75"/>
    <mergeCell ref="E76:F76"/>
    <mergeCell ref="E77:F77"/>
    <mergeCell ref="B62:F62"/>
    <mergeCell ref="B63:F63"/>
    <mergeCell ref="B64:F64"/>
    <mergeCell ref="B65:F65"/>
    <mergeCell ref="B66:F66"/>
    <mergeCell ref="B67:F67"/>
    <mergeCell ref="B53:F53"/>
    <mergeCell ref="B55:F55"/>
    <mergeCell ref="B59:G59"/>
    <mergeCell ref="B68:F68"/>
    <mergeCell ref="B72:G72"/>
    <mergeCell ref="E89:F89"/>
    <mergeCell ref="E78:F78"/>
    <mergeCell ref="E79:F79"/>
    <mergeCell ref="E80:F80"/>
    <mergeCell ref="E81:F81"/>
    <mergeCell ref="E82:F82"/>
    <mergeCell ref="E83:F83"/>
    <mergeCell ref="E84:F84"/>
    <mergeCell ref="E85:F85"/>
    <mergeCell ref="E86:F86"/>
    <mergeCell ref="E87:F87"/>
    <mergeCell ref="E88:F88"/>
    <mergeCell ref="B111:C111"/>
    <mergeCell ref="E90:F90"/>
    <mergeCell ref="E91:F91"/>
    <mergeCell ref="E92:F92"/>
    <mergeCell ref="E99:F99"/>
    <mergeCell ref="E100:F100"/>
    <mergeCell ref="E101:F101"/>
    <mergeCell ref="E102:F102"/>
    <mergeCell ref="E103:F103"/>
    <mergeCell ref="E104:F104"/>
    <mergeCell ref="E105:F105"/>
    <mergeCell ref="B109:G109"/>
    <mergeCell ref="E93:F93"/>
    <mergeCell ref="E94:F94"/>
    <mergeCell ref="E95:F95"/>
    <mergeCell ref="E96:F96"/>
    <mergeCell ref="B129:F129"/>
    <mergeCell ref="B112:C112"/>
    <mergeCell ref="B113:C113"/>
    <mergeCell ref="B116:C116"/>
    <mergeCell ref="B117:E117"/>
    <mergeCell ref="B121:G121"/>
    <mergeCell ref="B123:F123"/>
    <mergeCell ref="B124:F124"/>
    <mergeCell ref="B125:F125"/>
    <mergeCell ref="B126:F126"/>
    <mergeCell ref="B127:F127"/>
    <mergeCell ref="B128:F128"/>
  </mergeCells>
  <printOptions horizontalCentered="1"/>
  <pageMargins left="0.70866141732283472" right="0.70866141732283472" top="1.0629921259842521" bottom="0.74803149606299213" header="0.31496062992125984" footer="0.31496062992125984"/>
  <pageSetup paperSize="8" fitToHeight="5"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3"/>
  <sheetViews>
    <sheetView showGridLines="0" view="pageBreakPreview" topLeftCell="A55" zoomScaleNormal="100" zoomScaleSheetLayoutView="100" zoomScalePageLayoutView="80" workbookViewId="0">
      <selection activeCell="G80" sqref="G80"/>
    </sheetView>
  </sheetViews>
  <sheetFormatPr defaultColWidth="11.42578125" defaultRowHeight="12.75" x14ac:dyDescent="0.2"/>
  <cols>
    <col min="1" max="1" width="4.7109375" style="213" customWidth="1"/>
    <col min="2" max="2" width="50.7109375" style="213" customWidth="1"/>
    <col min="3" max="4" width="18.7109375" style="216" customWidth="1"/>
    <col min="5" max="7" width="18.7109375" style="213" customWidth="1"/>
    <col min="8" max="8" width="5.5703125" style="213" customWidth="1"/>
    <col min="9" max="9" width="16.7109375" style="213" customWidth="1"/>
    <col min="10" max="10" width="5.7109375" style="213" customWidth="1"/>
    <col min="11" max="16384" width="11.42578125" style="213"/>
  </cols>
  <sheetData>
    <row r="1" spans="2:8" s="151" customFormat="1" ht="12" customHeight="1" x14ac:dyDescent="0.25">
      <c r="B1" s="368"/>
      <c r="C1" s="368"/>
      <c r="D1" s="368"/>
      <c r="E1" s="368"/>
      <c r="F1" s="368"/>
      <c r="G1" s="368"/>
      <c r="H1" s="150"/>
    </row>
    <row r="2" spans="2:8" s="151" customFormat="1" ht="19.5" x14ac:dyDescent="0.25">
      <c r="B2" s="1153" t="str">
        <f>+'1.3.3_RA4_REGLA_DESPESA_LIQUID'!B10</f>
        <v xml:space="preserve">Nombre EPE / Sociedad municipal / Fundación </v>
      </c>
      <c r="C2" s="1154"/>
      <c r="D2" s="1154"/>
      <c r="E2" s="1154"/>
      <c r="F2" s="1154"/>
      <c r="G2" s="1155"/>
      <c r="H2" s="152"/>
    </row>
    <row r="3" spans="2:8" s="151" customFormat="1" ht="19.5" x14ac:dyDescent="0.25">
      <c r="B3" s="217"/>
      <c r="C3" s="217"/>
      <c r="D3" s="217"/>
      <c r="E3" s="217"/>
      <c r="F3" s="217"/>
      <c r="G3" s="217"/>
      <c r="H3" s="152"/>
    </row>
    <row r="4" spans="2:8" s="191" customFormat="1" ht="25.5" x14ac:dyDescent="0.25">
      <c r="B4" s="1115" t="s">
        <v>699</v>
      </c>
      <c r="C4" s="1123"/>
      <c r="D4" s="1123"/>
      <c r="E4" s="1116"/>
      <c r="F4" s="192" t="s">
        <v>1075</v>
      </c>
      <c r="G4" s="193" t="s">
        <v>1076</v>
      </c>
    </row>
    <row r="5" spans="2:8" s="191" customFormat="1" x14ac:dyDescent="0.25">
      <c r="B5" s="1161" t="s">
        <v>1077</v>
      </c>
      <c r="C5" s="1162"/>
      <c r="D5" s="1162"/>
      <c r="E5" s="1163"/>
      <c r="F5" s="279"/>
      <c r="G5" s="227">
        <f>+'SM-FUND_Estabilitat_liquidació'!F17</f>
        <v>0</v>
      </c>
    </row>
    <row r="6" spans="2:8" s="191" customFormat="1" x14ac:dyDescent="0.25">
      <c r="B6" s="1164" t="s">
        <v>1078</v>
      </c>
      <c r="C6" s="1165"/>
      <c r="D6" s="1165"/>
      <c r="E6" s="1166"/>
      <c r="F6" s="280"/>
      <c r="G6" s="228">
        <f>+'SM-FUND_Estabilitat_liquidació'!F18</f>
        <v>0</v>
      </c>
    </row>
    <row r="7" spans="2:8" s="191" customFormat="1" x14ac:dyDescent="0.25">
      <c r="B7" s="1164" t="s">
        <v>1079</v>
      </c>
      <c r="C7" s="1165"/>
      <c r="D7" s="1165"/>
      <c r="E7" s="1166"/>
      <c r="F7" s="280"/>
      <c r="G7" s="228">
        <f>+'SM-FUND_Estabilitat_liquidació'!F19</f>
        <v>0</v>
      </c>
    </row>
    <row r="8" spans="2:8" s="191" customFormat="1" x14ac:dyDescent="0.25">
      <c r="B8" s="1164" t="s">
        <v>1080</v>
      </c>
      <c r="C8" s="1165"/>
      <c r="D8" s="1165"/>
      <c r="E8" s="1166"/>
      <c r="F8" s="280"/>
      <c r="G8" s="228">
        <f>+'SM-FUND_Estabilitat_liquidació'!F21</f>
        <v>0</v>
      </c>
    </row>
    <row r="9" spans="2:8" s="191" customFormat="1" x14ac:dyDescent="0.25">
      <c r="B9" s="1164" t="s">
        <v>1081</v>
      </c>
      <c r="C9" s="1165"/>
      <c r="D9" s="1165"/>
      <c r="E9" s="1166"/>
      <c r="F9" s="280"/>
      <c r="G9" s="228">
        <f>+'SM-FUND_Estabilitat_liquidació'!F22</f>
        <v>0</v>
      </c>
    </row>
    <row r="10" spans="2:8" s="191" customFormat="1" x14ac:dyDescent="0.25">
      <c r="B10" s="1164" t="s">
        <v>1082</v>
      </c>
      <c r="C10" s="1165"/>
      <c r="D10" s="1165"/>
      <c r="E10" s="1166"/>
      <c r="F10" s="280"/>
      <c r="G10" s="228">
        <f>+'SM-FUND_Estabilitat_liquidació'!F23</f>
        <v>0</v>
      </c>
    </row>
    <row r="11" spans="2:8" s="191" customFormat="1" x14ac:dyDescent="0.25">
      <c r="B11" s="1164" t="s">
        <v>1083</v>
      </c>
      <c r="C11" s="1165"/>
      <c r="D11" s="1165"/>
      <c r="E11" s="1166"/>
      <c r="F11" s="280"/>
      <c r="G11" s="228">
        <f>+'SM-FUND_Estabilitat_liquidació'!F24</f>
        <v>0</v>
      </c>
    </row>
    <row r="12" spans="2:8" s="191" customFormat="1" ht="14.25" customHeight="1" x14ac:dyDescent="0.25">
      <c r="B12" s="1164" t="s">
        <v>1084</v>
      </c>
      <c r="C12" s="1165"/>
      <c r="D12" s="1165"/>
      <c r="E12" s="1166"/>
      <c r="F12" s="280"/>
      <c r="G12" s="228">
        <f>+'SM-FUND_Estabilitat_liquidació'!F25</f>
        <v>0</v>
      </c>
    </row>
    <row r="13" spans="2:8" s="191" customFormat="1" x14ac:dyDescent="0.25">
      <c r="B13" s="1164" t="s">
        <v>1085</v>
      </c>
      <c r="C13" s="1165"/>
      <c r="D13" s="1165"/>
      <c r="E13" s="1166"/>
      <c r="F13" s="280"/>
      <c r="G13" s="228">
        <f>+'SM-FUND_Estabilitat_liquidació'!F26</f>
        <v>0</v>
      </c>
    </row>
    <row r="14" spans="2:8" s="191" customFormat="1" x14ac:dyDescent="0.25">
      <c r="B14" s="1164" t="s">
        <v>1086</v>
      </c>
      <c r="C14" s="1165"/>
      <c r="D14" s="1165"/>
      <c r="E14" s="1166"/>
      <c r="F14" s="280"/>
      <c r="G14" s="228">
        <f>+'SM-FUND_Estabilitat_liquidació'!F27</f>
        <v>0</v>
      </c>
    </row>
    <row r="15" spans="2:8" s="191" customFormat="1" x14ac:dyDescent="0.25">
      <c r="B15" s="1158" t="s">
        <v>1087</v>
      </c>
      <c r="C15" s="1159"/>
      <c r="D15" s="1159"/>
      <c r="E15" s="1160"/>
      <c r="F15" s="281"/>
      <c r="G15" s="228">
        <f>+'SM-FUND_Estabilitat_liquidació'!F28</f>
        <v>0</v>
      </c>
    </row>
    <row r="16" spans="2:8" s="194" customFormat="1" ht="25.5" customHeight="1" x14ac:dyDescent="0.25">
      <c r="B16" s="1127" t="s">
        <v>1088</v>
      </c>
      <c r="C16" s="1128"/>
      <c r="D16" s="1128"/>
      <c r="E16" s="1129"/>
      <c r="F16" s="195">
        <f>SUM(F5:F15)</f>
        <v>0</v>
      </c>
      <c r="G16" s="195">
        <f>SUM(G5:G15)</f>
        <v>0</v>
      </c>
    </row>
    <row r="17" spans="2:7" s="194" customFormat="1" x14ac:dyDescent="0.25">
      <c r="B17" s="196"/>
      <c r="C17" s="197"/>
      <c r="D17" s="197"/>
      <c r="E17" s="198"/>
    </row>
    <row r="18" spans="2:7" s="194" customFormat="1" ht="25.5" customHeight="1" x14ac:dyDescent="0.25">
      <c r="B18" s="1115" t="s">
        <v>1036</v>
      </c>
      <c r="C18" s="1123"/>
      <c r="D18" s="1123"/>
      <c r="E18" s="1116"/>
      <c r="F18" s="192" t="s">
        <v>1075</v>
      </c>
      <c r="G18" s="193" t="s">
        <v>1076</v>
      </c>
    </row>
    <row r="19" spans="2:7" s="194" customFormat="1" x14ac:dyDescent="0.25">
      <c r="B19" s="1147" t="str">
        <f>'1.3.3_RA4_REGLA_DESPESA_LIQUID'!B8</f>
        <v>Nombre Entidad local</v>
      </c>
      <c r="C19" s="1148"/>
      <c r="D19" s="1148"/>
      <c r="E19" s="1149"/>
      <c r="F19" s="302"/>
      <c r="G19" s="279"/>
    </row>
    <row r="20" spans="2:7" s="194" customFormat="1" ht="15" customHeight="1" x14ac:dyDescent="0.25">
      <c r="B20" s="1150" t="str">
        <f>'1.3.3_RA4_REGLA_DESPESA_LIQUID'!B9</f>
        <v xml:space="preserve">Nombre Organismo autónomo / Consorcio adscrito </v>
      </c>
      <c r="C20" s="1151"/>
      <c r="D20" s="1151"/>
      <c r="E20" s="1152"/>
      <c r="F20" s="582"/>
      <c r="G20" s="583"/>
    </row>
    <row r="21" spans="2:7" s="214" customFormat="1" ht="12.75" customHeight="1" x14ac:dyDescent="0.25">
      <c r="B21" s="1167" t="s">
        <v>1089</v>
      </c>
      <c r="C21" s="1168"/>
      <c r="D21" s="1168"/>
      <c r="E21" s="1169"/>
      <c r="F21" s="199">
        <f>SUM(F19:F20)</f>
        <v>0</v>
      </c>
      <c r="G21" s="199">
        <f>SUM(G19:G20)</f>
        <v>0</v>
      </c>
    </row>
    <row r="22" spans="2:7" s="194" customFormat="1" x14ac:dyDescent="0.25">
      <c r="B22" s="196"/>
      <c r="C22" s="197"/>
      <c r="D22" s="197"/>
      <c r="E22" s="198"/>
    </row>
    <row r="23" spans="2:7" s="194" customFormat="1" ht="25.5" x14ac:dyDescent="0.25">
      <c r="B23" s="1115" t="s">
        <v>1038</v>
      </c>
      <c r="C23" s="1123"/>
      <c r="D23" s="1123"/>
      <c r="E23" s="1116"/>
      <c r="F23" s="192" t="s">
        <v>1075</v>
      </c>
      <c r="G23" s="193" t="s">
        <v>1076</v>
      </c>
    </row>
    <row r="24" spans="2:7" s="214" customFormat="1" x14ac:dyDescent="0.25">
      <c r="B24" s="1161" t="s">
        <v>1039</v>
      </c>
      <c r="C24" s="1162"/>
      <c r="D24" s="1162"/>
      <c r="E24" s="1163"/>
      <c r="F24" s="286"/>
      <c r="G24" s="227">
        <f>+G54</f>
        <v>0</v>
      </c>
    </row>
    <row r="25" spans="2:7" s="214" customFormat="1" x14ac:dyDescent="0.25">
      <c r="B25" s="1164" t="s">
        <v>1040</v>
      </c>
      <c r="C25" s="1165"/>
      <c r="D25" s="1165"/>
      <c r="E25" s="1166"/>
      <c r="F25" s="287"/>
      <c r="G25" s="228">
        <f>+G60</f>
        <v>0</v>
      </c>
    </row>
    <row r="26" spans="2:7" s="214" customFormat="1" x14ac:dyDescent="0.25">
      <c r="B26" s="1164" t="s">
        <v>1041</v>
      </c>
      <c r="C26" s="1165"/>
      <c r="D26" s="1165"/>
      <c r="E26" s="1166"/>
      <c r="F26" s="287"/>
      <c r="G26" s="228">
        <f>+G66</f>
        <v>0</v>
      </c>
    </row>
    <row r="27" spans="2:7" s="214" customFormat="1" x14ac:dyDescent="0.25">
      <c r="B27" s="584" t="s">
        <v>1042</v>
      </c>
      <c r="C27" s="585"/>
      <c r="D27" s="585"/>
      <c r="E27" s="586"/>
      <c r="F27" s="581"/>
      <c r="G27" s="228">
        <f>+G72</f>
        <v>0</v>
      </c>
    </row>
    <row r="28" spans="2:7" s="214" customFormat="1" x14ac:dyDescent="0.25">
      <c r="B28" s="1158" t="s">
        <v>1043</v>
      </c>
      <c r="C28" s="1159"/>
      <c r="D28" s="1159"/>
      <c r="E28" s="1160"/>
      <c r="F28" s="288"/>
      <c r="G28" s="229">
        <f>+G78</f>
        <v>0</v>
      </c>
    </row>
    <row r="29" spans="2:7" s="214" customFormat="1" x14ac:dyDescent="0.25">
      <c r="B29" s="1167" t="s">
        <v>1090</v>
      </c>
      <c r="C29" s="1168"/>
      <c r="D29" s="1168"/>
      <c r="E29" s="1169"/>
      <c r="F29" s="199">
        <f>SUM(F24:F28)</f>
        <v>0</v>
      </c>
      <c r="G29" s="199">
        <f>SUM(G24:G28)</f>
        <v>0</v>
      </c>
    </row>
    <row r="30" spans="2:7" s="194" customFormat="1" x14ac:dyDescent="0.25">
      <c r="B30" s="196"/>
      <c r="C30" s="197"/>
      <c r="D30" s="197"/>
      <c r="E30" s="198"/>
    </row>
    <row r="31" spans="2:7" s="194" customFormat="1" ht="25.5" x14ac:dyDescent="0.25">
      <c r="B31" s="1115" t="s">
        <v>1046</v>
      </c>
      <c r="C31" s="1123"/>
      <c r="D31" s="1123"/>
      <c r="E31" s="1116"/>
      <c r="F31" s="192" t="s">
        <v>1075</v>
      </c>
      <c r="G31" s="193" t="s">
        <v>1076</v>
      </c>
    </row>
    <row r="32" spans="2:7" s="214" customFormat="1" x14ac:dyDescent="0.25">
      <c r="B32" s="1170" t="s">
        <v>1046</v>
      </c>
      <c r="C32" s="1171"/>
      <c r="D32" s="1171"/>
      <c r="E32" s="1172"/>
      <c r="F32" s="289"/>
      <c r="G32" s="242">
        <f>+F91+G91</f>
        <v>0</v>
      </c>
    </row>
    <row r="33" spans="2:7" s="214" customFormat="1" x14ac:dyDescent="0.25">
      <c r="B33" s="1167" t="s">
        <v>1091</v>
      </c>
      <c r="C33" s="1168"/>
      <c r="D33" s="1168"/>
      <c r="E33" s="1169"/>
      <c r="F33" s="199">
        <f>SUM(F32:F32)</f>
        <v>0</v>
      </c>
      <c r="G33" s="199">
        <f>SUM(G32:G32)</f>
        <v>0</v>
      </c>
    </row>
    <row r="34" spans="2:7" s="194" customFormat="1" x14ac:dyDescent="0.25">
      <c r="B34" s="196"/>
      <c r="C34" s="197"/>
      <c r="D34" s="197"/>
      <c r="E34" s="198"/>
    </row>
    <row r="35" spans="2:7" s="201" customFormat="1" x14ac:dyDescent="0.25">
      <c r="B35" s="1127" t="s">
        <v>1092</v>
      </c>
      <c r="C35" s="1128"/>
      <c r="D35" s="1128"/>
      <c r="E35" s="1129"/>
      <c r="F35" s="199">
        <f>+F16-F21-F29-F33</f>
        <v>0</v>
      </c>
      <c r="G35" s="199">
        <f>+G16-G21-G29-G33</f>
        <v>0</v>
      </c>
    </row>
    <row r="36" spans="2:7" s="214" customFormat="1" x14ac:dyDescent="0.25">
      <c r="B36" s="624"/>
      <c r="C36" s="215"/>
      <c r="D36" s="215"/>
    </row>
    <row r="37" spans="2:7" s="214" customFormat="1" ht="24" customHeight="1" x14ac:dyDescent="0.25">
      <c r="B37" s="1115" t="s">
        <v>1049</v>
      </c>
      <c r="C37" s="1123"/>
      <c r="D37" s="1123"/>
      <c r="E37" s="1116"/>
      <c r="F37" s="192" t="s">
        <v>1050</v>
      </c>
      <c r="G37" s="192" t="s">
        <v>494</v>
      </c>
    </row>
    <row r="38" spans="2:7" s="214" customFormat="1" x14ac:dyDescent="0.25">
      <c r="B38" s="1161" t="s">
        <v>1051</v>
      </c>
      <c r="C38" s="1162"/>
      <c r="D38" s="1162"/>
      <c r="E38" s="1163"/>
      <c r="F38" s="243">
        <f>+'1.3.3_RA4_REGLA_DESPESA_LIQUID'!E7</f>
        <v>0</v>
      </c>
      <c r="G38" s="244">
        <f>+F35*(1+F38)</f>
        <v>0</v>
      </c>
    </row>
    <row r="39" spans="2:7" s="214" customFormat="1" ht="12.75" customHeight="1" x14ac:dyDescent="0.25">
      <c r="B39" s="1158" t="s">
        <v>1052</v>
      </c>
      <c r="C39" s="1159"/>
      <c r="D39" s="1159"/>
      <c r="E39" s="1159"/>
      <c r="F39" s="1160"/>
      <c r="G39" s="245">
        <f>+G103</f>
        <v>0</v>
      </c>
    </row>
    <row r="40" spans="2:7" s="214" customFormat="1" x14ac:dyDescent="0.25">
      <c r="B40" s="1127" t="s">
        <v>1093</v>
      </c>
      <c r="C40" s="1128"/>
      <c r="D40" s="1128"/>
      <c r="E40" s="1128"/>
      <c r="F40" s="1129"/>
      <c r="G40" s="199">
        <f>+G38+G39</f>
        <v>0</v>
      </c>
    </row>
    <row r="42" spans="2:7" x14ac:dyDescent="0.2">
      <c r="B42" s="1127" t="s">
        <v>1094</v>
      </c>
      <c r="C42" s="1128"/>
      <c r="D42" s="1128"/>
      <c r="E42" s="1128"/>
      <c r="F42" s="1129"/>
      <c r="G42" s="199">
        <f>+G40-G35</f>
        <v>0</v>
      </c>
    </row>
    <row r="46" spans="2:7" ht="15.75" x14ac:dyDescent="0.2">
      <c r="B46" s="1114" t="s">
        <v>1095</v>
      </c>
      <c r="C46" s="1114"/>
      <c r="D46" s="1114"/>
      <c r="E46" s="1114"/>
      <c r="F46" s="1114"/>
      <c r="G46" s="1114"/>
    </row>
    <row r="47" spans="2:7" x14ac:dyDescent="0.2">
      <c r="B47" s="158"/>
      <c r="C47" s="158"/>
      <c r="D47" s="202"/>
      <c r="E47" s="201"/>
      <c r="F47" s="201"/>
      <c r="G47" s="201"/>
    </row>
    <row r="48" spans="2:7" ht="25.5" x14ac:dyDescent="0.2">
      <c r="B48" s="209" t="s">
        <v>1057</v>
      </c>
      <c r="C48" s="165" t="s">
        <v>953</v>
      </c>
      <c r="D48" s="165" t="s">
        <v>1058</v>
      </c>
      <c r="E48" s="1156" t="s">
        <v>1059</v>
      </c>
      <c r="F48" s="1157"/>
      <c r="G48" s="165" t="s">
        <v>1060</v>
      </c>
    </row>
    <row r="49" spans="2:7" x14ac:dyDescent="0.2">
      <c r="B49" s="293"/>
      <c r="C49" s="290"/>
      <c r="D49" s="290"/>
      <c r="E49" s="1134"/>
      <c r="F49" s="1134"/>
      <c r="G49" s="240">
        <f>+C49*D49/100</f>
        <v>0</v>
      </c>
    </row>
    <row r="50" spans="2:7" x14ac:dyDescent="0.2">
      <c r="B50" s="294"/>
      <c r="C50" s="291"/>
      <c r="D50" s="291"/>
      <c r="E50" s="1130"/>
      <c r="F50" s="1130"/>
      <c r="G50" s="226">
        <f t="shared" ref="G50:G53" si="0">+C50*D50/100</f>
        <v>0</v>
      </c>
    </row>
    <row r="51" spans="2:7" x14ac:dyDescent="0.2">
      <c r="B51" s="294"/>
      <c r="C51" s="291"/>
      <c r="D51" s="291"/>
      <c r="E51" s="1130"/>
      <c r="F51" s="1130"/>
      <c r="G51" s="226">
        <f t="shared" si="0"/>
        <v>0</v>
      </c>
    </row>
    <row r="52" spans="2:7" x14ac:dyDescent="0.2">
      <c r="B52" s="294"/>
      <c r="C52" s="291"/>
      <c r="D52" s="291"/>
      <c r="E52" s="1130"/>
      <c r="F52" s="1130"/>
      <c r="G52" s="226">
        <f t="shared" si="0"/>
        <v>0</v>
      </c>
    </row>
    <row r="53" spans="2:7" x14ac:dyDescent="0.2">
      <c r="B53" s="295"/>
      <c r="C53" s="292"/>
      <c r="D53" s="292"/>
      <c r="E53" s="1131"/>
      <c r="F53" s="1131"/>
      <c r="G53" s="241">
        <f t="shared" si="0"/>
        <v>0</v>
      </c>
    </row>
    <row r="54" spans="2:7" x14ac:dyDescent="0.2">
      <c r="B54" s="619" t="s">
        <v>1061</v>
      </c>
      <c r="C54" s="208"/>
      <c r="D54" s="165"/>
      <c r="E54" s="1132"/>
      <c r="F54" s="1132"/>
      <c r="G54" s="208">
        <f>SUM(G49:G53)</f>
        <v>0</v>
      </c>
    </row>
    <row r="55" spans="2:7" x14ac:dyDescent="0.2">
      <c r="B55" s="293"/>
      <c r="C55" s="290"/>
      <c r="D55" s="290"/>
      <c r="E55" s="1134"/>
      <c r="F55" s="1134"/>
      <c r="G55" s="240">
        <f>+C55*D55/100</f>
        <v>0</v>
      </c>
    </row>
    <row r="56" spans="2:7" x14ac:dyDescent="0.2">
      <c r="B56" s="294"/>
      <c r="C56" s="291"/>
      <c r="D56" s="291"/>
      <c r="E56" s="1130"/>
      <c r="F56" s="1130"/>
      <c r="G56" s="226">
        <f t="shared" ref="G56:G59" si="1">+C56*D56/100</f>
        <v>0</v>
      </c>
    </row>
    <row r="57" spans="2:7" x14ac:dyDescent="0.2">
      <c r="B57" s="294"/>
      <c r="C57" s="291"/>
      <c r="D57" s="291"/>
      <c r="E57" s="1130"/>
      <c r="F57" s="1130"/>
      <c r="G57" s="226">
        <f t="shared" si="1"/>
        <v>0</v>
      </c>
    </row>
    <row r="58" spans="2:7" x14ac:dyDescent="0.2">
      <c r="B58" s="294"/>
      <c r="C58" s="291"/>
      <c r="D58" s="291"/>
      <c r="E58" s="1130"/>
      <c r="F58" s="1130"/>
      <c r="G58" s="226">
        <f t="shared" si="1"/>
        <v>0</v>
      </c>
    </row>
    <row r="59" spans="2:7" x14ac:dyDescent="0.2">
      <c r="B59" s="295"/>
      <c r="C59" s="292"/>
      <c r="D59" s="292"/>
      <c r="E59" s="1131"/>
      <c r="F59" s="1131"/>
      <c r="G59" s="241">
        <f t="shared" si="1"/>
        <v>0</v>
      </c>
    </row>
    <row r="60" spans="2:7" x14ac:dyDescent="0.2">
      <c r="B60" s="619" t="s">
        <v>1062</v>
      </c>
      <c r="C60" s="208"/>
      <c r="D60" s="165"/>
      <c r="E60" s="1132"/>
      <c r="F60" s="1132"/>
      <c r="G60" s="208">
        <f>SUM(G55:G59)</f>
        <v>0</v>
      </c>
    </row>
    <row r="61" spans="2:7" x14ac:dyDescent="0.2">
      <c r="B61" s="293"/>
      <c r="C61" s="290"/>
      <c r="D61" s="290"/>
      <c r="E61" s="1134"/>
      <c r="F61" s="1134"/>
      <c r="G61" s="240">
        <f>+C61*D61/100</f>
        <v>0</v>
      </c>
    </row>
    <row r="62" spans="2:7" x14ac:dyDescent="0.2">
      <c r="B62" s="294"/>
      <c r="C62" s="291"/>
      <c r="D62" s="291"/>
      <c r="E62" s="1130"/>
      <c r="F62" s="1130"/>
      <c r="G62" s="226">
        <f t="shared" ref="G62:G65" si="2">+C62*D62/100</f>
        <v>0</v>
      </c>
    </row>
    <row r="63" spans="2:7" x14ac:dyDescent="0.2">
      <c r="B63" s="294"/>
      <c r="C63" s="291"/>
      <c r="D63" s="291"/>
      <c r="E63" s="1130"/>
      <c r="F63" s="1130"/>
      <c r="G63" s="226">
        <f t="shared" si="2"/>
        <v>0</v>
      </c>
    </row>
    <row r="64" spans="2:7" x14ac:dyDescent="0.2">
      <c r="B64" s="294"/>
      <c r="C64" s="291"/>
      <c r="D64" s="291"/>
      <c r="E64" s="1130"/>
      <c r="F64" s="1130"/>
      <c r="G64" s="226">
        <f t="shared" si="2"/>
        <v>0</v>
      </c>
    </row>
    <row r="65" spans="2:7" x14ac:dyDescent="0.2">
      <c r="B65" s="295"/>
      <c r="C65" s="292"/>
      <c r="D65" s="292"/>
      <c r="E65" s="1131"/>
      <c r="F65" s="1131"/>
      <c r="G65" s="241">
        <f t="shared" si="2"/>
        <v>0</v>
      </c>
    </row>
    <row r="66" spans="2:7" x14ac:dyDescent="0.2">
      <c r="B66" s="619" t="s">
        <v>1063</v>
      </c>
      <c r="C66" s="208"/>
      <c r="D66" s="165"/>
      <c r="E66" s="1132"/>
      <c r="F66" s="1132"/>
      <c r="G66" s="208">
        <f>SUM(G61:G65)</f>
        <v>0</v>
      </c>
    </row>
    <row r="67" spans="2:7" x14ac:dyDescent="0.2">
      <c r="B67" s="293"/>
      <c r="C67" s="290"/>
      <c r="D67" s="290"/>
      <c r="E67" s="1134"/>
      <c r="F67" s="1134"/>
      <c r="G67" s="240">
        <f>+C67*D67/100</f>
        <v>0</v>
      </c>
    </row>
    <row r="68" spans="2:7" x14ac:dyDescent="0.2">
      <c r="B68" s="294"/>
      <c r="C68" s="291"/>
      <c r="D68" s="291"/>
      <c r="E68" s="1130"/>
      <c r="F68" s="1130"/>
      <c r="G68" s="226">
        <f t="shared" ref="G68:G71" si="3">+C68*D68/100</f>
        <v>0</v>
      </c>
    </row>
    <row r="69" spans="2:7" x14ac:dyDescent="0.2">
      <c r="B69" s="294"/>
      <c r="C69" s="291"/>
      <c r="D69" s="291"/>
      <c r="E69" s="1130"/>
      <c r="F69" s="1130"/>
      <c r="G69" s="226">
        <f t="shared" si="3"/>
        <v>0</v>
      </c>
    </row>
    <row r="70" spans="2:7" x14ac:dyDescent="0.2">
      <c r="B70" s="294"/>
      <c r="C70" s="291"/>
      <c r="D70" s="291"/>
      <c r="E70" s="1130"/>
      <c r="F70" s="1130"/>
      <c r="G70" s="226">
        <f t="shared" si="3"/>
        <v>0</v>
      </c>
    </row>
    <row r="71" spans="2:7" x14ac:dyDescent="0.2">
      <c r="B71" s="295"/>
      <c r="C71" s="292"/>
      <c r="D71" s="292"/>
      <c r="E71" s="1131"/>
      <c r="F71" s="1131"/>
      <c r="G71" s="241">
        <f t="shared" si="3"/>
        <v>0</v>
      </c>
    </row>
    <row r="72" spans="2:7" x14ac:dyDescent="0.2">
      <c r="B72" s="619" t="s">
        <v>1064</v>
      </c>
      <c r="C72" s="208"/>
      <c r="D72" s="165"/>
      <c r="E72" s="1132"/>
      <c r="F72" s="1132"/>
      <c r="G72" s="208">
        <f>SUM(G67:G71)</f>
        <v>0</v>
      </c>
    </row>
    <row r="73" spans="2:7" x14ac:dyDescent="0.2">
      <c r="B73" s="293"/>
      <c r="C73" s="290"/>
      <c r="D73" s="290"/>
      <c r="E73" s="1134"/>
      <c r="F73" s="1134"/>
      <c r="G73" s="240">
        <f>+C73*D73/100</f>
        <v>0</v>
      </c>
    </row>
    <row r="74" spans="2:7" x14ac:dyDescent="0.2">
      <c r="B74" s="294"/>
      <c r="C74" s="291"/>
      <c r="D74" s="291"/>
      <c r="E74" s="1130"/>
      <c r="F74" s="1130"/>
      <c r="G74" s="226">
        <f t="shared" ref="G74:G77" si="4">+C74*D74/100</f>
        <v>0</v>
      </c>
    </row>
    <row r="75" spans="2:7" x14ac:dyDescent="0.2">
      <c r="B75" s="294"/>
      <c r="C75" s="291"/>
      <c r="D75" s="291"/>
      <c r="E75" s="1130"/>
      <c r="F75" s="1130"/>
      <c r="G75" s="226">
        <f t="shared" si="4"/>
        <v>0</v>
      </c>
    </row>
    <row r="76" spans="2:7" x14ac:dyDescent="0.2">
      <c r="B76" s="294"/>
      <c r="C76" s="291"/>
      <c r="D76" s="291"/>
      <c r="E76" s="1130"/>
      <c r="F76" s="1130"/>
      <c r="G76" s="226">
        <f t="shared" si="4"/>
        <v>0</v>
      </c>
    </row>
    <row r="77" spans="2:7" x14ac:dyDescent="0.2">
      <c r="B77" s="295"/>
      <c r="C77" s="292"/>
      <c r="D77" s="292"/>
      <c r="E77" s="1131"/>
      <c r="F77" s="1131"/>
      <c r="G77" s="241">
        <f t="shared" si="4"/>
        <v>0</v>
      </c>
    </row>
    <row r="78" spans="2:7" x14ac:dyDescent="0.2">
      <c r="B78" s="619" t="s">
        <v>1065</v>
      </c>
      <c r="C78" s="208"/>
      <c r="D78" s="165"/>
      <c r="E78" s="1132"/>
      <c r="F78" s="1132"/>
      <c r="G78" s="208">
        <f>SUM(G73:G77)</f>
        <v>0</v>
      </c>
    </row>
    <row r="79" spans="2:7" x14ac:dyDescent="0.2">
      <c r="B79" s="207" t="s">
        <v>373</v>
      </c>
      <c r="C79" s="156"/>
      <c r="D79" s="156"/>
      <c r="E79" s="1133"/>
      <c r="F79" s="1133"/>
      <c r="G79" s="208">
        <f>+G54+G60+G66+G72+G78</f>
        <v>0</v>
      </c>
    </row>
    <row r="80" spans="2:7" x14ac:dyDescent="0.2">
      <c r="B80" s="201"/>
      <c r="C80" s="202"/>
      <c r="D80" s="202"/>
      <c r="E80" s="201"/>
      <c r="F80" s="201"/>
      <c r="G80" s="201"/>
    </row>
    <row r="81" spans="2:7" x14ac:dyDescent="0.2">
      <c r="B81" s="204"/>
      <c r="C81" s="202"/>
      <c r="D81" s="202"/>
      <c r="E81" s="201"/>
      <c r="F81" s="201"/>
      <c r="G81" s="201"/>
    </row>
    <row r="82" spans="2:7" x14ac:dyDescent="0.2">
      <c r="B82" s="201"/>
      <c r="C82" s="202"/>
      <c r="D82" s="202"/>
      <c r="E82" s="201"/>
      <c r="F82" s="201"/>
      <c r="G82" s="201"/>
    </row>
    <row r="83" spans="2:7" ht="15.75" x14ac:dyDescent="0.2">
      <c r="B83" s="1114" t="s">
        <v>1066</v>
      </c>
      <c r="C83" s="1114"/>
      <c r="D83" s="1114"/>
      <c r="E83" s="1114"/>
      <c r="F83" s="1114"/>
      <c r="G83" s="1114"/>
    </row>
    <row r="84" spans="2:7" x14ac:dyDescent="0.2">
      <c r="B84" s="201"/>
      <c r="C84" s="202"/>
      <c r="D84" s="202"/>
      <c r="E84" s="201"/>
      <c r="F84" s="201"/>
      <c r="G84" s="201"/>
    </row>
    <row r="85" spans="2:7" ht="51" x14ac:dyDescent="0.2">
      <c r="B85" s="1115" t="s">
        <v>1067</v>
      </c>
      <c r="C85" s="1116"/>
      <c r="D85" s="192" t="s">
        <v>1068</v>
      </c>
      <c r="E85" s="192" t="s">
        <v>1069</v>
      </c>
      <c r="F85" s="192" t="s">
        <v>1070</v>
      </c>
      <c r="G85" s="211" t="s">
        <v>1071</v>
      </c>
    </row>
    <row r="86" spans="2:7" x14ac:dyDescent="0.2">
      <c r="B86" s="1117"/>
      <c r="C86" s="1118"/>
      <c r="D86" s="296"/>
      <c r="E86" s="297"/>
      <c r="F86" s="291"/>
      <c r="G86" s="291"/>
    </row>
    <row r="87" spans="2:7" x14ac:dyDescent="0.2">
      <c r="B87" s="1119"/>
      <c r="C87" s="1120"/>
      <c r="D87" s="298"/>
      <c r="E87" s="299"/>
      <c r="F87" s="291"/>
      <c r="G87" s="291"/>
    </row>
    <row r="88" spans="2:7" x14ac:dyDescent="0.2">
      <c r="B88" s="617"/>
      <c r="C88" s="618"/>
      <c r="D88" s="298"/>
      <c r="E88" s="299"/>
      <c r="F88" s="291"/>
      <c r="G88" s="291"/>
    </row>
    <row r="89" spans="2:7" x14ac:dyDescent="0.2">
      <c r="B89" s="617"/>
      <c r="C89" s="618"/>
      <c r="D89" s="298"/>
      <c r="E89" s="299"/>
      <c r="F89" s="291"/>
      <c r="G89" s="291"/>
    </row>
    <row r="90" spans="2:7" x14ac:dyDescent="0.2">
      <c r="B90" s="1121"/>
      <c r="C90" s="1122"/>
      <c r="D90" s="300"/>
      <c r="E90" s="301"/>
      <c r="F90" s="291"/>
      <c r="G90" s="291"/>
    </row>
    <row r="91" spans="2:7" x14ac:dyDescent="0.2">
      <c r="B91" s="1108" t="s">
        <v>373</v>
      </c>
      <c r="C91" s="1109"/>
      <c r="D91" s="1109"/>
      <c r="E91" s="1110"/>
      <c r="F91" s="199">
        <f>SUM(F86:F90)</f>
        <v>0</v>
      </c>
      <c r="G91" s="199">
        <f>SUM(G86:G90)</f>
        <v>0</v>
      </c>
    </row>
    <row r="92" spans="2:7" x14ac:dyDescent="0.2">
      <c r="B92" s="201"/>
      <c r="C92" s="202"/>
      <c r="D92" s="202"/>
      <c r="E92" s="201"/>
      <c r="F92" s="201"/>
      <c r="G92" s="201"/>
    </row>
    <row r="93" spans="2:7" x14ac:dyDescent="0.2">
      <c r="B93" s="201"/>
      <c r="C93" s="202"/>
      <c r="D93" s="202"/>
      <c r="E93" s="201"/>
      <c r="F93" s="201"/>
      <c r="G93" s="201"/>
    </row>
    <row r="94" spans="2:7" x14ac:dyDescent="0.2">
      <c r="B94" s="201"/>
      <c r="C94" s="202"/>
      <c r="D94" s="202"/>
      <c r="E94" s="201"/>
      <c r="F94" s="201"/>
      <c r="G94" s="201"/>
    </row>
    <row r="95" spans="2:7" ht="15.75" x14ac:dyDescent="0.2">
      <c r="B95" s="1114" t="s">
        <v>1096</v>
      </c>
      <c r="C95" s="1114"/>
      <c r="D95" s="1114"/>
      <c r="E95" s="1114"/>
      <c r="F95" s="1114"/>
      <c r="G95" s="1114"/>
    </row>
    <row r="96" spans="2:7" x14ac:dyDescent="0.2">
      <c r="B96" s="201"/>
      <c r="C96" s="202"/>
      <c r="D96" s="202"/>
      <c r="E96" s="201"/>
      <c r="F96" s="201"/>
      <c r="G96" s="201"/>
    </row>
    <row r="97" spans="2:7" ht="38.25" x14ac:dyDescent="0.2">
      <c r="B97" s="1115" t="s">
        <v>1073</v>
      </c>
      <c r="C97" s="1123"/>
      <c r="D97" s="1123"/>
      <c r="E97" s="1123"/>
      <c r="F97" s="1116"/>
      <c r="G97" s="211" t="s">
        <v>1097</v>
      </c>
    </row>
    <row r="98" spans="2:7" x14ac:dyDescent="0.2">
      <c r="B98" s="1117"/>
      <c r="C98" s="1124"/>
      <c r="D98" s="1124"/>
      <c r="E98" s="1124"/>
      <c r="F98" s="1118"/>
      <c r="G98" s="291"/>
    </row>
    <row r="99" spans="2:7" x14ac:dyDescent="0.2">
      <c r="B99" s="1119"/>
      <c r="C99" s="1125"/>
      <c r="D99" s="1125"/>
      <c r="E99" s="1125"/>
      <c r="F99" s="1120"/>
      <c r="G99" s="291"/>
    </row>
    <row r="100" spans="2:7" x14ac:dyDescent="0.2">
      <c r="B100" s="1111"/>
      <c r="C100" s="1112"/>
      <c r="D100" s="1112"/>
      <c r="E100" s="1112"/>
      <c r="F100" s="1113"/>
      <c r="G100" s="291"/>
    </row>
    <row r="101" spans="2:7" x14ac:dyDescent="0.2">
      <c r="B101" s="1119"/>
      <c r="C101" s="1125"/>
      <c r="D101" s="1125"/>
      <c r="E101" s="1125"/>
      <c r="F101" s="1120"/>
      <c r="G101" s="291"/>
    </row>
    <row r="102" spans="2:7" x14ac:dyDescent="0.2">
      <c r="B102" s="1121"/>
      <c r="C102" s="1126"/>
      <c r="D102" s="1126"/>
      <c r="E102" s="1126"/>
      <c r="F102" s="1122"/>
      <c r="G102" s="291"/>
    </row>
    <row r="103" spans="2:7" x14ac:dyDescent="0.2">
      <c r="B103" s="1108" t="s">
        <v>373</v>
      </c>
      <c r="C103" s="1109"/>
      <c r="D103" s="1109"/>
      <c r="E103" s="1109"/>
      <c r="F103" s="1110"/>
      <c r="G103" s="199">
        <f>SUM(G98:G102)</f>
        <v>0</v>
      </c>
    </row>
  </sheetData>
  <mergeCells count="80">
    <mergeCell ref="E72:F72"/>
    <mergeCell ref="E67:F67"/>
    <mergeCell ref="E68:F68"/>
    <mergeCell ref="E69:F69"/>
    <mergeCell ref="E70:F70"/>
    <mergeCell ref="E71:F71"/>
    <mergeCell ref="B37:E37"/>
    <mergeCell ref="B38:E38"/>
    <mergeCell ref="B29:E29"/>
    <mergeCell ref="B31:E31"/>
    <mergeCell ref="B32:E32"/>
    <mergeCell ref="B33:E33"/>
    <mergeCell ref="B35:E35"/>
    <mergeCell ref="B23:E23"/>
    <mergeCell ref="B24:E24"/>
    <mergeCell ref="B25:E25"/>
    <mergeCell ref="B26:E26"/>
    <mergeCell ref="B28:E28"/>
    <mergeCell ref="B16:E16"/>
    <mergeCell ref="B18:E18"/>
    <mergeCell ref="B19:E19"/>
    <mergeCell ref="B20:E20"/>
    <mergeCell ref="B21:E21"/>
    <mergeCell ref="B40:F40"/>
    <mergeCell ref="B39:F39"/>
    <mergeCell ref="B42:F42"/>
    <mergeCell ref="B2:G2"/>
    <mergeCell ref="B4:E4"/>
    <mergeCell ref="B5:E5"/>
    <mergeCell ref="B6:E6"/>
    <mergeCell ref="B7:E7"/>
    <mergeCell ref="B8:E8"/>
    <mergeCell ref="B9:E9"/>
    <mergeCell ref="B10:E10"/>
    <mergeCell ref="B11:E11"/>
    <mergeCell ref="B12:E12"/>
    <mergeCell ref="B13:E13"/>
    <mergeCell ref="B14:E14"/>
    <mergeCell ref="B15:E15"/>
    <mergeCell ref="B46:G46"/>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73:F73"/>
    <mergeCell ref="E74:F74"/>
    <mergeCell ref="E75:F75"/>
    <mergeCell ref="E76:F76"/>
    <mergeCell ref="E77:F77"/>
    <mergeCell ref="E78:F78"/>
    <mergeCell ref="E79:F79"/>
    <mergeCell ref="B83:G83"/>
    <mergeCell ref="B85:C85"/>
    <mergeCell ref="B86:C86"/>
    <mergeCell ref="B87:C87"/>
    <mergeCell ref="B90:C90"/>
    <mergeCell ref="B91:E91"/>
    <mergeCell ref="B95:G95"/>
    <mergeCell ref="B97:F97"/>
    <mergeCell ref="B103:F103"/>
    <mergeCell ref="B98:F98"/>
    <mergeCell ref="B99:F99"/>
    <mergeCell ref="B100:F100"/>
    <mergeCell ref="B101:F101"/>
    <mergeCell ref="B102:F102"/>
  </mergeCells>
  <printOptions horizontalCentered="1"/>
  <pageMargins left="0.70866141732283472" right="0.70866141732283472" top="1.0629921259842521" bottom="0.74803149606299213" header="0.31496062992125984" footer="0.31496062992125984"/>
  <pageSetup paperSize="8" fitToHeight="5"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tabSelected="1" view="pageBreakPreview" topLeftCell="A46" zoomScale="82" zoomScaleNormal="100" zoomScaleSheetLayoutView="82" workbookViewId="0"/>
  </sheetViews>
  <sheetFormatPr defaultColWidth="11.42578125" defaultRowHeight="12" x14ac:dyDescent="0.25"/>
  <cols>
    <col min="1" max="1" width="5.42578125" style="83" bestFit="1" customWidth="1"/>
    <col min="2" max="2" width="44.5703125" style="82" customWidth="1"/>
    <col min="3" max="3" width="20.42578125" style="83" customWidth="1"/>
    <col min="4" max="4" width="24.28515625" style="83" customWidth="1"/>
    <col min="5" max="8" width="17.7109375" style="83" customWidth="1"/>
    <col min="9" max="9" width="6.5703125" style="83" customWidth="1"/>
    <col min="10" max="10" width="1.5703125" style="83" customWidth="1"/>
    <col min="11" max="11" width="4.7109375" style="83" customWidth="1"/>
    <col min="12" max="16384" width="11.42578125" style="83"/>
  </cols>
  <sheetData>
    <row r="1" spans="1:8" s="87" customFormat="1" ht="39.75" customHeight="1" x14ac:dyDescent="0.25">
      <c r="A1" s="850" t="s">
        <v>127</v>
      </c>
      <c r="B1" s="851" t="s">
        <v>1404</v>
      </c>
      <c r="C1" s="1040" t="s">
        <v>128</v>
      </c>
      <c r="D1" s="1040"/>
      <c r="E1" s="1040"/>
      <c r="F1" s="1040"/>
      <c r="G1" s="1040"/>
      <c r="H1" s="1040"/>
    </row>
    <row r="2" spans="1:8" s="87" customFormat="1" ht="18.75" customHeight="1" x14ac:dyDescent="0.25">
      <c r="B2" s="852" t="s">
        <v>1405</v>
      </c>
      <c r="C2" s="1041" t="s">
        <v>1410</v>
      </c>
      <c r="D2" s="1041"/>
      <c r="E2" s="1041"/>
      <c r="F2" s="1041"/>
      <c r="G2" s="1041"/>
      <c r="H2" s="1041"/>
    </row>
    <row r="5" spans="1:8" s="86" customFormat="1" ht="38.25" customHeight="1" x14ac:dyDescent="0.25">
      <c r="B5" s="871" t="s">
        <v>1098</v>
      </c>
      <c r="C5" s="84" t="s">
        <v>1099</v>
      </c>
      <c r="D5" s="84" t="s">
        <v>1100</v>
      </c>
      <c r="E5" s="85" t="s">
        <v>370</v>
      </c>
      <c r="F5" s="307"/>
    </row>
    <row r="6" spans="1:8" s="87" customFormat="1" ht="27.75" customHeight="1" thickBot="1" x14ac:dyDescent="0.3">
      <c r="B6" s="872"/>
      <c r="C6" s="108">
        <f>+F17</f>
        <v>0</v>
      </c>
      <c r="D6" s="108">
        <f>+F34</f>
        <v>0</v>
      </c>
      <c r="E6" s="444">
        <f>IF(D6=0,0,C6/D6)</f>
        <v>0</v>
      </c>
      <c r="F6" s="308"/>
    </row>
    <row r="7" spans="1:8" s="87" customFormat="1" ht="15" customHeight="1" x14ac:dyDescent="0.25">
      <c r="B7" s="88"/>
    </row>
    <row r="8" spans="1:8" s="87" customFormat="1" ht="15" customHeight="1" x14ac:dyDescent="0.25">
      <c r="B8" s="88"/>
    </row>
    <row r="9" spans="1:8" s="87" customFormat="1" ht="12.75" x14ac:dyDescent="0.25">
      <c r="B9" s="306" t="s">
        <v>1101</v>
      </c>
    </row>
    <row r="10" spans="1:8" s="87" customFormat="1" ht="13.5" thickBot="1" x14ac:dyDescent="0.3">
      <c r="B10" s="88"/>
    </row>
    <row r="11" spans="1:8" s="91" customFormat="1" ht="51.75" thickBot="1" x14ac:dyDescent="0.3">
      <c r="B11" s="212" t="s">
        <v>372</v>
      </c>
      <c r="C11" s="89" t="str">
        <f>+'1.3.3_RA3_ESTABILITAT_LIQUID'!B6</f>
        <v>Nombre Entidad local</v>
      </c>
      <c r="D11" s="89" t="str">
        <f>+'1.3.3_RA3_ESTABILITAT_LIQUID'!B7</f>
        <v xml:space="preserve">Nombre Organismo autónomo / Consorcio adscrito </v>
      </c>
      <c r="E11" s="89" t="str">
        <f>+'1.3.3_RA3_ESTABILITAT_LIQUID'!B8</f>
        <v xml:space="preserve">Nombre EPE / Sociedad municipal / Fundación </v>
      </c>
      <c r="F11" s="90" t="s">
        <v>373</v>
      </c>
    </row>
    <row r="12" spans="1:8" s="87" customFormat="1" ht="12.75" x14ac:dyDescent="0.25">
      <c r="B12" s="309" t="s">
        <v>1102</v>
      </c>
      <c r="C12" s="310">
        <f t="shared" ref="C12:E12" si="0">SUM(C13:C15)</f>
        <v>0</v>
      </c>
      <c r="D12" s="310">
        <f t="shared" si="0"/>
        <v>0</v>
      </c>
      <c r="E12" s="310">
        <f t="shared" si="0"/>
        <v>0</v>
      </c>
      <c r="F12" s="512">
        <f>SUM(C12:E12)</f>
        <v>0</v>
      </c>
    </row>
    <row r="13" spans="1:8" s="92" customFormat="1" ht="12.75" x14ac:dyDescent="0.25">
      <c r="B13" s="311" t="s">
        <v>375</v>
      </c>
      <c r="C13" s="316"/>
      <c r="D13" s="316"/>
      <c r="E13" s="316"/>
      <c r="F13" s="513">
        <f>SUM(C13:E13)</f>
        <v>0</v>
      </c>
    </row>
    <row r="14" spans="1:8" s="92" customFormat="1" ht="12.75" x14ac:dyDescent="0.25">
      <c r="B14" s="311" t="s">
        <v>376</v>
      </c>
      <c r="C14" s="316"/>
      <c r="D14" s="316"/>
      <c r="E14" s="316"/>
      <c r="F14" s="513">
        <f>SUM(C14:E14)</f>
        <v>0</v>
      </c>
    </row>
    <row r="15" spans="1:8" s="92" customFormat="1" ht="12.75" x14ac:dyDescent="0.25">
      <c r="B15" s="312" t="s">
        <v>377</v>
      </c>
      <c r="C15" s="317"/>
      <c r="D15" s="317"/>
      <c r="E15" s="317"/>
      <c r="F15" s="514">
        <f>SUM(C15:E15)</f>
        <v>0</v>
      </c>
    </row>
    <row r="16" spans="1:8" s="87" customFormat="1" ht="13.5" thickBot="1" x14ac:dyDescent="0.3">
      <c r="B16" s="98" t="s">
        <v>378</v>
      </c>
      <c r="C16" s="318"/>
      <c r="D16" s="318"/>
      <c r="E16" s="318"/>
      <c r="F16" s="520">
        <f>SUM(C16:E16)</f>
        <v>0</v>
      </c>
    </row>
    <row r="17" spans="2:6" s="87" customFormat="1" ht="13.5" thickBot="1" x14ac:dyDescent="0.3">
      <c r="B17" s="94" t="s">
        <v>373</v>
      </c>
      <c r="C17" s="95">
        <f>+C12+C16</f>
        <v>0</v>
      </c>
      <c r="D17" s="95">
        <f t="shared" ref="D17:F17" si="1">+D12+D16</f>
        <v>0</v>
      </c>
      <c r="E17" s="95">
        <f t="shared" si="1"/>
        <v>0</v>
      </c>
      <c r="F17" s="96">
        <f t="shared" si="1"/>
        <v>0</v>
      </c>
    </row>
    <row r="18" spans="2:6" s="87" customFormat="1" ht="12.75" x14ac:dyDescent="0.25">
      <c r="B18" s="88"/>
    </row>
    <row r="19" spans="2:6" s="87" customFormat="1" ht="12.75" x14ac:dyDescent="0.25">
      <c r="B19" s="88"/>
    </row>
    <row r="20" spans="2:6" s="87" customFormat="1" ht="12.75" x14ac:dyDescent="0.25">
      <c r="B20" s="306" t="s">
        <v>1103</v>
      </c>
    </row>
    <row r="21" spans="2:6" s="87" customFormat="1" ht="13.5" thickBot="1" x14ac:dyDescent="0.3">
      <c r="B21" s="88"/>
    </row>
    <row r="22" spans="2:6" s="87" customFormat="1" ht="51.75" thickBot="1" x14ac:dyDescent="0.3">
      <c r="B22" s="212" t="s">
        <v>372</v>
      </c>
      <c r="C22" s="89" t="str">
        <f>+'1.3.3_RA3_ESTABILITAT_LIQUID'!B6</f>
        <v>Nombre Entidad local</v>
      </c>
      <c r="D22" s="89" t="str">
        <f>+'1.3.3_RA3_ESTABILITAT_LIQUID'!B7</f>
        <v xml:space="preserve">Nombre Organismo autónomo / Consorcio adscrito </v>
      </c>
      <c r="E22" s="89" t="str">
        <f>+'1.3.3_RA3_ESTABILITAT_LIQUID'!B8</f>
        <v xml:space="preserve">Nombre EPE / Sociedad municipal / Fundación </v>
      </c>
      <c r="F22" s="90" t="s">
        <v>373</v>
      </c>
    </row>
    <row r="23" spans="2:6" s="87" customFormat="1" ht="12.75" x14ac:dyDescent="0.25">
      <c r="B23" s="97" t="s">
        <v>383</v>
      </c>
      <c r="C23" s="576">
        <f>SUM(EL_Estabilitat_liquidació!G5:G9)</f>
        <v>0</v>
      </c>
      <c r="D23" s="576">
        <f>SUM('OA-CON_Estabilitat_liquidació'!G5:G9)</f>
        <v>0</v>
      </c>
      <c r="E23" s="440"/>
      <c r="F23" s="519">
        <f t="shared" ref="F23:F33" si="2">SUM(C23:E23)</f>
        <v>0</v>
      </c>
    </row>
    <row r="24" spans="2:6" s="87" customFormat="1" ht="25.5" x14ac:dyDescent="0.25">
      <c r="B24" s="313" t="s">
        <v>1104</v>
      </c>
      <c r="C24" s="314">
        <f>SUM(C25:C27)</f>
        <v>0</v>
      </c>
      <c r="D24" s="314">
        <f>SUM(D25:D27)</f>
        <v>0</v>
      </c>
      <c r="E24" s="441"/>
      <c r="F24" s="517">
        <f t="shared" si="2"/>
        <v>0</v>
      </c>
    </row>
    <row r="25" spans="2:6" s="92" customFormat="1" ht="12.75" x14ac:dyDescent="0.25">
      <c r="B25" s="311" t="s">
        <v>1105</v>
      </c>
      <c r="C25" s="316"/>
      <c r="D25" s="316"/>
      <c r="E25" s="442"/>
      <c r="F25" s="513">
        <f t="shared" si="2"/>
        <v>0</v>
      </c>
    </row>
    <row r="26" spans="2:6" s="92" customFormat="1" ht="25.5" x14ac:dyDescent="0.25">
      <c r="B26" s="311" t="s">
        <v>386</v>
      </c>
      <c r="C26" s="316"/>
      <c r="D26" s="316"/>
      <c r="E26" s="442"/>
      <c r="F26" s="513">
        <f t="shared" si="2"/>
        <v>0</v>
      </c>
    </row>
    <row r="27" spans="2:6" s="92" customFormat="1" ht="28.5" customHeight="1" x14ac:dyDescent="0.25">
      <c r="B27" s="312" t="s">
        <v>387</v>
      </c>
      <c r="C27" s="317"/>
      <c r="D27" s="317"/>
      <c r="E27" s="443"/>
      <c r="F27" s="514">
        <f t="shared" si="2"/>
        <v>0</v>
      </c>
    </row>
    <row r="28" spans="2:6" s="87" customFormat="1" ht="12.75" x14ac:dyDescent="0.25">
      <c r="B28" s="313" t="s">
        <v>388</v>
      </c>
      <c r="C28" s="441"/>
      <c r="D28" s="441"/>
      <c r="E28" s="314">
        <f>SUM(E29:E32)</f>
        <v>0</v>
      </c>
      <c r="F28" s="517">
        <f t="shared" si="2"/>
        <v>0</v>
      </c>
    </row>
    <row r="29" spans="2:6" s="92" customFormat="1" ht="12.75" x14ac:dyDescent="0.25">
      <c r="B29" s="311" t="s">
        <v>389</v>
      </c>
      <c r="C29" s="442"/>
      <c r="D29" s="442"/>
      <c r="E29" s="577">
        <f>'SM-FUND_Estabilitat_liquidació'!F5</f>
        <v>0</v>
      </c>
      <c r="F29" s="513">
        <f t="shared" si="2"/>
        <v>0</v>
      </c>
    </row>
    <row r="30" spans="2:6" s="92" customFormat="1" ht="25.5" x14ac:dyDescent="0.25">
      <c r="B30" s="311" t="s">
        <v>390</v>
      </c>
      <c r="C30" s="442"/>
      <c r="D30" s="442"/>
      <c r="E30" s="577">
        <f>'SM-FUND_Estabilitat_liquidació'!F6</f>
        <v>0</v>
      </c>
      <c r="F30" s="513">
        <f t="shared" si="2"/>
        <v>0</v>
      </c>
    </row>
    <row r="31" spans="2:6" s="92" customFormat="1" ht="12.75" x14ac:dyDescent="0.25">
      <c r="B31" s="311" t="s">
        <v>391</v>
      </c>
      <c r="C31" s="442"/>
      <c r="D31" s="442"/>
      <c r="E31" s="577">
        <f>'SM-FUND_Estabilitat_liquidació'!F7+'SM-FUND_Estabilitat_liquidació'!F8</f>
        <v>0</v>
      </c>
      <c r="F31" s="513">
        <f t="shared" si="2"/>
        <v>0</v>
      </c>
    </row>
    <row r="32" spans="2:6" s="92" customFormat="1" ht="12.75" x14ac:dyDescent="0.25">
      <c r="B32" s="315" t="s">
        <v>392</v>
      </c>
      <c r="C32" s="445"/>
      <c r="D32" s="445"/>
      <c r="E32" s="577">
        <f>'SM-FUND_Estabilitat_liquidació'!F9</f>
        <v>0</v>
      </c>
      <c r="F32" s="513">
        <f t="shared" si="2"/>
        <v>0</v>
      </c>
    </row>
    <row r="33" spans="2:10" s="87" customFormat="1" ht="26.25" thickBot="1" x14ac:dyDescent="0.3">
      <c r="B33" s="98" t="s">
        <v>1106</v>
      </c>
      <c r="C33" s="100">
        <f>E41</f>
        <v>0</v>
      </c>
      <c r="D33" s="100">
        <f>E44</f>
        <v>0</v>
      </c>
      <c r="E33" s="99">
        <f>E47</f>
        <v>0</v>
      </c>
      <c r="F33" s="520">
        <f t="shared" si="2"/>
        <v>0</v>
      </c>
    </row>
    <row r="34" spans="2:10" s="87" customFormat="1" ht="13.5" thickBot="1" x14ac:dyDescent="0.3">
      <c r="B34" s="94" t="s">
        <v>373</v>
      </c>
      <c r="C34" s="95">
        <f>+C23-C24+C28-C33</f>
        <v>0</v>
      </c>
      <c r="D34" s="95">
        <f t="shared" ref="D34:F34" si="3">+D23-D24+D28-D33</f>
        <v>0</v>
      </c>
      <c r="E34" s="95">
        <f t="shared" si="3"/>
        <v>0</v>
      </c>
      <c r="F34" s="95">
        <f t="shared" si="3"/>
        <v>0</v>
      </c>
    </row>
    <row r="35" spans="2:10" s="103" customFormat="1" ht="12.75" x14ac:dyDescent="0.25">
      <c r="B35" s="101"/>
      <c r="C35" s="102"/>
      <c r="D35" s="102"/>
      <c r="E35" s="102"/>
      <c r="F35" s="102"/>
      <c r="G35" s="102"/>
      <c r="H35" s="102"/>
      <c r="I35" s="102"/>
      <c r="J35" s="102"/>
    </row>
    <row r="36" spans="2:10" s="87" customFormat="1" ht="12.75" x14ac:dyDescent="0.25">
      <c r="B36" s="88"/>
    </row>
    <row r="37" spans="2:10" s="87" customFormat="1" ht="13.5" thickBot="1" x14ac:dyDescent="0.3">
      <c r="B37" s="415" t="s">
        <v>394</v>
      </c>
      <c r="C37" s="104"/>
      <c r="D37" s="105"/>
      <c r="E37" s="105"/>
      <c r="F37" s="105"/>
      <c r="G37" s="105"/>
    </row>
    <row r="38" spans="2:10" s="87" customFormat="1" ht="20.25" customHeight="1" thickBot="1" x14ac:dyDescent="0.3">
      <c r="B38" s="413" t="s">
        <v>1107</v>
      </c>
      <c r="C38" s="1176" t="s">
        <v>396</v>
      </c>
      <c r="D38" s="1177"/>
      <c r="E38" s="414" t="s">
        <v>494</v>
      </c>
      <c r="G38" s="106"/>
    </row>
    <row r="39" spans="2:10" s="87" customFormat="1" ht="12.75" x14ac:dyDescent="0.25">
      <c r="B39" s="432" t="str">
        <f>+'1.3.3_RA3_ESTABILITAT_LIQUID'!B6</f>
        <v>Nombre Entidad local</v>
      </c>
      <c r="C39" s="420" t="str">
        <f>+'1.3.3_RA3_ESTABILITAT_LIQUID'!B7</f>
        <v xml:space="preserve">Nombre Organismo autónomo / Consorcio adscrito </v>
      </c>
      <c r="D39" s="421"/>
      <c r="E39" s="422"/>
      <c r="G39" s="107"/>
    </row>
    <row r="40" spans="2:10" s="87" customFormat="1" ht="15" customHeight="1" x14ac:dyDescent="0.25">
      <c r="B40" s="433"/>
      <c r="C40" s="423" t="str">
        <f>+'1.3.3_RA3_ESTABILITAT_LIQUID'!B8</f>
        <v xml:space="preserve">Nombre EPE / Sociedad municipal / Fundación </v>
      </c>
      <c r="D40" s="424"/>
      <c r="E40" s="425"/>
      <c r="G40" s="958"/>
      <c r="H40" s="958"/>
      <c r="I40" s="958"/>
      <c r="J40" s="958"/>
    </row>
    <row r="41" spans="2:10" s="426" customFormat="1" ht="13.5" thickBot="1" x14ac:dyDescent="0.3">
      <c r="B41" s="446" t="s">
        <v>398</v>
      </c>
      <c r="C41" s="447"/>
      <c r="D41" s="448"/>
      <c r="E41" s="449">
        <f>SUM(E39:E40)</f>
        <v>0</v>
      </c>
      <c r="G41" s="958"/>
      <c r="H41" s="958"/>
      <c r="I41" s="958"/>
      <c r="J41" s="958"/>
    </row>
    <row r="42" spans="2:10" s="87" customFormat="1" ht="12.75" x14ac:dyDescent="0.25">
      <c r="B42" s="433" t="str">
        <f>+'1.3.3_RA3_ESTABILITAT_LIQUID'!B7</f>
        <v xml:space="preserve">Nombre Organismo autónomo / Consorcio adscrito </v>
      </c>
      <c r="C42" s="610" t="str">
        <f>+'1.3.3_RA3_ESTABILITAT_LIQUID'!B6</f>
        <v>Nombre Entidad local</v>
      </c>
      <c r="D42" s="427"/>
      <c r="E42" s="428"/>
      <c r="G42" s="958"/>
      <c r="H42" s="958"/>
      <c r="I42" s="958"/>
      <c r="J42" s="958"/>
    </row>
    <row r="43" spans="2:10" s="87" customFormat="1" ht="15" customHeight="1" x14ac:dyDescent="0.25">
      <c r="B43" s="433"/>
      <c r="C43" s="423" t="str">
        <f>+'1.3.3_RA3_ESTABILITAT_LIQUID'!B8</f>
        <v xml:space="preserve">Nombre EPE / Sociedad municipal / Fundación </v>
      </c>
      <c r="D43" s="424"/>
      <c r="E43" s="425"/>
      <c r="G43" s="107"/>
    </row>
    <row r="44" spans="2:10" s="87" customFormat="1" ht="13.5" thickBot="1" x14ac:dyDescent="0.3">
      <c r="B44" s="446" t="s">
        <v>398</v>
      </c>
      <c r="C44" s="447"/>
      <c r="D44" s="448"/>
      <c r="E44" s="449">
        <f>SUM(E42:E43)</f>
        <v>0</v>
      </c>
      <c r="G44" s="107"/>
    </row>
    <row r="45" spans="2:10" s="87" customFormat="1" ht="12.75" x14ac:dyDescent="0.25">
      <c r="B45" s="432" t="str">
        <f>+'1.3.3_RA3_ESTABILITAT_LIQUID'!B8</f>
        <v xml:space="preserve">Nombre EPE / Sociedad municipal / Fundación </v>
      </c>
      <c r="C45" s="610" t="str">
        <f>+'1.3.3_RA3_ESTABILITAT_LIQUID'!B6</f>
        <v>Nombre Entidad local</v>
      </c>
      <c r="D45" s="427"/>
      <c r="E45" s="422"/>
      <c r="G45" s="107"/>
    </row>
    <row r="46" spans="2:10" s="87" customFormat="1" ht="15" customHeight="1" x14ac:dyDescent="0.25">
      <c r="B46" s="433"/>
      <c r="C46" s="423" t="str">
        <f>+'1.3.3_RA3_ESTABILITAT_LIQUID'!B7</f>
        <v xml:space="preserve">Nombre Organismo autónomo / Consorcio adscrito </v>
      </c>
      <c r="D46" s="424"/>
      <c r="E46" s="425"/>
      <c r="G46" s="107"/>
    </row>
    <row r="47" spans="2:10" s="87" customFormat="1" ht="13.5" thickBot="1" x14ac:dyDescent="0.3">
      <c r="B47" s="446" t="s">
        <v>398</v>
      </c>
      <c r="C47" s="447"/>
      <c r="D47" s="448"/>
      <c r="E47" s="449">
        <f>SUM(E45:E46)</f>
        <v>0</v>
      </c>
      <c r="G47" s="107"/>
    </row>
    <row r="48" spans="2:10" s="87" customFormat="1" ht="13.5" thickBot="1" x14ac:dyDescent="0.3">
      <c r="B48" s="1173" t="s">
        <v>373</v>
      </c>
      <c r="C48" s="1174"/>
      <c r="D48" s="1175"/>
      <c r="E48" s="429">
        <f>+E41+E44+E47</f>
        <v>0</v>
      </c>
      <c r="G48" s="107"/>
    </row>
  </sheetData>
  <mergeCells count="8">
    <mergeCell ref="C1:H1"/>
    <mergeCell ref="C2:H2"/>
    <mergeCell ref="B48:D48"/>
    <mergeCell ref="B5:B6"/>
    <mergeCell ref="C38:D38"/>
    <mergeCell ref="G40:J40"/>
    <mergeCell ref="G41:J41"/>
    <mergeCell ref="G42:J42"/>
  </mergeCells>
  <printOptions horizontalCentered="1"/>
  <pageMargins left="0.70866141732283472" right="0.70866141732283472" top="1.0629921259842521" bottom="0.74803149606299213" header="0.31496062992125984" footer="0.31496062992125984"/>
  <pageSetup paperSize="8" fitToHeight="5"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80" zoomScaleNormal="100" zoomScaleSheetLayoutView="80" workbookViewId="0"/>
  </sheetViews>
  <sheetFormatPr defaultColWidth="11.42578125" defaultRowHeight="15" x14ac:dyDescent="0.25"/>
  <cols>
    <col min="1" max="1" width="9.7109375" style="42" customWidth="1"/>
    <col min="2" max="2" width="18.7109375" style="42" customWidth="1"/>
    <col min="3" max="3" width="110.7109375" style="42" customWidth="1"/>
    <col min="4" max="4" width="12.7109375" customWidth="1"/>
  </cols>
  <sheetData>
    <row r="1" spans="1:4" x14ac:dyDescent="0.25">
      <c r="A1" s="24" t="s">
        <v>222</v>
      </c>
      <c r="B1" s="24" t="str">
        <f>Inventario!A1</f>
        <v>1.</v>
      </c>
      <c r="C1" s="885" t="str">
        <f>Inventario!B1</f>
        <v>Control permanente no planificable</v>
      </c>
      <c r="D1" s="885"/>
    </row>
    <row r="2" spans="1:4" x14ac:dyDescent="0.25">
      <c r="A2" s="25" t="s">
        <v>223</v>
      </c>
      <c r="B2" s="25" t="str">
        <f>Inventario!B18</f>
        <v>1.3</v>
      </c>
      <c r="C2" s="886" t="str">
        <f>Inventario!C18</f>
        <v>Liquidación del presupuesto</v>
      </c>
      <c r="D2" s="886"/>
    </row>
    <row r="3" spans="1:4" x14ac:dyDescent="0.25">
      <c r="A3" s="57" t="s">
        <v>224</v>
      </c>
      <c r="B3" s="57" t="str">
        <f>Inventario!C22</f>
        <v>1.3.4</v>
      </c>
      <c r="C3" s="887" t="str">
        <f>Inventario!D22</f>
        <v>Seguimiento del cumplimiento de los planes económico-financieros aprobados (entidades locales del artículo 111 del RDLeg 2/2004).</v>
      </c>
      <c r="D3" s="887"/>
    </row>
    <row r="4" spans="1:4" x14ac:dyDescent="0.25">
      <c r="A4" s="557"/>
      <c r="B4" s="539"/>
      <c r="C4" s="558"/>
    </row>
    <row r="5" spans="1:4" x14ac:dyDescent="0.25">
      <c r="A5" s="10"/>
      <c r="B5" s="10" t="s">
        <v>226</v>
      </c>
      <c r="C5" s="10" t="s">
        <v>227</v>
      </c>
      <c r="D5" s="809"/>
    </row>
    <row r="6" spans="1:4" ht="53.25" customHeight="1" x14ac:dyDescent="0.25">
      <c r="A6" s="46"/>
      <c r="B6" s="75" t="str">
        <f>Inventario!E22</f>
        <v>Art. 22.2 RD 1463/2007</v>
      </c>
      <c r="C6" s="45" t="str">
        <f>Inventario!F22</f>
        <v xml:space="preserve">La verificación del cumplimiento de los planes aprobados durante su periodo de vigencia, se efectuará anualmente por la propia entidad local, a los efectos de la cual la intervención local emitirá informe anual relativo al cumplimiento del plan, en las distintas fases de aprobación, ejecución o liquidación del presupuesto, que se pondrá en conocimiento del pleno en la sesión informativa correspondiente. </v>
      </c>
      <c r="D6" s="811"/>
    </row>
    <row r="7" spans="1:4" s="48" customFormat="1" ht="12.75" customHeight="1" x14ac:dyDescent="0.25">
      <c r="A7" s="799"/>
      <c r="B7" s="779"/>
      <c r="C7" s="790"/>
      <c r="D7" s="799"/>
    </row>
    <row r="8" spans="1:4" s="48" customFormat="1" ht="12.75" x14ac:dyDescent="0.25">
      <c r="A8" s="47" t="s">
        <v>228</v>
      </c>
      <c r="B8" s="52" t="s">
        <v>226</v>
      </c>
      <c r="C8" s="52" t="str">
        <f>'1.1.1'!C8</f>
        <v>Aspectos a revisar</v>
      </c>
      <c r="D8" s="809" t="s">
        <v>1396</v>
      </c>
    </row>
    <row r="9" spans="1:4" s="42" customFormat="1" ht="25.5" x14ac:dyDescent="0.2">
      <c r="A9" s="499" t="s">
        <v>230</v>
      </c>
      <c r="B9" s="28" t="s">
        <v>231</v>
      </c>
      <c r="C9" s="500" t="s">
        <v>399</v>
      </c>
      <c r="D9" s="775" t="s">
        <v>1397</v>
      </c>
    </row>
    <row r="10" spans="1:4" s="42" customFormat="1" ht="25.5" x14ac:dyDescent="0.2">
      <c r="A10" s="501" t="s">
        <v>233</v>
      </c>
      <c r="B10" s="36" t="s">
        <v>234</v>
      </c>
      <c r="C10" s="504" t="s">
        <v>1108</v>
      </c>
      <c r="D10" s="775" t="s">
        <v>1397</v>
      </c>
    </row>
    <row r="11" spans="1:4" s="48" customFormat="1" ht="29.25" customHeight="1" x14ac:dyDescent="0.25">
      <c r="A11" s="625" t="s">
        <v>236</v>
      </c>
      <c r="B11" s="529" t="s">
        <v>133</v>
      </c>
      <c r="C11" s="537" t="s">
        <v>1109</v>
      </c>
      <c r="D11" s="775" t="s">
        <v>1397</v>
      </c>
    </row>
    <row r="12" spans="1:4" s="48" customFormat="1" ht="120.75" customHeight="1" x14ac:dyDescent="0.25">
      <c r="A12" s="501" t="s">
        <v>239</v>
      </c>
      <c r="B12" s="538" t="s">
        <v>1110</v>
      </c>
      <c r="C12" s="632" t="s">
        <v>1111</v>
      </c>
      <c r="D12" s="775" t="s">
        <v>1397</v>
      </c>
    </row>
    <row r="13" spans="1:4" s="7" customFormat="1" ht="38.25" x14ac:dyDescent="0.2">
      <c r="A13" s="625" t="s">
        <v>241</v>
      </c>
      <c r="B13" s="508" t="s">
        <v>910</v>
      </c>
      <c r="C13" s="32" t="s">
        <v>1112</v>
      </c>
      <c r="D13" s="775" t="s">
        <v>1397</v>
      </c>
    </row>
    <row r="14" spans="1:4" s="42" customFormat="1" ht="12.75" x14ac:dyDescent="0.2">
      <c r="A14" s="60" t="s">
        <v>338</v>
      </c>
      <c r="B14" s="52" t="s">
        <v>226</v>
      </c>
      <c r="C14" s="61" t="s">
        <v>339</v>
      </c>
      <c r="D14" s="809"/>
    </row>
    <row r="15" spans="1:4" s="42" customFormat="1" ht="12.75" x14ac:dyDescent="0.2">
      <c r="A15" s="501" t="s">
        <v>340</v>
      </c>
      <c r="B15" s="32"/>
      <c r="C15" s="32" t="s">
        <v>455</v>
      </c>
      <c r="D15" s="775" t="s">
        <v>1398</v>
      </c>
    </row>
    <row r="16" spans="1:4" s="42" customFormat="1" ht="12.75" x14ac:dyDescent="0.2">
      <c r="A16" s="43" t="s">
        <v>342</v>
      </c>
      <c r="B16" s="52" t="s">
        <v>226</v>
      </c>
      <c r="C16" s="61" t="s">
        <v>343</v>
      </c>
      <c r="D16" s="809"/>
    </row>
    <row r="17" spans="1:4" s="48" customFormat="1" ht="38.25" x14ac:dyDescent="0.2">
      <c r="A17" s="524" t="s">
        <v>344</v>
      </c>
      <c r="B17" s="538" t="s">
        <v>1113</v>
      </c>
      <c r="C17" s="636" t="s">
        <v>1114</v>
      </c>
      <c r="D17" s="775" t="s">
        <v>1397</v>
      </c>
    </row>
    <row r="18" spans="1:4" s="42" customFormat="1" ht="12.75" x14ac:dyDescent="0.2">
      <c r="A18" s="43" t="s">
        <v>359</v>
      </c>
      <c r="B18" s="52" t="s">
        <v>226</v>
      </c>
      <c r="C18" s="61" t="s">
        <v>360</v>
      </c>
      <c r="D18" s="809"/>
    </row>
    <row r="19" spans="1:4" s="42" customFormat="1" ht="12.75" x14ac:dyDescent="0.2">
      <c r="A19" s="524" t="s">
        <v>361</v>
      </c>
      <c r="B19" s="33"/>
      <c r="C19" s="35" t="s">
        <v>455</v>
      </c>
      <c r="D19"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heetViews>
  <sheetFormatPr defaultColWidth="11.42578125" defaultRowHeight="12.75" x14ac:dyDescent="0.2"/>
  <cols>
    <col min="1" max="1" width="9.7109375" style="48" customWidth="1"/>
    <col min="2" max="2" width="18.7109375" style="53" customWidth="1"/>
    <col min="3" max="3" width="110.7109375" style="6" customWidth="1"/>
    <col min="4" max="16384" width="11.42578125" style="42"/>
  </cols>
  <sheetData>
    <row r="1" spans="1:4" x14ac:dyDescent="0.2">
      <c r="A1" s="24" t="s">
        <v>1115</v>
      </c>
      <c r="B1" s="54" t="str">
        <f>Inventario!A1</f>
        <v>1.</v>
      </c>
      <c r="C1" s="1037" t="str">
        <f>Inventario!B1</f>
        <v>Control permanente no planificable</v>
      </c>
      <c r="D1" s="1037"/>
    </row>
    <row r="2" spans="1:4" x14ac:dyDescent="0.2">
      <c r="A2" s="25" t="s">
        <v>223</v>
      </c>
      <c r="B2" s="55" t="str">
        <f>Inventario!B18</f>
        <v>1.3</v>
      </c>
      <c r="C2" s="1038" t="str">
        <f>Inventario!C18</f>
        <v>Liquidación del presupuesto</v>
      </c>
      <c r="D2" s="1038"/>
    </row>
    <row r="3" spans="1:4" x14ac:dyDescent="0.2">
      <c r="A3" s="57" t="s">
        <v>224</v>
      </c>
      <c r="B3" s="56" t="str">
        <f>Inventario!C23</f>
        <v>1.3.5</v>
      </c>
      <c r="C3" s="887" t="str">
        <f>Inventario!D23</f>
        <v>Revocación de la reducción de los gastos en liquidaciones de presupuesto con remanente de tesorería negativo</v>
      </c>
      <c r="D3" s="887"/>
    </row>
    <row r="4" spans="1:4" x14ac:dyDescent="0.2">
      <c r="A4" s="799"/>
      <c r="B4" s="813"/>
      <c r="C4" s="779"/>
      <c r="D4" s="785"/>
    </row>
    <row r="5" spans="1:4" x14ac:dyDescent="0.2">
      <c r="A5" s="47"/>
      <c r="B5" s="52" t="s">
        <v>226</v>
      </c>
      <c r="C5" s="52" t="s">
        <v>227</v>
      </c>
      <c r="D5" s="809"/>
    </row>
    <row r="6" spans="1:4" ht="59.25" customHeight="1" x14ac:dyDescent="0.2">
      <c r="A6" s="30"/>
      <c r="B6" s="75" t="str">
        <f>Inventario!E23</f>
        <v>Art. 193.1 RDLeg 2/2004</v>
      </c>
      <c r="C6" s="45" t="str">
        <f>Inventario!F23</f>
        <v xml:space="preserve">En caso de liquidación del presupuesto con remanente de tesorería negativo, el pleno de la corporación o el órgano competente del organismo autónomo, según corresponda, deberán proceder, en la primera sesión que celebren, a la reducción de gastos del nuevo presupuesto por cuantía igual al déficit producido. La expresada reducción solo podrá revocar-se por acuerdo del pleno, a propuesta del presidente, y previo informe de la intervención, cuando el desarrollo normal del presupuesto y la situación de la tesorería lo consientan. </v>
      </c>
      <c r="D6" s="786"/>
    </row>
    <row r="7" spans="1:4" x14ac:dyDescent="0.2">
      <c r="A7" s="799"/>
      <c r="B7" s="779"/>
      <c r="C7" s="790"/>
      <c r="D7" s="785"/>
    </row>
    <row r="8" spans="1:4" x14ac:dyDescent="0.2">
      <c r="A8" s="47" t="s">
        <v>228</v>
      </c>
      <c r="B8" s="52" t="s">
        <v>226</v>
      </c>
      <c r="C8" s="52" t="str">
        <f>'1.1.1'!C8</f>
        <v>Aspectos a revisar</v>
      </c>
      <c r="D8" s="809" t="s">
        <v>1396</v>
      </c>
    </row>
    <row r="9" spans="1:4" ht="25.5" x14ac:dyDescent="0.2">
      <c r="A9" s="499" t="s">
        <v>230</v>
      </c>
      <c r="B9" s="28" t="s">
        <v>231</v>
      </c>
      <c r="C9" s="500" t="s">
        <v>399</v>
      </c>
      <c r="D9" s="775" t="s">
        <v>1397</v>
      </c>
    </row>
    <row r="10" spans="1:4" s="19" customFormat="1" ht="89.25" x14ac:dyDescent="0.2">
      <c r="A10" s="509" t="s">
        <v>233</v>
      </c>
      <c r="B10" s="537" t="s">
        <v>1420</v>
      </c>
      <c r="C10" s="537" t="s">
        <v>1116</v>
      </c>
      <c r="D10" s="775" t="s">
        <v>1397</v>
      </c>
    </row>
    <row r="11" spans="1:4" ht="51" x14ac:dyDescent="0.2">
      <c r="A11" s="626" t="s">
        <v>236</v>
      </c>
      <c r="B11" s="537" t="s">
        <v>1117</v>
      </c>
      <c r="C11" s="537" t="s">
        <v>440</v>
      </c>
      <c r="D11" s="775" t="s">
        <v>1397</v>
      </c>
    </row>
    <row r="12" spans="1:4" ht="38.25" x14ac:dyDescent="0.2">
      <c r="A12" s="509" t="s">
        <v>239</v>
      </c>
      <c r="B12" s="528" t="s">
        <v>1118</v>
      </c>
      <c r="C12" s="17" t="s">
        <v>1119</v>
      </c>
      <c r="D12" s="775" t="s">
        <v>1397</v>
      </c>
    </row>
    <row r="13" spans="1:4" ht="38.25" x14ac:dyDescent="0.2">
      <c r="A13" s="626" t="s">
        <v>241</v>
      </c>
      <c r="B13" s="530" t="s">
        <v>1118</v>
      </c>
      <c r="C13" s="559" t="s">
        <v>1120</v>
      </c>
      <c r="D13" s="775" t="s">
        <v>1397</v>
      </c>
    </row>
    <row r="14" spans="1:4" x14ac:dyDescent="0.2">
      <c r="A14" s="43" t="s">
        <v>338</v>
      </c>
      <c r="B14" s="52" t="s">
        <v>226</v>
      </c>
      <c r="C14" s="61" t="s">
        <v>339</v>
      </c>
      <c r="D14" s="809"/>
    </row>
    <row r="15" spans="1:4" x14ac:dyDescent="0.2">
      <c r="A15" s="501" t="s">
        <v>340</v>
      </c>
      <c r="B15" s="32"/>
      <c r="C15" s="32" t="s">
        <v>455</v>
      </c>
      <c r="D15" s="775" t="s">
        <v>1398</v>
      </c>
    </row>
    <row r="16" spans="1:4" x14ac:dyDescent="0.2">
      <c r="A16" s="43" t="s">
        <v>342</v>
      </c>
      <c r="B16" s="52" t="s">
        <v>226</v>
      </c>
      <c r="C16" s="61" t="s">
        <v>343</v>
      </c>
      <c r="D16" s="809"/>
    </row>
    <row r="17" spans="1:4" x14ac:dyDescent="0.2">
      <c r="A17" s="501" t="s">
        <v>344</v>
      </c>
      <c r="B17" s="528"/>
      <c r="C17" s="812" t="s">
        <v>419</v>
      </c>
      <c r="D17" s="775"/>
    </row>
    <row r="18" spans="1:4" x14ac:dyDescent="0.2">
      <c r="A18" s="43" t="s">
        <v>359</v>
      </c>
      <c r="B18" s="52" t="s">
        <v>226</v>
      </c>
      <c r="C18" s="74" t="s">
        <v>360</v>
      </c>
      <c r="D18" s="809"/>
    </row>
    <row r="19" spans="1:4" x14ac:dyDescent="0.2">
      <c r="A19" s="524" t="s">
        <v>361</v>
      </c>
      <c r="B19" s="33"/>
      <c r="C19" s="35" t="s">
        <v>455</v>
      </c>
      <c r="D19" s="775"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view="pageBreakPreview" topLeftCell="A16" zoomScaleNormal="100" zoomScaleSheetLayoutView="100" workbookViewId="0">
      <selection activeCell="C21" sqref="C21"/>
    </sheetView>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5" width="13.42578125" style="40" customWidth="1"/>
    <col min="6" max="16384" width="11.42578125" style="42"/>
  </cols>
  <sheetData>
    <row r="1" spans="1:5" ht="18.75" customHeight="1" x14ac:dyDescent="0.2">
      <c r="A1" s="24" t="s">
        <v>222</v>
      </c>
      <c r="B1" s="24" t="str">
        <f>Inventario!A1</f>
        <v>1.</v>
      </c>
      <c r="C1" s="24" t="str">
        <f>Inventario!B1</f>
        <v>Control permanente no planificable</v>
      </c>
      <c r="D1" s="24"/>
    </row>
    <row r="2" spans="1:5" x14ac:dyDescent="0.2">
      <c r="A2" s="25" t="s">
        <v>223</v>
      </c>
      <c r="B2" s="25" t="str">
        <f>Inventario!B24</f>
        <v>1.4</v>
      </c>
      <c r="C2" s="25" t="str">
        <f>Inventario!C24</f>
        <v>Endeudamiento</v>
      </c>
      <c r="D2" s="25"/>
    </row>
    <row r="3" spans="1:5" x14ac:dyDescent="0.2">
      <c r="A3" s="57" t="s">
        <v>224</v>
      </c>
      <c r="B3" s="57" t="str">
        <f>Inventario!C25</f>
        <v>1.4.1</v>
      </c>
      <c r="C3" s="51" t="s">
        <v>142</v>
      </c>
      <c r="D3" s="51"/>
    </row>
    <row r="5" spans="1:5" x14ac:dyDescent="0.2">
      <c r="A5" s="60"/>
      <c r="B5" s="52" t="s">
        <v>226</v>
      </c>
      <c r="C5" s="47" t="s">
        <v>227</v>
      </c>
      <c r="D5" s="47"/>
    </row>
    <row r="6" spans="1:5" ht="66.75" customHeight="1" x14ac:dyDescent="0.2">
      <c r="A6" s="46"/>
      <c r="B6" s="75" t="str">
        <f>Inventario!E25</f>
        <v>Art. 52.2 RDLeg 2/2004
Art. 4.1.b).3 RD 128/2018</v>
      </c>
      <c r="C6" s="45" t="str">
        <f>Inventario!F25</f>
        <v xml:space="preserve">La concertación o modificación de cualquier operación de crédito deberá acordarse previo informe de la intervención en el que se analizará, especialmente, la capacidad de la entidad local para hacer frente, en el tiempo, a las obligaciones que de aquellas se deriven para esta. </v>
      </c>
      <c r="D6" s="31"/>
    </row>
    <row r="7" spans="1:5" ht="20.25" customHeight="1" x14ac:dyDescent="0.2">
      <c r="A7" s="799"/>
      <c r="B7" s="779"/>
      <c r="C7" s="790"/>
      <c r="D7" s="790"/>
      <c r="E7" s="814"/>
    </row>
    <row r="8" spans="1:5" x14ac:dyDescent="0.2">
      <c r="A8" s="60" t="s">
        <v>228</v>
      </c>
      <c r="B8" s="52" t="s">
        <v>226</v>
      </c>
      <c r="C8" s="61" t="str">
        <f>'1.1.1'!C8</f>
        <v>Aspectos a revisar</v>
      </c>
      <c r="D8" s="815" t="s">
        <v>1396</v>
      </c>
    </row>
    <row r="9" spans="1:5" ht="25.5" x14ac:dyDescent="0.2">
      <c r="A9" s="509" t="s">
        <v>230</v>
      </c>
      <c r="B9" s="36" t="s">
        <v>231</v>
      </c>
      <c r="C9" s="645" t="s">
        <v>399</v>
      </c>
      <c r="D9" s="775" t="s">
        <v>1397</v>
      </c>
      <c r="E9" s="42"/>
    </row>
    <row r="10" spans="1:5" ht="25.5" x14ac:dyDescent="0.2">
      <c r="A10" s="625" t="s">
        <v>233</v>
      </c>
      <c r="B10" s="32" t="s">
        <v>234</v>
      </c>
      <c r="C10" s="504" t="s">
        <v>235</v>
      </c>
      <c r="D10" s="775" t="s">
        <v>1397</v>
      </c>
      <c r="E10" s="42"/>
    </row>
    <row r="11" spans="1:5" ht="54" customHeight="1" x14ac:dyDescent="0.2">
      <c r="A11" s="625" t="s">
        <v>236</v>
      </c>
      <c r="B11" s="632" t="s">
        <v>1121</v>
      </c>
      <c r="C11" s="650" t="s">
        <v>1122</v>
      </c>
      <c r="D11" s="775" t="s">
        <v>1397</v>
      </c>
      <c r="E11" s="561"/>
    </row>
    <row r="12" spans="1:5" ht="49.5" customHeight="1" x14ac:dyDescent="0.2">
      <c r="A12" s="625" t="s">
        <v>239</v>
      </c>
      <c r="B12" s="542" t="s">
        <v>1121</v>
      </c>
      <c r="C12" s="562" t="s">
        <v>1123</v>
      </c>
      <c r="D12" s="775" t="s">
        <v>1397</v>
      </c>
    </row>
    <row r="13" spans="1:5" ht="81" customHeight="1" x14ac:dyDescent="0.2">
      <c r="A13" s="625" t="s">
        <v>241</v>
      </c>
      <c r="B13" s="538" t="s">
        <v>1124</v>
      </c>
      <c r="C13" s="32" t="s">
        <v>1125</v>
      </c>
      <c r="D13" s="775" t="s">
        <v>1397</v>
      </c>
      <c r="E13" s="549"/>
    </row>
    <row r="14" spans="1:5" ht="25.5" x14ac:dyDescent="0.2">
      <c r="A14" s="625" t="s">
        <v>244</v>
      </c>
      <c r="B14" s="538" t="s">
        <v>1126</v>
      </c>
      <c r="C14" s="36" t="s">
        <v>1127</v>
      </c>
      <c r="D14" s="775" t="s">
        <v>1397</v>
      </c>
      <c r="E14" s="549"/>
    </row>
    <row r="15" spans="1:5" ht="25.5" x14ac:dyDescent="0.2">
      <c r="A15" s="625" t="s">
        <v>247</v>
      </c>
      <c r="B15" s="538" t="s">
        <v>1128</v>
      </c>
      <c r="C15" s="36" t="s">
        <v>1129</v>
      </c>
      <c r="D15" s="775" t="s">
        <v>1397</v>
      </c>
    </row>
    <row r="16" spans="1:5" ht="25.5" x14ac:dyDescent="0.2">
      <c r="A16" s="625" t="s">
        <v>250</v>
      </c>
      <c r="B16" s="538" t="s">
        <v>1128</v>
      </c>
      <c r="C16" s="36" t="s">
        <v>1130</v>
      </c>
      <c r="D16" s="775" t="s">
        <v>1397</v>
      </c>
      <c r="E16" s="563"/>
    </row>
    <row r="17" spans="1:5" ht="38.25" x14ac:dyDescent="0.2">
      <c r="A17" s="625" t="s">
        <v>253</v>
      </c>
      <c r="B17" s="538" t="s">
        <v>1128</v>
      </c>
      <c r="C17" s="36" t="s">
        <v>1131</v>
      </c>
      <c r="D17" s="775" t="s">
        <v>1397</v>
      </c>
      <c r="E17" s="563"/>
    </row>
    <row r="18" spans="1:5" ht="51" x14ac:dyDescent="0.2">
      <c r="A18" s="625" t="s">
        <v>256</v>
      </c>
      <c r="B18" s="79" t="s">
        <v>1132</v>
      </c>
      <c r="C18" s="79" t="s">
        <v>1133</v>
      </c>
      <c r="D18" s="816" t="s">
        <v>1397</v>
      </c>
      <c r="E18" s="534" t="s">
        <v>1134</v>
      </c>
    </row>
    <row r="19" spans="1:5" ht="38.25" x14ac:dyDescent="0.2">
      <c r="A19" s="625" t="s">
        <v>259</v>
      </c>
      <c r="B19" s="537" t="s">
        <v>1135</v>
      </c>
      <c r="C19" s="36" t="s">
        <v>1136</v>
      </c>
      <c r="D19" s="775" t="s">
        <v>1397</v>
      </c>
      <c r="E19" s="564"/>
    </row>
    <row r="20" spans="1:5" x14ac:dyDescent="0.2">
      <c r="A20" s="43" t="s">
        <v>338</v>
      </c>
      <c r="B20" s="52" t="s">
        <v>226</v>
      </c>
      <c r="C20" s="61" t="s">
        <v>339</v>
      </c>
      <c r="D20" s="815"/>
    </row>
    <row r="21" spans="1:5" x14ac:dyDescent="0.2">
      <c r="A21" s="501" t="s">
        <v>340</v>
      </c>
      <c r="B21" s="32"/>
      <c r="C21" s="32" t="s">
        <v>455</v>
      </c>
      <c r="D21" s="775" t="s">
        <v>1398</v>
      </c>
    </row>
    <row r="22" spans="1:5" x14ac:dyDescent="0.2">
      <c r="A22" s="43" t="s">
        <v>342</v>
      </c>
      <c r="B22" s="52" t="s">
        <v>226</v>
      </c>
      <c r="C22" s="61" t="s">
        <v>343</v>
      </c>
      <c r="D22" s="815"/>
    </row>
    <row r="23" spans="1:5" ht="38.25" x14ac:dyDescent="0.2">
      <c r="A23" s="643" t="s">
        <v>344</v>
      </c>
      <c r="B23" s="538" t="s">
        <v>1506</v>
      </c>
      <c r="C23" s="506" t="s">
        <v>1137</v>
      </c>
      <c r="D23" s="775" t="s">
        <v>1397</v>
      </c>
      <c r="E23" s="644"/>
    </row>
    <row r="24" spans="1:5" ht="25.5" x14ac:dyDescent="0.2">
      <c r="A24" s="643" t="s">
        <v>347</v>
      </c>
      <c r="B24" s="538" t="s">
        <v>1507</v>
      </c>
      <c r="C24" s="32" t="s">
        <v>1138</v>
      </c>
      <c r="D24" s="775" t="s">
        <v>1397</v>
      </c>
    </row>
    <row r="25" spans="1:5" ht="25.5" x14ac:dyDescent="0.2">
      <c r="A25" s="643" t="s">
        <v>350</v>
      </c>
      <c r="B25" s="538" t="s">
        <v>1139</v>
      </c>
      <c r="C25" s="32" t="s">
        <v>1140</v>
      </c>
      <c r="D25" s="775" t="s">
        <v>1397</v>
      </c>
    </row>
    <row r="26" spans="1:5" ht="25.5" x14ac:dyDescent="0.2">
      <c r="A26" s="643" t="s">
        <v>353</v>
      </c>
      <c r="B26" s="538" t="s">
        <v>1141</v>
      </c>
      <c r="C26" s="32" t="s">
        <v>1142</v>
      </c>
      <c r="D26" s="775" t="s">
        <v>1397</v>
      </c>
    </row>
    <row r="27" spans="1:5" x14ac:dyDescent="0.2">
      <c r="A27" s="43" t="s">
        <v>1143</v>
      </c>
      <c r="B27" s="52" t="s">
        <v>226</v>
      </c>
      <c r="C27" s="61" t="s">
        <v>360</v>
      </c>
      <c r="D27" s="815"/>
    </row>
    <row r="28" spans="1:5" x14ac:dyDescent="0.2">
      <c r="A28" s="524" t="s">
        <v>361</v>
      </c>
      <c r="B28" s="33"/>
      <c r="C28" s="35" t="s">
        <v>455</v>
      </c>
      <c r="D28" s="775" t="s">
        <v>1398</v>
      </c>
    </row>
  </sheetData>
  <printOptions horizontalCentered="1"/>
  <pageMargins left="0.70866141732283472" right="0.70866141732283472" top="1.0629921259842521" bottom="0.74803149606299213" header="0.31496062992125984" footer="0.31496062992125984"/>
  <pageSetup paperSize="9" scale="79" fitToHeight="5"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zoomScale="95" zoomScaleNormal="95" workbookViewId="0">
      <selection activeCell="B23" sqref="B23"/>
    </sheetView>
  </sheetViews>
  <sheetFormatPr defaultColWidth="11.42578125" defaultRowHeight="12.75" x14ac:dyDescent="0.2"/>
  <cols>
    <col min="1" max="1" width="6.140625" style="680" customWidth="1"/>
    <col min="2" max="2" width="33.85546875" style="683" customWidth="1"/>
    <col min="3" max="3" width="25.28515625" style="683" customWidth="1"/>
    <col min="4" max="4" width="3.28515625" style="683" customWidth="1"/>
    <col min="5" max="5" width="22.28515625" style="683" customWidth="1"/>
    <col min="6" max="6" width="3.42578125" style="683" customWidth="1"/>
    <col min="7" max="7" width="2.28515625" style="683" customWidth="1"/>
    <col min="8" max="8" width="32.140625" style="683" customWidth="1"/>
    <col min="9" max="10" width="9.42578125" style="683" customWidth="1"/>
    <col min="11" max="23" width="9.42578125" style="680" customWidth="1"/>
    <col min="24" max="253" width="9.140625" style="680" customWidth="1"/>
    <col min="254" max="16384" width="11.42578125" style="680"/>
  </cols>
  <sheetData>
    <row r="1" spans="1:10" x14ac:dyDescent="0.2">
      <c r="A1" s="850" t="s">
        <v>141</v>
      </c>
      <c r="B1" s="851" t="s">
        <v>1404</v>
      </c>
      <c r="C1" s="1040" t="s">
        <v>142</v>
      </c>
      <c r="D1" s="1040"/>
      <c r="E1" s="1040"/>
      <c r="F1" s="1040"/>
      <c r="G1" s="1040"/>
      <c r="H1" s="1040"/>
    </row>
    <row r="2" spans="1:10" x14ac:dyDescent="0.2">
      <c r="A2" s="87"/>
      <c r="B2" s="852" t="s">
        <v>1405</v>
      </c>
      <c r="C2" s="1041" t="s">
        <v>1411</v>
      </c>
      <c r="D2" s="1041"/>
      <c r="E2" s="1041"/>
      <c r="F2" s="1041"/>
      <c r="G2" s="1041"/>
      <c r="H2" s="1041"/>
    </row>
    <row r="3" spans="1:10" ht="15.75" x14ac:dyDescent="0.25">
      <c r="A3" s="678"/>
      <c r="B3" s="681"/>
      <c r="C3" s="681"/>
      <c r="D3" s="681"/>
      <c r="E3" s="682"/>
      <c r="F3" s="682"/>
      <c r="G3" s="682"/>
      <c r="H3" s="682"/>
      <c r="J3" s="679"/>
    </row>
    <row r="4" spans="1:10" ht="15.75" x14ac:dyDescent="0.25">
      <c r="A4" s="678"/>
      <c r="B4" s="684" t="s">
        <v>1144</v>
      </c>
      <c r="C4" s="680"/>
      <c r="D4" s="680"/>
      <c r="E4" s="680"/>
      <c r="F4" s="680"/>
      <c r="H4" s="681"/>
      <c r="J4" s="679"/>
    </row>
    <row r="5" spans="1:10" ht="15.75" x14ac:dyDescent="0.25">
      <c r="A5" s="678"/>
      <c r="B5" s="684"/>
      <c r="C5" s="685"/>
      <c r="D5" s="685"/>
      <c r="H5" s="681"/>
      <c r="J5" s="679"/>
    </row>
    <row r="6" spans="1:10" ht="15.75" x14ac:dyDescent="0.25">
      <c r="A6" s="678"/>
      <c r="B6" s="686" t="s">
        <v>1145</v>
      </c>
      <c r="C6" s="687"/>
      <c r="D6" s="688"/>
      <c r="H6" s="759"/>
    </row>
    <row r="7" spans="1:10" x14ac:dyDescent="0.2">
      <c r="A7" s="689"/>
      <c r="B7" s="760" t="s">
        <v>1146</v>
      </c>
      <c r="C7" s="690"/>
      <c r="D7" s="691"/>
      <c r="H7" s="761"/>
    </row>
    <row r="8" spans="1:10" x14ac:dyDescent="0.2">
      <c r="B8" s="760" t="s">
        <v>1147</v>
      </c>
      <c r="C8" s="690"/>
      <c r="D8" s="691"/>
      <c r="H8" s="761"/>
    </row>
    <row r="9" spans="1:10" x14ac:dyDescent="0.2">
      <c r="A9" s="689"/>
      <c r="B9" s="686" t="s">
        <v>1148</v>
      </c>
      <c r="C9" s="692"/>
      <c r="D9" s="693"/>
      <c r="E9" s="680"/>
      <c r="F9" s="680"/>
      <c r="G9" s="680"/>
      <c r="H9" s="762"/>
    </row>
    <row r="10" spans="1:10" ht="53.25" customHeight="1" x14ac:dyDescent="0.2">
      <c r="A10" s="689"/>
      <c r="B10" s="686" t="s">
        <v>1149</v>
      </c>
      <c r="C10" s="694"/>
      <c r="D10" s="695"/>
      <c r="E10" s="680"/>
      <c r="F10" s="680"/>
      <c r="G10" s="680"/>
      <c r="H10" s="762"/>
    </row>
    <row r="11" spans="1:10" x14ac:dyDescent="0.2">
      <c r="A11" s="689"/>
      <c r="B11" s="686" t="s">
        <v>1150</v>
      </c>
      <c r="C11" s="696"/>
      <c r="D11" s="693"/>
      <c r="E11" s="680"/>
      <c r="F11" s="680"/>
      <c r="G11" s="680"/>
      <c r="H11" s="762"/>
    </row>
    <row r="12" spans="1:10" x14ac:dyDescent="0.2">
      <c r="A12" s="689"/>
      <c r="B12" s="760" t="s">
        <v>1151</v>
      </c>
      <c r="C12" s="697"/>
      <c r="D12" s="698"/>
      <c r="E12" s="680"/>
      <c r="F12" s="680"/>
      <c r="G12" s="680"/>
      <c r="H12" s="762"/>
    </row>
    <row r="13" spans="1:10" x14ac:dyDescent="0.2">
      <c r="A13" s="689"/>
      <c r="B13" s="686" t="s">
        <v>1152</v>
      </c>
      <c r="C13" s="699"/>
      <c r="D13" s="700"/>
      <c r="E13" s="680"/>
      <c r="F13" s="680"/>
      <c r="G13" s="680"/>
      <c r="H13" s="759"/>
    </row>
    <row r="14" spans="1:10" ht="24" customHeight="1" x14ac:dyDescent="0.2">
      <c r="A14" s="689"/>
      <c r="B14" s="686" t="s">
        <v>1153</v>
      </c>
      <c r="C14" s="701"/>
      <c r="D14" s="702" t="s">
        <v>468</v>
      </c>
      <c r="E14" s="1179" t="s">
        <v>1154</v>
      </c>
      <c r="F14" s="1179"/>
      <c r="G14" s="1179"/>
      <c r="H14" s="1179"/>
    </row>
    <row r="15" spans="1:10" x14ac:dyDescent="0.2">
      <c r="A15" s="689"/>
      <c r="B15" s="686" t="s">
        <v>1155</v>
      </c>
      <c r="C15" s="701"/>
      <c r="D15" s="704"/>
      <c r="E15" s="680"/>
      <c r="F15" s="680"/>
      <c r="G15" s="680"/>
      <c r="H15" s="763"/>
    </row>
    <row r="16" spans="1:10" x14ac:dyDescent="0.2">
      <c r="A16" s="689"/>
      <c r="B16" s="686" t="s">
        <v>1178</v>
      </c>
      <c r="C16" s="705" t="str">
        <f>IF(C7="operació a curt termini",IF(C12="Fix",C13+C10,IF(C12="Variable",SUM(C15+C14+C10))),IF(C12="Fix",C13+C10,IF(C12="Variable",SUM(C15+C14+C10),"")))</f>
        <v/>
      </c>
      <c r="D16" s="702" t="s">
        <v>469</v>
      </c>
      <c r="E16" s="680"/>
      <c r="F16" s="680"/>
      <c r="G16" s="680"/>
      <c r="H16" s="763"/>
      <c r="I16" s="707" t="str">
        <f>IF(C12="Variable","EURIBOR!!!","")</f>
        <v/>
      </c>
    </row>
    <row r="17" spans="1:9" x14ac:dyDescent="0.2">
      <c r="A17" s="689"/>
      <c r="B17" s="760" t="s">
        <v>1156</v>
      </c>
      <c r="C17" s="705"/>
      <c r="D17" s="706"/>
      <c r="E17" s="708"/>
      <c r="F17" s="708"/>
      <c r="G17" s="706"/>
      <c r="H17" s="763"/>
    </row>
    <row r="18" spans="1:9" x14ac:dyDescent="0.2">
      <c r="A18" s="689"/>
      <c r="B18" s="686" t="s">
        <v>1157</v>
      </c>
      <c r="C18" s="705"/>
      <c r="D18" s="702" t="s">
        <v>470</v>
      </c>
      <c r="E18" s="709"/>
      <c r="F18" s="709"/>
      <c r="G18" s="710"/>
    </row>
    <row r="19" spans="1:9" x14ac:dyDescent="0.2">
      <c r="A19" s="689"/>
      <c r="B19" s="686" t="str">
        <f>IF(C7="operació a curt termini","Termini de l'operació (en mesos)",IF(C7="operació a llarg termini","Termini de l'operació (total anys)",""))</f>
        <v/>
      </c>
      <c r="C19" s="711"/>
      <c r="D19" s="712"/>
      <c r="E19" s="713"/>
      <c r="F19" s="713"/>
      <c r="G19" s="764"/>
    </row>
    <row r="20" spans="1:9" x14ac:dyDescent="0.2">
      <c r="A20" s="689"/>
      <c r="B20" s="686" t="s">
        <v>1158</v>
      </c>
      <c r="C20" s="711"/>
      <c r="D20" s="712"/>
      <c r="E20" s="713"/>
      <c r="F20" s="713"/>
      <c r="G20" s="713"/>
    </row>
    <row r="21" spans="1:9" x14ac:dyDescent="0.2">
      <c r="A21" s="689"/>
      <c r="B21" s="765" t="s">
        <v>1159</v>
      </c>
      <c r="C21" s="711"/>
      <c r="D21" s="712"/>
    </row>
    <row r="22" spans="1:9" x14ac:dyDescent="0.2">
      <c r="A22" s="689"/>
      <c r="B22" s="760" t="s">
        <v>1160</v>
      </c>
      <c r="C22" s="711"/>
      <c r="D22" s="712"/>
    </row>
    <row r="23" spans="1:9" x14ac:dyDescent="0.2">
      <c r="A23" s="689"/>
      <c r="B23" s="686" t="s">
        <v>1161</v>
      </c>
      <c r="C23" s="714" t="str">
        <f>IFERROR(C20*C25,"")</f>
        <v/>
      </c>
      <c r="D23" s="715"/>
    </row>
    <row r="24" spans="1:9" x14ac:dyDescent="0.2">
      <c r="A24" s="689"/>
      <c r="B24" s="686" t="s">
        <v>1162</v>
      </c>
      <c r="C24" s="716"/>
      <c r="D24" s="715"/>
    </row>
    <row r="25" spans="1:9" x14ac:dyDescent="0.2">
      <c r="A25" s="689"/>
      <c r="B25" s="686" t="s">
        <v>1163</v>
      </c>
      <c r="C25" s="716" t="str">
        <f>IFERROR(C24/C19,"")</f>
        <v/>
      </c>
      <c r="D25" s="715"/>
    </row>
    <row r="26" spans="1:9" x14ac:dyDescent="0.2">
      <c r="A26" s="689"/>
      <c r="B26" s="717"/>
      <c r="C26" s="718"/>
      <c r="D26" s="718"/>
    </row>
    <row r="27" spans="1:9" x14ac:dyDescent="0.2">
      <c r="A27" s="689"/>
      <c r="B27" s="717"/>
      <c r="C27" s="718"/>
      <c r="D27" s="718"/>
    </row>
    <row r="28" spans="1:9" x14ac:dyDescent="0.2">
      <c r="A28" s="689"/>
      <c r="B28" s="684" t="s">
        <v>1164</v>
      </c>
      <c r="C28" s="718"/>
      <c r="D28" s="718"/>
    </row>
    <row r="29" spans="1:9" x14ac:dyDescent="0.2">
      <c r="A29" s="689"/>
      <c r="B29" s="710"/>
      <c r="C29" s="715"/>
      <c r="D29" s="715"/>
    </row>
    <row r="30" spans="1:9" x14ac:dyDescent="0.2">
      <c r="A30" s="689"/>
      <c r="B30" s="1178" t="s">
        <v>1165</v>
      </c>
      <c r="C30" s="1178"/>
      <c r="D30" s="1178"/>
      <c r="E30" s="1178"/>
      <c r="F30" s="751"/>
      <c r="G30" s="680"/>
      <c r="H30" s="680"/>
      <c r="I30" s="680"/>
    </row>
    <row r="31" spans="1:9" ht="28.5" customHeight="1" x14ac:dyDescent="0.2">
      <c r="A31" s="689"/>
      <c r="B31" s="1178"/>
      <c r="C31" s="1178"/>
      <c r="D31" s="1178"/>
      <c r="E31" s="1178"/>
      <c r="F31" s="751"/>
    </row>
    <row r="32" spans="1:9" x14ac:dyDescent="0.2">
      <c r="A32" s="689"/>
      <c r="B32" s="751"/>
      <c r="C32" s="751"/>
      <c r="D32" s="751"/>
      <c r="E32" s="751"/>
      <c r="F32" s="751"/>
    </row>
    <row r="33" spans="1:10" x14ac:dyDescent="0.2">
      <c r="A33" s="689"/>
      <c r="B33" s="719"/>
      <c r="C33" s="710" t="s">
        <v>1166</v>
      </c>
      <c r="D33" s="710"/>
    </row>
    <row r="34" spans="1:10" ht="24" x14ac:dyDescent="0.2">
      <c r="A34" s="689"/>
      <c r="B34" s="766" t="s">
        <v>1167</v>
      </c>
      <c r="C34" s="720"/>
      <c r="D34" s="721"/>
    </row>
    <row r="35" spans="1:10" x14ac:dyDescent="0.2">
      <c r="A35" s="689"/>
      <c r="B35" s="719"/>
    </row>
    <row r="36" spans="1:10" x14ac:dyDescent="0.2">
      <c r="A36" s="689"/>
      <c r="B36" s="710"/>
    </row>
    <row r="37" spans="1:10" x14ac:dyDescent="0.2">
      <c r="A37" s="689"/>
      <c r="B37" s="684" t="s">
        <v>1168</v>
      </c>
    </row>
    <row r="38" spans="1:10" x14ac:dyDescent="0.2">
      <c r="A38" s="689"/>
      <c r="B38" s="719"/>
    </row>
    <row r="39" spans="1:10" x14ac:dyDescent="0.2">
      <c r="A39" s="689"/>
      <c r="B39" s="686" t="s">
        <v>1169</v>
      </c>
      <c r="C39" s="722" t="str">
        <f>IFERROR(IF(C7="operació a curt termini",1,IF($C$8="amortització lineal (constant)",(C19+C20+(1/C25))/2,IF($C$8="amortització francès",(C19+C20+(1/C25))/2,""))),"")</f>
        <v/>
      </c>
      <c r="D39" s="723"/>
    </row>
    <row r="40" spans="1:10" x14ac:dyDescent="0.2">
      <c r="A40" s="689"/>
      <c r="B40" s="686" t="s">
        <v>1170</v>
      </c>
      <c r="C40" s="722" t="str">
        <f>IFERROR(IF(C7="operació a curt termini",C19,C39*12),"")</f>
        <v/>
      </c>
      <c r="D40" s="723"/>
    </row>
    <row r="41" spans="1:10" x14ac:dyDescent="0.2">
      <c r="A41" s="689"/>
      <c r="B41" s="686" t="s">
        <v>1171</v>
      </c>
      <c r="C41" s="724">
        <f>IFERROR(IF(C39&lt;10,0,IF((((C39-10)*0.01%)&gt;0.15%),0.15%,(C39-10)*0.01%)),)</f>
        <v>0</v>
      </c>
      <c r="D41" s="725"/>
    </row>
    <row r="42" spans="1:10" x14ac:dyDescent="0.2">
      <c r="A42" s="689"/>
      <c r="B42" s="719"/>
    </row>
    <row r="43" spans="1:10" x14ac:dyDescent="0.2">
      <c r="A43" s="689"/>
      <c r="B43" s="719"/>
    </row>
    <row r="44" spans="1:10" x14ac:dyDescent="0.2">
      <c r="A44" s="689"/>
      <c r="B44" s="684" t="s">
        <v>1172</v>
      </c>
    </row>
    <row r="45" spans="1:10" x14ac:dyDescent="0.2">
      <c r="A45" s="689"/>
      <c r="E45" s="680" t="s">
        <v>1173</v>
      </c>
      <c r="F45" s="680"/>
    </row>
    <row r="46" spans="1:10" x14ac:dyDescent="0.2">
      <c r="A46" s="689"/>
      <c r="B46" s="726"/>
      <c r="C46" s="727" t="s">
        <v>1174</v>
      </c>
      <c r="D46" s="728"/>
      <c r="E46" s="729" t="str">
        <f>IF($C$12="Fix","Tipus fix màxim (%)",IF($C$12="Variable","Diferencial màxim sobre l'Euríbor",""))</f>
        <v/>
      </c>
      <c r="F46" s="681"/>
    </row>
    <row r="47" spans="1:10" x14ac:dyDescent="0.2">
      <c r="A47" s="689"/>
      <c r="B47" s="686" t="s">
        <v>1496</v>
      </c>
      <c r="C47" s="730" t="str">
        <f>C40</f>
        <v/>
      </c>
      <c r="D47" s="731"/>
      <c r="E47" s="732"/>
      <c r="F47" s="702" t="s">
        <v>471</v>
      </c>
      <c r="G47" s="703" t="s">
        <v>1175</v>
      </c>
      <c r="H47" s="680"/>
      <c r="I47" s="703"/>
    </row>
    <row r="48" spans="1:10" x14ac:dyDescent="0.2">
      <c r="A48" s="689"/>
      <c r="B48" s="686" t="s">
        <v>1497</v>
      </c>
      <c r="C48" s="733"/>
      <c r="D48" s="731"/>
      <c r="E48" s="732"/>
      <c r="F48" s="734"/>
      <c r="J48" s="680"/>
    </row>
    <row r="49" spans="1:15" x14ac:dyDescent="0.2">
      <c r="A49" s="689"/>
      <c r="B49" s="686" t="s">
        <v>1498</v>
      </c>
      <c r="C49" s="733"/>
      <c r="D49" s="731"/>
      <c r="E49" s="732"/>
      <c r="F49" s="734"/>
      <c r="J49" s="680"/>
    </row>
    <row r="50" spans="1:15" x14ac:dyDescent="0.2">
      <c r="A50" s="689"/>
      <c r="B50" s="735" t="str">
        <f>IF($C$12="Fix","Tipus fix màxim (%)",IF($C$12="Variable","Diferencial màxim sobre l'Euríbor",""))</f>
        <v/>
      </c>
      <c r="C50" s="736"/>
      <c r="D50" s="737"/>
      <c r="E50" s="736" t="str">
        <f>IFERROR(IF($C$12="Fix",IF((E47&lt;&gt;""),IF($C$25=1,E47,#REF!),IF($C$25=1,FORECAST(C47,E48:E49,C48:C49),FORECAST(C47,#REF!,C48:C49))),IF(E47&lt;&gt;"",E47,FORECAST(C47,E48:E49,C48:C49))),"")</f>
        <v/>
      </c>
      <c r="F50" s="738"/>
      <c r="G50" s="680"/>
      <c r="J50" s="680"/>
    </row>
    <row r="51" spans="1:15" x14ac:dyDescent="0.2">
      <c r="A51" s="689"/>
      <c r="B51" s="680"/>
      <c r="C51" s="680"/>
      <c r="D51" s="680"/>
      <c r="E51" s="680"/>
      <c r="F51" s="680"/>
      <c r="G51" s="680"/>
      <c r="J51" s="680"/>
    </row>
    <row r="52" spans="1:15" x14ac:dyDescent="0.2">
      <c r="A52" s="689"/>
      <c r="B52" s="680"/>
      <c r="C52" s="680"/>
      <c r="D52" s="680"/>
      <c r="E52" s="680"/>
      <c r="F52" s="680"/>
      <c r="G52" s="680"/>
      <c r="J52" s="680"/>
    </row>
    <row r="53" spans="1:15" x14ac:dyDescent="0.2">
      <c r="A53" s="689"/>
      <c r="B53" s="767" t="s">
        <v>1176</v>
      </c>
      <c r="C53" s="680"/>
      <c r="D53" s="680"/>
      <c r="E53" s="680"/>
      <c r="F53" s="680"/>
      <c r="G53" s="680"/>
      <c r="J53" s="680"/>
    </row>
    <row r="54" spans="1:15" x14ac:dyDescent="0.2">
      <c r="A54" s="689"/>
      <c r="B54" s="680"/>
      <c r="E54" s="680"/>
      <c r="F54" s="680"/>
      <c r="H54" s="680"/>
    </row>
    <row r="55" spans="1:15" x14ac:dyDescent="0.2">
      <c r="A55" s="689"/>
      <c r="B55" s="739" t="s">
        <v>1177</v>
      </c>
      <c r="C55" s="740" t="str">
        <f>IFERROR(IF(C12="Variable", Euríbor+Diferencial_tipus_operació+Diferencial_CFE,Diferencial_tipus_operació+Diferencial_CFE),"")</f>
        <v/>
      </c>
      <c r="D55" s="741"/>
      <c r="E55" s="742"/>
      <c r="F55" s="742"/>
      <c r="G55" s="743"/>
    </row>
    <row r="56" spans="1:15" x14ac:dyDescent="0.2">
      <c r="A56" s="689"/>
      <c r="B56" s="739" t="s">
        <v>1178</v>
      </c>
      <c r="C56" s="740" t="str">
        <f>C16</f>
        <v/>
      </c>
      <c r="D56" s="741"/>
      <c r="E56" s="744"/>
      <c r="F56" s="744"/>
    </row>
    <row r="57" spans="1:15" ht="13.5" thickBot="1" x14ac:dyDescent="0.25">
      <c r="A57" s="689"/>
      <c r="C57" s="680"/>
      <c r="D57" s="680"/>
      <c r="E57" s="744"/>
      <c r="F57" s="744"/>
      <c r="N57" s="768"/>
      <c r="O57" s="768"/>
    </row>
    <row r="58" spans="1:15" ht="13.5" thickBot="1" x14ac:dyDescent="0.25">
      <c r="A58" s="689"/>
      <c r="B58" s="745" t="s">
        <v>1499</v>
      </c>
      <c r="C58" s="746"/>
      <c r="D58" s="681"/>
      <c r="E58" s="744"/>
      <c r="F58" s="744"/>
    </row>
    <row r="59" spans="1:15" x14ac:dyDescent="0.2">
      <c r="A59" s="689"/>
      <c r="C59" s="710"/>
      <c r="D59" s="710"/>
      <c r="E59" s="744"/>
      <c r="F59" s="744"/>
    </row>
    <row r="60" spans="1:15" ht="12.75" customHeight="1" x14ac:dyDescent="0.2">
      <c r="A60" s="747" t="s">
        <v>468</v>
      </c>
      <c r="B60" s="748" t="s">
        <v>1179</v>
      </c>
      <c r="C60" s="681"/>
      <c r="D60" s="681"/>
      <c r="E60" s="749"/>
      <c r="F60" s="749"/>
      <c r="G60" s="750"/>
    </row>
    <row r="61" spans="1:15" ht="28.5" customHeight="1" x14ac:dyDescent="0.2">
      <c r="A61" s="769" t="s">
        <v>469</v>
      </c>
      <c r="B61" s="1178" t="s">
        <v>1180</v>
      </c>
      <c r="C61" s="1178"/>
      <c r="D61" s="1178"/>
      <c r="E61" s="1178"/>
      <c r="F61" s="1178"/>
      <c r="G61" s="1178"/>
      <c r="H61" s="1178"/>
    </row>
    <row r="62" spans="1:15" ht="36" customHeight="1" x14ac:dyDescent="0.2">
      <c r="A62" s="769" t="s">
        <v>470</v>
      </c>
      <c r="B62" s="1178" t="s">
        <v>1181</v>
      </c>
      <c r="C62" s="1178"/>
      <c r="D62" s="1178"/>
      <c r="E62" s="1178"/>
      <c r="F62" s="1178"/>
      <c r="G62" s="1178"/>
      <c r="H62" s="1178"/>
    </row>
    <row r="63" spans="1:15" ht="15" customHeight="1" x14ac:dyDescent="0.2">
      <c r="A63" s="747" t="s">
        <v>471</v>
      </c>
      <c r="B63" s="748" t="s">
        <v>1182</v>
      </c>
    </row>
    <row r="64" spans="1:15" x14ac:dyDescent="0.2">
      <c r="C64" s="680"/>
      <c r="D64" s="680"/>
      <c r="E64" s="680"/>
      <c r="F64" s="680"/>
    </row>
    <row r="65" spans="3:6" x14ac:dyDescent="0.2">
      <c r="C65" s="680"/>
      <c r="D65" s="680"/>
      <c r="E65" s="680"/>
      <c r="F65" s="680"/>
    </row>
    <row r="66" spans="3:6" ht="30" customHeight="1" x14ac:dyDescent="0.2">
      <c r="C66" s="680"/>
      <c r="D66" s="680"/>
      <c r="E66" s="680"/>
      <c r="F66" s="680"/>
    </row>
  </sheetData>
  <mergeCells count="6">
    <mergeCell ref="B62:H62"/>
    <mergeCell ref="C1:H1"/>
    <mergeCell ref="C2:H2"/>
    <mergeCell ref="E14:H14"/>
    <mergeCell ref="B30:E31"/>
    <mergeCell ref="B61:H61"/>
  </mergeCells>
  <conditionalFormatting sqref="G18">
    <cfRule type="expression" dxfId="161" priority="18" stopIfTrue="1">
      <formula>C7="operació a llarg termini"</formula>
    </cfRule>
  </conditionalFormatting>
  <conditionalFormatting sqref="G19">
    <cfRule type="expression" dxfId="160" priority="19" stopIfTrue="1">
      <formula>C7="operació a llarg termini"</formula>
    </cfRule>
  </conditionalFormatting>
  <conditionalFormatting sqref="C21:D21">
    <cfRule type="expression" dxfId="159" priority="20" stopIfTrue="1">
      <formula>C7="operació a curt termini"</formula>
    </cfRule>
  </conditionalFormatting>
  <conditionalFormatting sqref="C22:D22">
    <cfRule type="expression" dxfId="158" priority="21" stopIfTrue="1">
      <formula>C7="operació a curt termini"</formula>
    </cfRule>
  </conditionalFormatting>
  <conditionalFormatting sqref="C23:D23">
    <cfRule type="expression" dxfId="157" priority="22" stopIfTrue="1">
      <formula>C7="operació a curt termini"</formula>
    </cfRule>
  </conditionalFormatting>
  <conditionalFormatting sqref="C24:D24">
    <cfRule type="expression" dxfId="156" priority="23" stopIfTrue="1">
      <formula>C7="operació a curt termini"</formula>
    </cfRule>
  </conditionalFormatting>
  <conditionalFormatting sqref="C25:D26">
    <cfRule type="expression" dxfId="155" priority="24" stopIfTrue="1">
      <formula>C7="operació a curt termini"</formula>
    </cfRule>
  </conditionalFormatting>
  <conditionalFormatting sqref="D58">
    <cfRule type="cellIs" dxfId="154" priority="16" stopIfTrue="1" operator="equal">
      <formula>"No compleix"</formula>
    </cfRule>
    <cfRule type="cellIs" dxfId="153" priority="17" stopIfTrue="1" operator="equal">
      <formula>"compleix ppi. prudència"</formula>
    </cfRule>
  </conditionalFormatting>
  <conditionalFormatting sqref="C28:D28">
    <cfRule type="expression" dxfId="152" priority="25" stopIfTrue="1">
      <formula>C8="operació a curt termini"</formula>
    </cfRule>
  </conditionalFormatting>
  <conditionalFormatting sqref="C27:D27">
    <cfRule type="expression" dxfId="151" priority="26" stopIfTrue="1">
      <formula>C8="operació a curt termini"</formula>
    </cfRule>
  </conditionalFormatting>
  <conditionalFormatting sqref="C39:D40">
    <cfRule type="expression" dxfId="150" priority="15" stopIfTrue="1">
      <formula>C24="operació a curt termini"</formula>
    </cfRule>
  </conditionalFormatting>
  <conditionalFormatting sqref="C14:D14">
    <cfRule type="expression" dxfId="149" priority="14">
      <formula>$C$12="Fix"</formula>
    </cfRule>
  </conditionalFormatting>
  <conditionalFormatting sqref="C15:D15">
    <cfRule type="expression" dxfId="148" priority="13">
      <formula>$C$12="Fix"</formula>
    </cfRule>
  </conditionalFormatting>
  <conditionalFormatting sqref="I16">
    <cfRule type="expression" dxfId="147" priority="27" stopIfTrue="1">
      <formula>#REF!=""</formula>
    </cfRule>
  </conditionalFormatting>
  <conditionalFormatting sqref="E14">
    <cfRule type="expression" dxfId="146" priority="12">
      <formula>$C$12="Fix"</formula>
    </cfRule>
  </conditionalFormatting>
  <conditionalFormatting sqref="C13:D13">
    <cfRule type="expression" dxfId="145" priority="11">
      <formula>$C$12="Variable"</formula>
    </cfRule>
  </conditionalFormatting>
  <conditionalFormatting sqref="A60:A62">
    <cfRule type="expression" dxfId="144" priority="10">
      <formula>$C$12="Fix"</formula>
    </cfRule>
  </conditionalFormatting>
  <conditionalFormatting sqref="A63">
    <cfRule type="expression" dxfId="143" priority="9">
      <formula>$C$12="Fix"</formula>
    </cfRule>
  </conditionalFormatting>
  <conditionalFormatting sqref="F47">
    <cfRule type="expression" dxfId="142" priority="8">
      <formula>$C$12="Fix"</formula>
    </cfRule>
  </conditionalFormatting>
  <conditionalFormatting sqref="D16">
    <cfRule type="expression" dxfId="141" priority="7">
      <formula>$C$12="Fix"</formula>
    </cfRule>
  </conditionalFormatting>
  <conditionalFormatting sqref="D18">
    <cfRule type="expression" dxfId="140" priority="6">
      <formula>$C$12="Fix"</formula>
    </cfRule>
  </conditionalFormatting>
  <conditionalFormatting sqref="B13">
    <cfRule type="expression" dxfId="139" priority="5">
      <formula>$C$12="Variable"</formula>
    </cfRule>
  </conditionalFormatting>
  <conditionalFormatting sqref="B14">
    <cfRule type="expression" dxfId="138" priority="4">
      <formula>$C$12="Fix"</formula>
    </cfRule>
  </conditionalFormatting>
  <conditionalFormatting sqref="B15">
    <cfRule type="expression" dxfId="137" priority="3">
      <formula>$C$12="Fix"</formula>
    </cfRule>
  </conditionalFormatting>
  <conditionalFormatting sqref="C58">
    <cfRule type="cellIs" dxfId="136" priority="1" stopIfTrue="1" operator="equal">
      <formula>"No compleix"</formula>
    </cfRule>
    <cfRule type="cellIs" dxfId="135" priority="2" stopIfTrue="1" operator="equal">
      <formula>"compleix ppi. prudència"</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topLeftCell="A19" zoomScaleNormal="100" zoomScaleSheetLayoutView="100" workbookViewId="0">
      <selection activeCell="B28" sqref="B28"/>
    </sheetView>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5" width="12" style="42" customWidth="1"/>
    <col min="6" max="6" width="2.42578125" style="42" customWidth="1"/>
    <col min="7" max="16384" width="11.42578125" style="42"/>
  </cols>
  <sheetData>
    <row r="1" spans="1:5" ht="18.75" customHeight="1" x14ac:dyDescent="0.2">
      <c r="A1" s="24" t="s">
        <v>222</v>
      </c>
      <c r="B1" s="24" t="str">
        <f>Inventario!A1</f>
        <v>1.</v>
      </c>
      <c r="C1" s="24" t="str">
        <f>Inventario!B1</f>
        <v>Control permanente no planificable</v>
      </c>
      <c r="D1" s="24"/>
    </row>
    <row r="2" spans="1:5" x14ac:dyDescent="0.2">
      <c r="A2" s="25" t="s">
        <v>223</v>
      </c>
      <c r="B2" s="25" t="str">
        <f>Inventario!B24</f>
        <v>1.4</v>
      </c>
      <c r="C2" s="25" t="str">
        <f>Inventario!C24</f>
        <v>Endeudamiento</v>
      </c>
      <c r="D2" s="25"/>
    </row>
    <row r="3" spans="1:5" x14ac:dyDescent="0.2">
      <c r="A3" s="57" t="s">
        <v>224</v>
      </c>
      <c r="B3" s="57" t="str">
        <f>Inventario!C26</f>
        <v>1.4.2</v>
      </c>
      <c r="C3" s="51" t="str">
        <f>Inventario!D26</f>
        <v>Concertación o modificación de operaciones de crédito a largo plazo</v>
      </c>
      <c r="D3" s="51"/>
    </row>
    <row r="5" spans="1:5" x14ac:dyDescent="0.2">
      <c r="A5" s="60"/>
      <c r="B5" s="52" t="s">
        <v>226</v>
      </c>
      <c r="C5" s="47" t="s">
        <v>227</v>
      </c>
      <c r="D5" s="47"/>
    </row>
    <row r="6" spans="1:5" ht="66.75" customHeight="1" x14ac:dyDescent="0.2">
      <c r="A6" s="38"/>
      <c r="B6" s="560" t="str">
        <f>Inventario!E26</f>
        <v>Art. 52.2 RDLeg 2/2004
Art. 4.1.b).3 RD 128/2018</v>
      </c>
      <c r="C6" s="39" t="str">
        <f>Inventario!F26</f>
        <v xml:space="preserve">La concertación o modificación de cualquier operación de crédito deberá acordarse previo informe de la intervención en el que se analizará, especialmente, la capacidad de la entidad local para hacer frente, en el tiempo, a las obligaciones que de aquellas se deriven para esta. </v>
      </c>
      <c r="D6" s="39"/>
    </row>
    <row r="7" spans="1:5" x14ac:dyDescent="0.2">
      <c r="A7" s="59"/>
      <c r="B7" s="81"/>
      <c r="C7" s="31"/>
      <c r="D7" s="31"/>
    </row>
    <row r="8" spans="1:5" x14ac:dyDescent="0.2">
      <c r="A8" s="60" t="s">
        <v>228</v>
      </c>
      <c r="B8" s="52" t="s">
        <v>226</v>
      </c>
      <c r="C8" s="61" t="str">
        <f>'1.1.1'!C8</f>
        <v>Aspectos a revisar</v>
      </c>
      <c r="D8" s="815" t="s">
        <v>1396</v>
      </c>
    </row>
    <row r="9" spans="1:5" ht="25.5" x14ac:dyDescent="0.2">
      <c r="A9" s="499" t="s">
        <v>230</v>
      </c>
      <c r="B9" s="28" t="s">
        <v>231</v>
      </c>
      <c r="C9" s="500" t="s">
        <v>232</v>
      </c>
      <c r="D9" s="775" t="s">
        <v>1397</v>
      </c>
    </row>
    <row r="10" spans="1:5" ht="25.5" x14ac:dyDescent="0.2">
      <c r="A10" s="501" t="s">
        <v>233</v>
      </c>
      <c r="B10" s="32" t="s">
        <v>234</v>
      </c>
      <c r="C10" s="504" t="s">
        <v>235</v>
      </c>
      <c r="D10" s="775" t="s">
        <v>1397</v>
      </c>
    </row>
    <row r="11" spans="1:5" ht="38.25" x14ac:dyDescent="0.2">
      <c r="A11" s="625" t="s">
        <v>236</v>
      </c>
      <c r="B11" s="537" t="s">
        <v>1121</v>
      </c>
      <c r="C11" s="537" t="s">
        <v>1183</v>
      </c>
      <c r="D11" s="775" t="s">
        <v>1397</v>
      </c>
    </row>
    <row r="12" spans="1:5" ht="38.25" x14ac:dyDescent="0.2">
      <c r="A12" s="501" t="s">
        <v>239</v>
      </c>
      <c r="B12" s="538" t="s">
        <v>1121</v>
      </c>
      <c r="C12" s="528" t="s">
        <v>1184</v>
      </c>
      <c r="D12" s="775" t="s">
        <v>1397</v>
      </c>
    </row>
    <row r="13" spans="1:5" ht="74.25" customHeight="1" x14ac:dyDescent="0.2">
      <c r="A13" s="625" t="s">
        <v>241</v>
      </c>
      <c r="B13" s="528" t="s">
        <v>1185</v>
      </c>
      <c r="C13" s="528" t="s">
        <v>1125</v>
      </c>
      <c r="D13" s="775" t="s">
        <v>1397</v>
      </c>
      <c r="E13" s="658"/>
    </row>
    <row r="14" spans="1:5" ht="74.25" customHeight="1" x14ac:dyDescent="0.2">
      <c r="A14" s="625" t="s">
        <v>244</v>
      </c>
      <c r="B14" s="528" t="s">
        <v>1186</v>
      </c>
      <c r="C14" s="528" t="s">
        <v>1187</v>
      </c>
      <c r="D14" s="775" t="s">
        <v>1397</v>
      </c>
      <c r="E14" s="659"/>
    </row>
    <row r="15" spans="1:5" ht="25.5" x14ac:dyDescent="0.2">
      <c r="A15" s="625" t="s">
        <v>247</v>
      </c>
      <c r="B15" s="538" t="s">
        <v>1126</v>
      </c>
      <c r="C15" s="642" t="s">
        <v>1188</v>
      </c>
      <c r="D15" s="775" t="s">
        <v>1397</v>
      </c>
    </row>
    <row r="16" spans="1:5" ht="45.75" customHeight="1" x14ac:dyDescent="0.2">
      <c r="A16" s="625" t="s">
        <v>250</v>
      </c>
      <c r="B16" s="538" t="s">
        <v>1126</v>
      </c>
      <c r="C16" s="642" t="s">
        <v>1189</v>
      </c>
      <c r="D16" s="775" t="s">
        <v>1397</v>
      </c>
    </row>
    <row r="17" spans="1:6" ht="113.25" customHeight="1" x14ac:dyDescent="0.2">
      <c r="A17" s="625" t="s">
        <v>253</v>
      </c>
      <c r="B17" s="79" t="s">
        <v>1190</v>
      </c>
      <c r="C17" s="80" t="s">
        <v>1191</v>
      </c>
      <c r="D17" s="817" t="s">
        <v>1397</v>
      </c>
      <c r="E17" s="534" t="s">
        <v>1192</v>
      </c>
      <c r="F17" s="53"/>
    </row>
    <row r="18" spans="1:6" ht="102.75" customHeight="1" x14ac:dyDescent="0.2">
      <c r="A18" s="625" t="s">
        <v>256</v>
      </c>
      <c r="B18" s="538" t="s">
        <v>1193</v>
      </c>
      <c r="C18" s="32" t="s">
        <v>1194</v>
      </c>
      <c r="D18" s="775" t="s">
        <v>1397</v>
      </c>
      <c r="E18" s="505"/>
    </row>
    <row r="19" spans="1:6" ht="38.25" x14ac:dyDescent="0.2">
      <c r="A19" s="625" t="s">
        <v>259</v>
      </c>
      <c r="B19" s="538" t="s">
        <v>1195</v>
      </c>
      <c r="C19" s="32" t="s">
        <v>1196</v>
      </c>
      <c r="D19" s="775" t="s">
        <v>1397</v>
      </c>
      <c r="E19" s="565"/>
      <c r="F19" s="564"/>
    </row>
    <row r="20" spans="1:6" ht="75" customHeight="1" x14ac:dyDescent="0.2">
      <c r="A20" s="625" t="s">
        <v>262</v>
      </c>
      <c r="B20" s="538" t="s">
        <v>1197</v>
      </c>
      <c r="C20" s="32" t="s">
        <v>1198</v>
      </c>
      <c r="D20" s="775" t="s">
        <v>1397</v>
      </c>
      <c r="E20" s="1180"/>
      <c r="F20" s="1180"/>
    </row>
    <row r="21" spans="1:6" ht="51" x14ac:dyDescent="0.2">
      <c r="A21" s="625" t="s">
        <v>265</v>
      </c>
      <c r="B21" s="79" t="s">
        <v>1132</v>
      </c>
      <c r="C21" s="79" t="s">
        <v>1199</v>
      </c>
      <c r="D21" s="775" t="s">
        <v>1397</v>
      </c>
      <c r="E21" s="534" t="s">
        <v>1134</v>
      </c>
    </row>
    <row r="22" spans="1:6" ht="38.25" x14ac:dyDescent="0.2">
      <c r="A22" s="625" t="s">
        <v>267</v>
      </c>
      <c r="B22" s="538" t="s">
        <v>1200</v>
      </c>
      <c r="C22" s="32" t="s">
        <v>1201</v>
      </c>
      <c r="D22" s="775" t="s">
        <v>1397</v>
      </c>
      <c r="E22" s="564"/>
    </row>
    <row r="23" spans="1:6" x14ac:dyDescent="0.2">
      <c r="A23" s="43" t="s">
        <v>338</v>
      </c>
      <c r="B23" s="52" t="s">
        <v>226</v>
      </c>
      <c r="C23" s="61" t="s">
        <v>339</v>
      </c>
      <c r="D23" s="815"/>
      <c r="E23" s="40"/>
    </row>
    <row r="24" spans="1:6" x14ac:dyDescent="0.2">
      <c r="A24" s="501" t="s">
        <v>340</v>
      </c>
      <c r="B24" s="32"/>
      <c r="C24" s="32" t="s">
        <v>341</v>
      </c>
      <c r="D24" s="775" t="s">
        <v>1398</v>
      </c>
      <c r="E24" s="40"/>
    </row>
    <row r="25" spans="1:6" x14ac:dyDescent="0.2">
      <c r="A25" s="43" t="s">
        <v>342</v>
      </c>
      <c r="B25" s="52" t="s">
        <v>226</v>
      </c>
      <c r="C25" s="61" t="s">
        <v>343</v>
      </c>
      <c r="D25" s="815"/>
      <c r="E25" s="40"/>
    </row>
    <row r="26" spans="1:6" ht="51" x14ac:dyDescent="0.2">
      <c r="A26" s="660" t="s">
        <v>344</v>
      </c>
      <c r="B26" s="630" t="s">
        <v>1505</v>
      </c>
      <c r="C26" s="631" t="s">
        <v>1137</v>
      </c>
      <c r="D26" s="775" t="s">
        <v>1397</v>
      </c>
      <c r="E26" s="507"/>
    </row>
    <row r="27" spans="1:6" ht="25.5" x14ac:dyDescent="0.2">
      <c r="A27" s="661" t="s">
        <v>347</v>
      </c>
      <c r="B27" s="630" t="s">
        <v>1141</v>
      </c>
      <c r="C27" s="32" t="s">
        <v>1202</v>
      </c>
      <c r="D27" s="775" t="s">
        <v>1397</v>
      </c>
      <c r="E27" s="40"/>
    </row>
    <row r="28" spans="1:6" ht="25.5" x14ac:dyDescent="0.2">
      <c r="A28" s="661" t="s">
        <v>350</v>
      </c>
      <c r="B28" s="630" t="s">
        <v>1203</v>
      </c>
      <c r="C28" s="32" t="s">
        <v>1204</v>
      </c>
      <c r="D28" s="775" t="s">
        <v>1397</v>
      </c>
      <c r="E28" s="40"/>
    </row>
    <row r="29" spans="1:6" ht="25.5" x14ac:dyDescent="0.2">
      <c r="A29" s="661" t="s">
        <v>353</v>
      </c>
      <c r="B29" s="630" t="s">
        <v>1139</v>
      </c>
      <c r="C29" s="32" t="s">
        <v>1205</v>
      </c>
      <c r="D29" s="775" t="s">
        <v>1397</v>
      </c>
      <c r="E29" s="40"/>
    </row>
    <row r="30" spans="1:6" x14ac:dyDescent="0.2">
      <c r="A30" s="43" t="s">
        <v>1143</v>
      </c>
      <c r="B30" s="52" t="s">
        <v>226</v>
      </c>
      <c r="C30" s="61" t="s">
        <v>360</v>
      </c>
      <c r="D30" s="815"/>
      <c r="E30" s="40"/>
    </row>
    <row r="31" spans="1:6" x14ac:dyDescent="0.2">
      <c r="A31" s="524" t="s">
        <v>361</v>
      </c>
      <c r="B31" s="33"/>
      <c r="C31" s="35" t="s">
        <v>341</v>
      </c>
      <c r="D31" s="775" t="s">
        <v>1398</v>
      </c>
      <c r="E31" s="40"/>
    </row>
    <row r="32" spans="1:6" x14ac:dyDescent="0.2">
      <c r="E32" s="40"/>
    </row>
  </sheetData>
  <mergeCells count="1">
    <mergeCell ref="E20:F20"/>
  </mergeCells>
  <printOptions horizontalCentered="1"/>
  <pageMargins left="0.70866141732283472" right="0.70866141732283472" top="1.0629921259842521" bottom="0.74803149606299213" header="0.31496062992125984" footer="0.31496062992125984"/>
  <pageSetup paperSize="9" scale="79"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view="pageBreakPreview" zoomScaleNormal="100" zoomScaleSheetLayoutView="100" workbookViewId="0">
      <selection activeCell="B24" sqref="B24"/>
    </sheetView>
  </sheetViews>
  <sheetFormatPr defaultColWidth="11.42578125" defaultRowHeight="12" x14ac:dyDescent="0.25"/>
  <cols>
    <col min="1" max="1" width="5.140625" style="83" bestFit="1" customWidth="1"/>
    <col min="2" max="2" width="44.7109375" style="82" customWidth="1"/>
    <col min="3" max="8" width="16.7109375" style="83" customWidth="1"/>
    <col min="9" max="9" width="7.28515625" style="83" customWidth="1"/>
    <col min="10" max="10" width="16.7109375" style="83" hidden="1" customWidth="1"/>
    <col min="11" max="11" width="5.140625" style="83" customWidth="1"/>
    <col min="12" max="16384" width="11.42578125" style="83"/>
  </cols>
  <sheetData>
    <row r="1" spans="1:10" s="680" customFormat="1" ht="12.75" x14ac:dyDescent="0.2">
      <c r="A1" s="850" t="s">
        <v>145</v>
      </c>
      <c r="B1" s="851" t="s">
        <v>1404</v>
      </c>
      <c r="C1" s="1040" t="s">
        <v>146</v>
      </c>
      <c r="D1" s="1040"/>
      <c r="E1" s="1040"/>
      <c r="F1" s="1040"/>
      <c r="G1" s="1040"/>
      <c r="H1" s="1040"/>
      <c r="I1" s="683"/>
      <c r="J1" s="683"/>
    </row>
    <row r="2" spans="1:10" s="680" customFormat="1" ht="12.75" x14ac:dyDescent="0.2">
      <c r="A2" s="87"/>
      <c r="B2" s="852" t="s">
        <v>1405</v>
      </c>
      <c r="C2" s="1041" t="s">
        <v>1413</v>
      </c>
      <c r="D2" s="1041"/>
      <c r="E2" s="1041"/>
      <c r="F2" s="1041"/>
      <c r="G2" s="1041"/>
      <c r="H2" s="1041"/>
      <c r="I2" s="683"/>
      <c r="J2" s="683"/>
    </row>
    <row r="3" spans="1:10" s="121" customFormat="1" ht="21" thickBot="1" x14ac:dyDescent="0.3">
      <c r="B3" s="1183"/>
      <c r="C3" s="1183"/>
      <c r="D3" s="1183"/>
      <c r="E3" s="1183"/>
      <c r="F3" s="1183"/>
      <c r="G3" s="1183"/>
      <c r="H3" s="1183"/>
      <c r="I3" s="1183"/>
      <c r="J3" s="1183"/>
    </row>
    <row r="4" spans="1:10" ht="26.25" thickBot="1" x14ac:dyDescent="0.3">
      <c r="B4" s="879" t="s">
        <v>362</v>
      </c>
      <c r="C4" s="880"/>
      <c r="D4" s="452" t="s">
        <v>363</v>
      </c>
    </row>
    <row r="5" spans="1:10" ht="12.75" x14ac:dyDescent="0.25">
      <c r="B5" s="881" t="s">
        <v>946</v>
      </c>
      <c r="C5" s="882"/>
      <c r="D5" s="522" t="s">
        <v>365</v>
      </c>
    </row>
    <row r="6" spans="1:10" ht="12.75" x14ac:dyDescent="0.25">
      <c r="B6" s="883" t="s">
        <v>1399</v>
      </c>
      <c r="C6" s="884"/>
      <c r="D6" s="522" t="s">
        <v>365</v>
      </c>
    </row>
    <row r="7" spans="1:10" ht="12.75" x14ac:dyDescent="0.25">
      <c r="B7" s="883" t="s">
        <v>687</v>
      </c>
      <c r="C7" s="884"/>
      <c r="D7" s="523" t="s">
        <v>366</v>
      </c>
    </row>
    <row r="9" spans="1:10" ht="12.75" thickBot="1" x14ac:dyDescent="0.3"/>
    <row r="10" spans="1:10" s="86" customFormat="1" ht="51" x14ac:dyDescent="0.25">
      <c r="B10" s="871" t="s">
        <v>367</v>
      </c>
      <c r="C10" s="84" t="s">
        <v>368</v>
      </c>
      <c r="D10" s="84" t="s">
        <v>369</v>
      </c>
      <c r="E10" s="85" t="s">
        <v>370</v>
      </c>
    </row>
    <row r="11" spans="1:10" s="87" customFormat="1" ht="33.75" customHeight="1" thickBot="1" x14ac:dyDescent="0.3">
      <c r="B11" s="872"/>
      <c r="C11" s="511">
        <f>+F25</f>
        <v>0</v>
      </c>
      <c r="D11" s="511">
        <f>+F42</f>
        <v>0</v>
      </c>
      <c r="E11" s="456">
        <f>IF(D11=0,0,C11/D11)</f>
        <v>0</v>
      </c>
    </row>
    <row r="12" spans="1:10" s="87" customFormat="1" ht="12.75" x14ac:dyDescent="0.25">
      <c r="B12" s="88"/>
    </row>
    <row r="13" spans="1:10" s="87" customFormat="1" ht="12.75" x14ac:dyDescent="0.25">
      <c r="B13" s="88"/>
    </row>
    <row r="14" spans="1:10" s="87" customFormat="1" ht="12.75" x14ac:dyDescent="0.25">
      <c r="B14" s="306" t="s">
        <v>371</v>
      </c>
    </row>
    <row r="15" spans="1:10" s="87" customFormat="1" ht="13.5" thickBot="1" x14ac:dyDescent="0.3">
      <c r="B15" s="88"/>
    </row>
    <row r="16" spans="1:10" s="91" customFormat="1" ht="65.25" customHeight="1" thickBot="1" x14ac:dyDescent="0.3">
      <c r="B16" s="212" t="s">
        <v>372</v>
      </c>
      <c r="C16" s="89" t="str">
        <f>+B5</f>
        <v>Nombre Entidad local</v>
      </c>
      <c r="D16" s="89" t="str">
        <f>+B6</f>
        <v xml:space="preserve">Nombre Organismo autónomo /  Consorcio adscrito </v>
      </c>
      <c r="E16" s="89" t="str">
        <f>+B7</f>
        <v xml:space="preserve">Nombre EPE / Sociedad municipal / Fundación </v>
      </c>
      <c r="F16" s="90" t="s">
        <v>373</v>
      </c>
    </row>
    <row r="17" spans="2:6" s="87" customFormat="1" ht="12.75" x14ac:dyDescent="0.25">
      <c r="B17" s="309" t="s">
        <v>374</v>
      </c>
      <c r="C17" s="310">
        <f t="shared" ref="C17:E17" si="0">SUM(C18:C20)</f>
        <v>0</v>
      </c>
      <c r="D17" s="310">
        <f t="shared" si="0"/>
        <v>0</v>
      </c>
      <c r="E17" s="310">
        <f t="shared" si="0"/>
        <v>0</v>
      </c>
      <c r="F17" s="512">
        <f t="shared" ref="F17:F24" si="1">SUM(C17:E17)</f>
        <v>0</v>
      </c>
    </row>
    <row r="18" spans="2:6" s="92" customFormat="1" ht="12.75" x14ac:dyDescent="0.25">
      <c r="B18" s="311" t="s">
        <v>375</v>
      </c>
      <c r="C18" s="316"/>
      <c r="D18" s="316"/>
      <c r="E18" s="316"/>
      <c r="F18" s="513">
        <f t="shared" si="1"/>
        <v>0</v>
      </c>
    </row>
    <row r="19" spans="2:6" s="92" customFormat="1" ht="12.75" x14ac:dyDescent="0.25">
      <c r="B19" s="311" t="s">
        <v>376</v>
      </c>
      <c r="C19" s="316"/>
      <c r="D19" s="316"/>
      <c r="E19" s="316"/>
      <c r="F19" s="513">
        <f t="shared" si="1"/>
        <v>0</v>
      </c>
    </row>
    <row r="20" spans="2:6" s="92" customFormat="1" ht="12.75" x14ac:dyDescent="0.25">
      <c r="B20" s="312" t="s">
        <v>377</v>
      </c>
      <c r="C20" s="317"/>
      <c r="D20" s="317"/>
      <c r="E20" s="317"/>
      <c r="F20" s="514">
        <f t="shared" si="1"/>
        <v>0</v>
      </c>
    </row>
    <row r="21" spans="2:6" s="87" customFormat="1" ht="12.75" x14ac:dyDescent="0.25">
      <c r="B21" s="93" t="s">
        <v>378</v>
      </c>
      <c r="C21" s="416"/>
      <c r="D21" s="416"/>
      <c r="E21" s="416"/>
      <c r="F21" s="515">
        <f t="shared" si="1"/>
        <v>0</v>
      </c>
    </row>
    <row r="22" spans="2:6" s="87" customFormat="1" ht="12.75" x14ac:dyDescent="0.25">
      <c r="B22" s="453" t="s">
        <v>1206</v>
      </c>
      <c r="C22" s="412">
        <f>+C23-C24</f>
        <v>0</v>
      </c>
      <c r="D22" s="412">
        <f t="shared" ref="D22:E22" si="2">+D23-D24</f>
        <v>0</v>
      </c>
      <c r="E22" s="412">
        <f t="shared" si="2"/>
        <v>0</v>
      </c>
      <c r="F22" s="575">
        <f t="shared" si="1"/>
        <v>0</v>
      </c>
    </row>
    <row r="23" spans="2:6" s="87" customFormat="1" ht="24" customHeight="1" x14ac:dyDescent="0.25">
      <c r="B23" s="454" t="s">
        <v>380</v>
      </c>
      <c r="C23" s="417"/>
      <c r="D23" s="417"/>
      <c r="E23" s="417"/>
      <c r="F23" s="513">
        <f t="shared" si="1"/>
        <v>0</v>
      </c>
    </row>
    <row r="24" spans="2:6" s="87" customFormat="1" ht="24.75" thickBot="1" x14ac:dyDescent="0.3">
      <c r="B24" s="455" t="s">
        <v>381</v>
      </c>
      <c r="C24" s="418"/>
      <c r="D24" s="418"/>
      <c r="E24" s="418"/>
      <c r="F24" s="516">
        <f t="shared" si="1"/>
        <v>0</v>
      </c>
    </row>
    <row r="25" spans="2:6" s="87" customFormat="1" ht="13.5" thickBot="1" x14ac:dyDescent="0.3">
      <c r="B25" s="94" t="s">
        <v>373</v>
      </c>
      <c r="C25" s="95">
        <f>+C17+C21+C22</f>
        <v>0</v>
      </c>
      <c r="D25" s="95">
        <f t="shared" ref="D25:F25" si="3">+D17+D21+D22</f>
        <v>0</v>
      </c>
      <c r="E25" s="95">
        <f t="shared" si="3"/>
        <v>0</v>
      </c>
      <c r="F25" s="95">
        <f t="shared" si="3"/>
        <v>0</v>
      </c>
    </row>
    <row r="26" spans="2:6" s="87" customFormat="1" ht="12.75" x14ac:dyDescent="0.25">
      <c r="B26" s="88"/>
    </row>
    <row r="27" spans="2:6" s="87" customFormat="1" ht="12.75" x14ac:dyDescent="0.25">
      <c r="B27" s="88"/>
    </row>
    <row r="28" spans="2:6" s="87" customFormat="1" ht="12.75" x14ac:dyDescent="0.25">
      <c r="B28" s="306" t="s">
        <v>382</v>
      </c>
    </row>
    <row r="29" spans="2:6" s="87" customFormat="1" ht="13.5" thickBot="1" x14ac:dyDescent="0.3">
      <c r="B29" s="88"/>
    </row>
    <row r="30" spans="2:6" s="87" customFormat="1" ht="64.5" thickBot="1" x14ac:dyDescent="0.3">
      <c r="B30" s="212" t="s">
        <v>372</v>
      </c>
      <c r="C30" s="89" t="str">
        <f t="shared" ref="C30:D30" si="4">+C16</f>
        <v>Nombre Entidad local</v>
      </c>
      <c r="D30" s="89" t="str">
        <f t="shared" si="4"/>
        <v xml:space="preserve">Nombre Organismo autónomo /  Consorcio adscrito </v>
      </c>
      <c r="E30" s="89" t="str">
        <f>+E16</f>
        <v xml:space="preserve">Nombre EPE / Sociedad municipal / Fundación </v>
      </c>
      <c r="F30" s="90" t="s">
        <v>373</v>
      </c>
    </row>
    <row r="31" spans="2:6" s="87" customFormat="1" ht="12.75" x14ac:dyDescent="0.25">
      <c r="B31" s="97" t="s">
        <v>1207</v>
      </c>
      <c r="C31" s="419"/>
      <c r="D31" s="419"/>
      <c r="E31" s="440"/>
      <c r="F31" s="519">
        <f t="shared" ref="F31:F41" si="5">SUM(C31:E31)</f>
        <v>0</v>
      </c>
    </row>
    <row r="32" spans="2:6" s="87" customFormat="1" ht="25.5" x14ac:dyDescent="0.25">
      <c r="B32" s="313" t="s">
        <v>1208</v>
      </c>
      <c r="C32" s="314">
        <f>SUM(C33:C35)</f>
        <v>0</v>
      </c>
      <c r="D32" s="314">
        <f>SUM(D33:D35)</f>
        <v>0</v>
      </c>
      <c r="E32" s="441"/>
      <c r="F32" s="517">
        <f t="shared" si="5"/>
        <v>0</v>
      </c>
    </row>
    <row r="33" spans="2:10" s="92" customFormat="1" ht="12.75" x14ac:dyDescent="0.25">
      <c r="B33" s="311" t="s">
        <v>385</v>
      </c>
      <c r="C33" s="316"/>
      <c r="D33" s="316"/>
      <c r="E33" s="442"/>
      <c r="F33" s="513">
        <f t="shared" si="5"/>
        <v>0</v>
      </c>
    </row>
    <row r="34" spans="2:10" s="92" customFormat="1" ht="25.5" x14ac:dyDescent="0.25">
      <c r="B34" s="311" t="s">
        <v>386</v>
      </c>
      <c r="C34" s="316"/>
      <c r="D34" s="316"/>
      <c r="E34" s="442"/>
      <c r="F34" s="513">
        <f t="shared" si="5"/>
        <v>0</v>
      </c>
    </row>
    <row r="35" spans="2:10" s="92" customFormat="1" ht="27.75" customHeight="1" x14ac:dyDescent="0.25">
      <c r="B35" s="312" t="s">
        <v>387</v>
      </c>
      <c r="C35" s="317"/>
      <c r="D35" s="317"/>
      <c r="E35" s="443"/>
      <c r="F35" s="514">
        <f t="shared" si="5"/>
        <v>0</v>
      </c>
    </row>
    <row r="36" spans="2:10" s="87" customFormat="1" ht="12.75" x14ac:dyDescent="0.25">
      <c r="B36" s="313" t="s">
        <v>388</v>
      </c>
      <c r="C36" s="441"/>
      <c r="D36" s="441"/>
      <c r="E36" s="314">
        <f>SUM(E37:E40)</f>
        <v>0</v>
      </c>
      <c r="F36" s="517">
        <f t="shared" si="5"/>
        <v>0</v>
      </c>
    </row>
    <row r="37" spans="2:10" s="92" customFormat="1" ht="12.75" x14ac:dyDescent="0.25">
      <c r="B37" s="311" t="s">
        <v>389</v>
      </c>
      <c r="C37" s="442"/>
      <c r="D37" s="442"/>
      <c r="E37" s="316"/>
      <c r="F37" s="513">
        <f t="shared" si="5"/>
        <v>0</v>
      </c>
    </row>
    <row r="38" spans="2:10" s="92" customFormat="1" ht="25.5" x14ac:dyDescent="0.25">
      <c r="B38" s="311" t="s">
        <v>390</v>
      </c>
      <c r="C38" s="442"/>
      <c r="D38" s="442"/>
      <c r="E38" s="316"/>
      <c r="F38" s="513">
        <f t="shared" si="5"/>
        <v>0</v>
      </c>
    </row>
    <row r="39" spans="2:10" s="92" customFormat="1" ht="12.75" x14ac:dyDescent="0.25">
      <c r="B39" s="311" t="s">
        <v>391</v>
      </c>
      <c r="C39" s="442"/>
      <c r="D39" s="442"/>
      <c r="E39" s="316"/>
      <c r="F39" s="513">
        <f t="shared" si="5"/>
        <v>0</v>
      </c>
    </row>
    <row r="40" spans="2:10" s="92" customFormat="1" ht="12.75" x14ac:dyDescent="0.25">
      <c r="B40" s="312" t="s">
        <v>392</v>
      </c>
      <c r="C40" s="443"/>
      <c r="D40" s="443"/>
      <c r="E40" s="317"/>
      <c r="F40" s="514">
        <f t="shared" si="5"/>
        <v>0</v>
      </c>
    </row>
    <row r="41" spans="2:10" s="87" customFormat="1" ht="26.25" thickBot="1" x14ac:dyDescent="0.3">
      <c r="B41" s="98" t="s">
        <v>1106</v>
      </c>
      <c r="C41" s="100">
        <f>+F48</f>
        <v>0</v>
      </c>
      <c r="D41" s="100">
        <f>+F51</f>
        <v>0</v>
      </c>
      <c r="E41" s="99">
        <f>+F54</f>
        <v>0</v>
      </c>
      <c r="F41" s="520">
        <f t="shared" si="5"/>
        <v>0</v>
      </c>
    </row>
    <row r="42" spans="2:10" s="87" customFormat="1" ht="13.5" thickBot="1" x14ac:dyDescent="0.3">
      <c r="B42" s="94" t="s">
        <v>373</v>
      </c>
      <c r="C42" s="95">
        <f>+C31-C32+C36-C41</f>
        <v>0</v>
      </c>
      <c r="D42" s="95">
        <f t="shared" ref="D42:F42" si="6">+D31-D32+D36-D41</f>
        <v>0</v>
      </c>
      <c r="E42" s="95">
        <f t="shared" si="6"/>
        <v>0</v>
      </c>
      <c r="F42" s="96">
        <f t="shared" si="6"/>
        <v>0</v>
      </c>
    </row>
    <row r="43" spans="2:10" s="103" customFormat="1" ht="12.75" x14ac:dyDescent="0.25">
      <c r="B43" s="101"/>
      <c r="C43" s="102"/>
      <c r="D43" s="102"/>
      <c r="E43" s="102"/>
      <c r="F43" s="102"/>
      <c r="G43" s="102"/>
      <c r="H43" s="102"/>
      <c r="I43" s="102"/>
      <c r="J43" s="102"/>
    </row>
    <row r="44" spans="2:10" s="87" customFormat="1" ht="13.5" thickBot="1" x14ac:dyDescent="0.3">
      <c r="B44" s="415" t="s">
        <v>394</v>
      </c>
      <c r="C44" s="125"/>
      <c r="D44" s="105"/>
      <c r="E44" s="105"/>
      <c r="F44" s="105"/>
    </row>
    <row r="45" spans="2:10" s="87" customFormat="1" ht="38.25" x14ac:dyDescent="0.25">
      <c r="B45" s="457" t="s">
        <v>1107</v>
      </c>
      <c r="C45" s="868" t="s">
        <v>396</v>
      </c>
      <c r="D45" s="869"/>
      <c r="E45" s="870"/>
      <c r="F45" s="439" t="s">
        <v>397</v>
      </c>
    </row>
    <row r="46" spans="2:10" s="87" customFormat="1" ht="12.75" x14ac:dyDescent="0.25">
      <c r="B46" s="460" t="str">
        <f>+B5</f>
        <v>Nombre Entidad local</v>
      </c>
      <c r="C46" s="865" t="str">
        <f>+B6</f>
        <v xml:space="preserve">Nombre Organismo autónomo /  Consorcio adscrito </v>
      </c>
      <c r="D46" s="866"/>
      <c r="E46" s="867"/>
      <c r="F46" s="428"/>
    </row>
    <row r="47" spans="2:10" s="87" customFormat="1" ht="12.75" x14ac:dyDescent="0.25">
      <c r="B47" s="459"/>
      <c r="C47" s="876" t="str">
        <f>+B7</f>
        <v xml:space="preserve">Nombre EPE / Sociedad municipal / Fundación </v>
      </c>
      <c r="D47" s="877"/>
      <c r="E47" s="878"/>
      <c r="F47" s="425"/>
    </row>
    <row r="48" spans="2:10" s="87" customFormat="1" ht="13.5" thickBot="1" x14ac:dyDescent="0.3">
      <c r="B48" s="862" t="s">
        <v>398</v>
      </c>
      <c r="C48" s="863"/>
      <c r="D48" s="863"/>
      <c r="E48" s="864"/>
      <c r="F48" s="449">
        <f>SUM(F46:F47)</f>
        <v>0</v>
      </c>
    </row>
    <row r="49" spans="2:6" s="87" customFormat="1" ht="18.75" customHeight="1" x14ac:dyDescent="0.25">
      <c r="B49" s="1181" t="str">
        <f>+B6</f>
        <v xml:space="preserve">Nombre Organismo autónomo /  Consorcio adscrito </v>
      </c>
      <c r="C49" s="865" t="str">
        <f>+B5</f>
        <v>Nombre Entidad local</v>
      </c>
      <c r="D49" s="866"/>
      <c r="E49" s="867"/>
      <c r="F49" s="428"/>
    </row>
    <row r="50" spans="2:6" s="87" customFormat="1" ht="12.75" x14ac:dyDescent="0.25">
      <c r="B50" s="1182"/>
      <c r="C50" s="876" t="str">
        <f>+B7</f>
        <v xml:space="preserve">Nombre EPE / Sociedad municipal / Fundación </v>
      </c>
      <c r="D50" s="877"/>
      <c r="E50" s="878"/>
      <c r="F50" s="425"/>
    </row>
    <row r="51" spans="2:6" s="87" customFormat="1" ht="13.5" thickBot="1" x14ac:dyDescent="0.3">
      <c r="B51" s="862" t="s">
        <v>398</v>
      </c>
      <c r="C51" s="863"/>
      <c r="D51" s="863"/>
      <c r="E51" s="864"/>
      <c r="F51" s="449">
        <f>SUM(F49:F50)</f>
        <v>0</v>
      </c>
    </row>
    <row r="52" spans="2:6" s="87" customFormat="1" ht="24" customHeight="1" x14ac:dyDescent="0.25">
      <c r="B52" s="1181" t="str">
        <f>+B7</f>
        <v xml:space="preserve">Nombre EPE / Sociedad municipal / Fundación </v>
      </c>
      <c r="C52" s="865" t="str">
        <f>+B5</f>
        <v>Nombre Entidad local</v>
      </c>
      <c r="D52" s="866"/>
      <c r="E52" s="867"/>
      <c r="F52" s="422"/>
    </row>
    <row r="53" spans="2:6" s="87" customFormat="1" ht="12.75" x14ac:dyDescent="0.25">
      <c r="B53" s="1182"/>
      <c r="C53" s="876" t="str">
        <f>+B6</f>
        <v xml:space="preserve">Nombre Organismo autónomo /  Consorcio adscrito </v>
      </c>
      <c r="D53" s="877"/>
      <c r="E53" s="878"/>
      <c r="F53" s="425"/>
    </row>
    <row r="54" spans="2:6" ht="13.5" thickBot="1" x14ac:dyDescent="0.3">
      <c r="B54" s="862" t="s">
        <v>398</v>
      </c>
      <c r="C54" s="863"/>
      <c r="D54" s="863"/>
      <c r="E54" s="864"/>
      <c r="F54" s="449">
        <f>SUM(F52:F53)</f>
        <v>0</v>
      </c>
    </row>
    <row r="55" spans="2:6" ht="13.5" thickBot="1" x14ac:dyDescent="0.3">
      <c r="B55" s="873" t="s">
        <v>373</v>
      </c>
      <c r="C55" s="874"/>
      <c r="D55" s="874"/>
      <c r="E55" s="875"/>
      <c r="F55" s="429">
        <f>+F48+F51+F54</f>
        <v>0</v>
      </c>
    </row>
  </sheetData>
  <mergeCells count="21">
    <mergeCell ref="B55:E55"/>
    <mergeCell ref="C50:E50"/>
    <mergeCell ref="B51:E51"/>
    <mergeCell ref="C47:E47"/>
    <mergeCell ref="B49:B50"/>
    <mergeCell ref="C49:E49"/>
    <mergeCell ref="B48:E48"/>
    <mergeCell ref="C1:H1"/>
    <mergeCell ref="C2:H2"/>
    <mergeCell ref="B54:E54"/>
    <mergeCell ref="B52:B53"/>
    <mergeCell ref="C52:E52"/>
    <mergeCell ref="C53:E53"/>
    <mergeCell ref="B3:J3"/>
    <mergeCell ref="B10:B11"/>
    <mergeCell ref="B4:C4"/>
    <mergeCell ref="B5:C5"/>
    <mergeCell ref="B6:C6"/>
    <mergeCell ref="B7:C7"/>
    <mergeCell ref="C45:E45"/>
    <mergeCell ref="C46:E46"/>
  </mergeCells>
  <printOptions horizontalCentered="1"/>
  <pageMargins left="0.70866141732283472" right="0.70866141732283472" top="1.0629921259842521" bottom="0.74803149606299213" header="0.31496062992125984" footer="0.31496062992125984"/>
  <pageSetup paperSize="9" scale="83"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view="pageBreakPreview" zoomScale="90" zoomScaleNormal="84" zoomScaleSheetLayoutView="90" workbookViewId="0">
      <selection activeCell="B42" sqref="B42"/>
    </sheetView>
  </sheetViews>
  <sheetFormatPr defaultColWidth="11.42578125" defaultRowHeight="12.75" x14ac:dyDescent="0.25"/>
  <cols>
    <col min="1" max="1" width="8.140625" style="87" customWidth="1"/>
    <col min="2" max="2" width="38.140625" style="88" customWidth="1"/>
    <col min="3" max="5" width="18.140625" style="87" customWidth="1"/>
    <col min="6" max="6" width="19.140625" style="87" customWidth="1"/>
    <col min="7" max="10" width="18.140625" style="87" customWidth="1"/>
    <col min="11" max="11" width="4.7109375" style="87" customWidth="1"/>
    <col min="12" max="16384" width="11.42578125" style="87"/>
  </cols>
  <sheetData>
    <row r="1" spans="1:10" x14ac:dyDescent="0.25">
      <c r="A1" s="850" t="s">
        <v>73</v>
      </c>
      <c r="B1" s="851" t="s">
        <v>1404</v>
      </c>
      <c r="C1" s="426" t="s">
        <v>74</v>
      </c>
    </row>
    <row r="2" spans="1:10" x14ac:dyDescent="0.25">
      <c r="B2" s="852" t="s">
        <v>1405</v>
      </c>
      <c r="C2" s="853" t="s">
        <v>1406</v>
      </c>
      <c r="D2" s="853"/>
      <c r="E2" s="853"/>
      <c r="F2" s="853"/>
    </row>
    <row r="3" spans="1:10" s="125" customFormat="1" x14ac:dyDescent="0.25">
      <c r="B3" s="306"/>
      <c r="C3" s="306"/>
      <c r="D3" s="306"/>
      <c r="E3" s="306"/>
      <c r="F3" s="306"/>
      <c r="G3" s="306"/>
      <c r="H3" s="306"/>
      <c r="I3" s="306"/>
      <c r="J3" s="306"/>
    </row>
    <row r="4" spans="1:10" s="125" customFormat="1" ht="13.5" thickBot="1" x14ac:dyDescent="0.3">
      <c r="B4" s="306"/>
      <c r="C4" s="306"/>
      <c r="D4" s="306"/>
      <c r="E4" s="306"/>
      <c r="F4" s="306"/>
      <c r="G4" s="306"/>
      <c r="H4" s="306"/>
      <c r="I4" s="306"/>
      <c r="J4" s="306"/>
    </row>
    <row r="5" spans="1:10" s="451" customFormat="1" ht="25.5" x14ac:dyDescent="0.25">
      <c r="B5" s="879" t="s">
        <v>362</v>
      </c>
      <c r="C5" s="880"/>
      <c r="D5" s="452" t="s">
        <v>363</v>
      </c>
    </row>
    <row r="6" spans="1:10" s="125" customFormat="1" x14ac:dyDescent="0.25">
      <c r="B6" s="881" t="s">
        <v>364</v>
      </c>
      <c r="C6" s="882"/>
      <c r="D6" s="522" t="s">
        <v>365</v>
      </c>
      <c r="E6" s="450"/>
      <c r="F6" s="450"/>
      <c r="G6" s="450"/>
      <c r="H6" s="450"/>
      <c r="I6" s="450"/>
      <c r="J6" s="450"/>
    </row>
    <row r="7" spans="1:10" s="125" customFormat="1" x14ac:dyDescent="0.25">
      <c r="B7" s="883" t="s">
        <v>655</v>
      </c>
      <c r="C7" s="884"/>
      <c r="D7" s="523" t="s">
        <v>365</v>
      </c>
      <c r="E7" s="450"/>
      <c r="F7" s="450"/>
      <c r="G7" s="450"/>
      <c r="H7" s="450"/>
      <c r="I7" s="450"/>
      <c r="J7" s="450"/>
    </row>
    <row r="8" spans="1:10" s="125" customFormat="1" x14ac:dyDescent="0.25">
      <c r="B8" s="883" t="s">
        <v>687</v>
      </c>
      <c r="C8" s="884"/>
      <c r="D8" s="523" t="s">
        <v>366</v>
      </c>
      <c r="E8" s="450"/>
      <c r="F8" s="450"/>
      <c r="G8" s="450"/>
      <c r="H8" s="450"/>
      <c r="I8" s="450"/>
      <c r="J8" s="450"/>
    </row>
    <row r="9" spans="1:10" s="125" customFormat="1" x14ac:dyDescent="0.25">
      <c r="B9" s="450"/>
      <c r="C9" s="450"/>
      <c r="D9" s="450"/>
      <c r="E9" s="450"/>
      <c r="F9" s="450"/>
      <c r="G9" s="450"/>
      <c r="H9" s="450"/>
      <c r="I9" s="450"/>
      <c r="J9" s="450"/>
    </row>
    <row r="10" spans="1:10" ht="13.5" thickBot="1" x14ac:dyDescent="0.3"/>
    <row r="11" spans="1:10" s="86" customFormat="1" ht="44.25" customHeight="1" x14ac:dyDescent="0.25">
      <c r="B11" s="871" t="s">
        <v>367</v>
      </c>
      <c r="C11" s="84" t="s">
        <v>368</v>
      </c>
      <c r="D11" s="84" t="s">
        <v>369</v>
      </c>
      <c r="E11" s="85" t="s">
        <v>370</v>
      </c>
      <c r="F11" s="307"/>
    </row>
    <row r="12" spans="1:10" ht="36" customHeight="1" thickBot="1" x14ac:dyDescent="0.3">
      <c r="B12" s="872"/>
      <c r="C12" s="511">
        <f>+F26</f>
        <v>0</v>
      </c>
      <c r="D12" s="511">
        <f>+F43</f>
        <v>0</v>
      </c>
      <c r="E12" s="456">
        <f>IF(D12=0,0,C12/D12)</f>
        <v>0</v>
      </c>
      <c r="F12" s="411"/>
    </row>
    <row r="15" spans="1:10" x14ac:dyDescent="0.25">
      <c r="B15" s="521" t="s">
        <v>371</v>
      </c>
    </row>
    <row r="16" spans="1:10" ht="13.5" thickBot="1" x14ac:dyDescent="0.3"/>
    <row r="17" spans="2:6" s="91" customFormat="1" ht="51.75" thickBot="1" x14ac:dyDescent="0.3">
      <c r="B17" s="212" t="s">
        <v>372</v>
      </c>
      <c r="C17" s="89" t="s">
        <v>364</v>
      </c>
      <c r="D17" s="89" t="s">
        <v>655</v>
      </c>
      <c r="E17" s="89" t="s">
        <v>687</v>
      </c>
      <c r="F17" s="90" t="s">
        <v>373</v>
      </c>
    </row>
    <row r="18" spans="2:6" x14ac:dyDescent="0.25">
      <c r="B18" s="309" t="s">
        <v>374</v>
      </c>
      <c r="C18" s="310">
        <f t="shared" ref="C18:E18" si="0">SUM(C19:C21)</f>
        <v>0</v>
      </c>
      <c r="D18" s="310">
        <f t="shared" si="0"/>
        <v>0</v>
      </c>
      <c r="E18" s="310">
        <f t="shared" si="0"/>
        <v>0</v>
      </c>
      <c r="F18" s="512">
        <f t="shared" ref="F18:F25" si="1">SUM(C18:E18)</f>
        <v>0</v>
      </c>
    </row>
    <row r="19" spans="2:6" s="92" customFormat="1" x14ac:dyDescent="0.25">
      <c r="B19" s="311" t="s">
        <v>375</v>
      </c>
      <c r="C19" s="316"/>
      <c r="D19" s="316"/>
      <c r="E19" s="316"/>
      <c r="F19" s="513">
        <f t="shared" si="1"/>
        <v>0</v>
      </c>
    </row>
    <row r="20" spans="2:6" s="92" customFormat="1" x14ac:dyDescent="0.25">
      <c r="B20" s="311" t="s">
        <v>376</v>
      </c>
      <c r="C20" s="316"/>
      <c r="D20" s="316"/>
      <c r="E20" s="316"/>
      <c r="F20" s="513">
        <f t="shared" si="1"/>
        <v>0</v>
      </c>
    </row>
    <row r="21" spans="2:6" s="92" customFormat="1" x14ac:dyDescent="0.25">
      <c r="B21" s="312" t="s">
        <v>377</v>
      </c>
      <c r="C21" s="317"/>
      <c r="D21" s="317"/>
      <c r="E21" s="317"/>
      <c r="F21" s="514">
        <f t="shared" si="1"/>
        <v>0</v>
      </c>
    </row>
    <row r="22" spans="2:6" ht="25.5" x14ac:dyDescent="0.25">
      <c r="B22" s="93" t="s">
        <v>378</v>
      </c>
      <c r="C22" s="416"/>
      <c r="D22" s="416"/>
      <c r="E22" s="416"/>
      <c r="F22" s="515">
        <f t="shared" si="1"/>
        <v>0</v>
      </c>
    </row>
    <row r="23" spans="2:6" x14ac:dyDescent="0.25">
      <c r="B23" s="313" t="s">
        <v>379</v>
      </c>
      <c r="C23" s="314">
        <f>+C24-C25</f>
        <v>0</v>
      </c>
      <c r="D23" s="314">
        <f t="shared" ref="D23:E23" si="2">+D24-D25</f>
        <v>0</v>
      </c>
      <c r="E23" s="314">
        <f t="shared" si="2"/>
        <v>0</v>
      </c>
      <c r="F23" s="517">
        <f t="shared" si="1"/>
        <v>0</v>
      </c>
    </row>
    <row r="24" spans="2:6" ht="25.5" x14ac:dyDescent="0.25">
      <c r="B24" s="311" t="s">
        <v>380</v>
      </c>
      <c r="C24" s="417"/>
      <c r="D24" s="417"/>
      <c r="E24" s="417"/>
      <c r="F24" s="513">
        <f t="shared" si="1"/>
        <v>0</v>
      </c>
    </row>
    <row r="25" spans="2:6" ht="26.25" thickBot="1" x14ac:dyDescent="0.3">
      <c r="B25" s="518" t="s">
        <v>381</v>
      </c>
      <c r="C25" s="418"/>
      <c r="D25" s="418"/>
      <c r="E25" s="418"/>
      <c r="F25" s="516">
        <f t="shared" si="1"/>
        <v>0</v>
      </c>
    </row>
    <row r="26" spans="2:6" ht="13.5" thickBot="1" x14ac:dyDescent="0.3">
      <c r="B26" s="94" t="s">
        <v>373</v>
      </c>
      <c r="C26" s="95">
        <f>+C18+C22+C23</f>
        <v>0</v>
      </c>
      <c r="D26" s="95">
        <f t="shared" ref="D26:E26" si="3">+D18+D22+D23</f>
        <v>0</v>
      </c>
      <c r="E26" s="95">
        <f t="shared" si="3"/>
        <v>0</v>
      </c>
      <c r="F26" s="96">
        <f>+F18+F22+F23</f>
        <v>0</v>
      </c>
    </row>
    <row r="29" spans="2:6" x14ac:dyDescent="0.25">
      <c r="B29" s="521" t="s">
        <v>382</v>
      </c>
    </row>
    <row r="30" spans="2:6" ht="13.5" thickBot="1" x14ac:dyDescent="0.3"/>
    <row r="31" spans="2:6" ht="51.75" thickBot="1" x14ac:dyDescent="0.3">
      <c r="B31" s="212" t="s">
        <v>372</v>
      </c>
      <c r="C31" s="89" t="s">
        <v>364</v>
      </c>
      <c r="D31" s="89" t="s">
        <v>655</v>
      </c>
      <c r="E31" s="89" t="s">
        <v>687</v>
      </c>
      <c r="F31" s="90" t="s">
        <v>373</v>
      </c>
    </row>
    <row r="32" spans="2:6" x14ac:dyDescent="0.25">
      <c r="B32" s="97" t="s">
        <v>383</v>
      </c>
      <c r="C32" s="419"/>
      <c r="D32" s="419"/>
      <c r="E32" s="440"/>
      <c r="F32" s="519">
        <f t="shared" ref="F32:F42" si="4">SUM(C32:E32)</f>
        <v>0</v>
      </c>
    </row>
    <row r="33" spans="2:10" ht="25.5" x14ac:dyDescent="0.25">
      <c r="B33" s="313" t="s">
        <v>384</v>
      </c>
      <c r="C33" s="314">
        <f>SUM(C34:C36)</f>
        <v>0</v>
      </c>
      <c r="D33" s="314">
        <f>SUM(D34:D36)</f>
        <v>0</v>
      </c>
      <c r="E33" s="441"/>
      <c r="F33" s="517">
        <f t="shared" si="4"/>
        <v>0</v>
      </c>
    </row>
    <row r="34" spans="2:10" s="92" customFormat="1" x14ac:dyDescent="0.25">
      <c r="B34" s="311" t="s">
        <v>385</v>
      </c>
      <c r="C34" s="316"/>
      <c r="D34" s="316"/>
      <c r="E34" s="442"/>
      <c r="F34" s="513">
        <f t="shared" si="4"/>
        <v>0</v>
      </c>
    </row>
    <row r="35" spans="2:10" s="92" customFormat="1" ht="25.5" x14ac:dyDescent="0.25">
      <c r="B35" s="311" t="s">
        <v>386</v>
      </c>
      <c r="C35" s="316"/>
      <c r="D35" s="316"/>
      <c r="E35" s="442"/>
      <c r="F35" s="513">
        <f t="shared" si="4"/>
        <v>0</v>
      </c>
    </row>
    <row r="36" spans="2:10" s="92" customFormat="1" ht="25.5" x14ac:dyDescent="0.25">
      <c r="B36" s="312" t="s">
        <v>387</v>
      </c>
      <c r="C36" s="317"/>
      <c r="D36" s="317"/>
      <c r="E36" s="443"/>
      <c r="F36" s="514">
        <f t="shared" si="4"/>
        <v>0</v>
      </c>
    </row>
    <row r="37" spans="2:10" x14ac:dyDescent="0.25">
      <c r="B37" s="313" t="s">
        <v>388</v>
      </c>
      <c r="C37" s="441"/>
      <c r="D37" s="441"/>
      <c r="E37" s="314">
        <f>SUM(E38:E41)</f>
        <v>0</v>
      </c>
      <c r="F37" s="517">
        <f t="shared" si="4"/>
        <v>0</v>
      </c>
    </row>
    <row r="38" spans="2:10" s="92" customFormat="1" x14ac:dyDescent="0.25">
      <c r="B38" s="311" t="s">
        <v>389</v>
      </c>
      <c r="C38" s="442"/>
      <c r="D38" s="442"/>
      <c r="E38" s="316"/>
      <c r="F38" s="513">
        <f t="shared" si="4"/>
        <v>0</v>
      </c>
    </row>
    <row r="39" spans="2:10" s="92" customFormat="1" ht="25.5" x14ac:dyDescent="0.25">
      <c r="B39" s="311" t="s">
        <v>390</v>
      </c>
      <c r="C39" s="442"/>
      <c r="D39" s="442"/>
      <c r="E39" s="316"/>
      <c r="F39" s="513">
        <f t="shared" si="4"/>
        <v>0</v>
      </c>
    </row>
    <row r="40" spans="2:10" s="92" customFormat="1" x14ac:dyDescent="0.25">
      <c r="B40" s="311" t="s">
        <v>391</v>
      </c>
      <c r="C40" s="442"/>
      <c r="D40" s="442"/>
      <c r="E40" s="316"/>
      <c r="F40" s="513">
        <f t="shared" si="4"/>
        <v>0</v>
      </c>
    </row>
    <row r="41" spans="2:10" s="92" customFormat="1" x14ac:dyDescent="0.25">
      <c r="B41" s="312" t="s">
        <v>392</v>
      </c>
      <c r="C41" s="443"/>
      <c r="D41" s="443"/>
      <c r="E41" s="317"/>
      <c r="F41" s="514">
        <f t="shared" si="4"/>
        <v>0</v>
      </c>
    </row>
    <row r="42" spans="2:10" ht="26.25" thickBot="1" x14ac:dyDescent="0.3">
      <c r="B42" s="98" t="s">
        <v>393</v>
      </c>
      <c r="C42" s="100">
        <f>+F49</f>
        <v>0</v>
      </c>
      <c r="D42" s="100">
        <f>+F52</f>
        <v>0</v>
      </c>
      <c r="E42" s="99">
        <f>+F55</f>
        <v>0</v>
      </c>
      <c r="F42" s="520">
        <f t="shared" si="4"/>
        <v>0</v>
      </c>
    </row>
    <row r="43" spans="2:10" ht="13.5" thickBot="1" x14ac:dyDescent="0.3">
      <c r="B43" s="94" t="s">
        <v>373</v>
      </c>
      <c r="C43" s="95">
        <f>+C32-C33+C37-C42</f>
        <v>0</v>
      </c>
      <c r="D43" s="95">
        <f t="shared" ref="D43:E43" si="5">+D32-D33+D37-D42</f>
        <v>0</v>
      </c>
      <c r="E43" s="95">
        <f t="shared" si="5"/>
        <v>0</v>
      </c>
      <c r="F43" s="96">
        <f>+F32-F33+F37-F42</f>
        <v>0</v>
      </c>
    </row>
    <row r="44" spans="2:10" s="103" customFormat="1" x14ac:dyDescent="0.25">
      <c r="B44" s="101"/>
      <c r="C44" s="102"/>
      <c r="D44" s="102"/>
      <c r="E44" s="102"/>
      <c r="F44" s="102"/>
      <c r="G44" s="102"/>
      <c r="H44" s="102"/>
      <c r="I44" s="102"/>
      <c r="J44" s="102"/>
    </row>
    <row r="45" spans="2:10" ht="13.5" thickBot="1" x14ac:dyDescent="0.3">
      <c r="B45" s="415" t="s">
        <v>394</v>
      </c>
      <c r="C45" s="125"/>
      <c r="D45" s="105"/>
      <c r="E45" s="105"/>
      <c r="F45" s="105"/>
      <c r="G45" s="105"/>
    </row>
    <row r="46" spans="2:10" ht="36.75" customHeight="1" thickBot="1" x14ac:dyDescent="0.3">
      <c r="B46" s="457" t="s">
        <v>395</v>
      </c>
      <c r="C46" s="868" t="s">
        <v>396</v>
      </c>
      <c r="D46" s="869"/>
      <c r="E46" s="870"/>
      <c r="F46" s="439" t="s">
        <v>397</v>
      </c>
      <c r="G46" s="106"/>
    </row>
    <row r="47" spans="2:10" ht="15" customHeight="1" x14ac:dyDescent="0.25">
      <c r="B47" s="460" t="s">
        <v>364</v>
      </c>
      <c r="C47" s="865" t="s">
        <v>655</v>
      </c>
      <c r="D47" s="866"/>
      <c r="E47" s="867"/>
      <c r="F47" s="428"/>
      <c r="G47" s="107"/>
    </row>
    <row r="48" spans="2:10" ht="12.75" customHeight="1" x14ac:dyDescent="0.25">
      <c r="B48" s="459"/>
      <c r="C48" s="876" t="str">
        <f>+B8</f>
        <v xml:space="preserve">Nombre EPE / Sociedad municipal / Fundación </v>
      </c>
      <c r="D48" s="877"/>
      <c r="E48" s="878"/>
      <c r="F48" s="425"/>
      <c r="G48" s="107"/>
    </row>
    <row r="49" spans="2:7" ht="13.5" thickBot="1" x14ac:dyDescent="0.3">
      <c r="B49" s="862" t="s">
        <v>398</v>
      </c>
      <c r="C49" s="863"/>
      <c r="D49" s="863"/>
      <c r="E49" s="864"/>
      <c r="F49" s="449">
        <f>SUM(F47:F48)</f>
        <v>0</v>
      </c>
      <c r="G49" s="107"/>
    </row>
    <row r="50" spans="2:7" ht="25.5" x14ac:dyDescent="0.25">
      <c r="B50" s="460" t="str">
        <f>+B7</f>
        <v xml:space="preserve">Nombre Organismo autónomo / Consorcio adscrito </v>
      </c>
      <c r="C50" s="865" t="str">
        <f>+B6</f>
        <v>Nombre entidad local</v>
      </c>
      <c r="D50" s="866"/>
      <c r="E50" s="867"/>
      <c r="F50" s="428"/>
      <c r="G50" s="107"/>
    </row>
    <row r="51" spans="2:7" ht="12.75" customHeight="1" x14ac:dyDescent="0.25">
      <c r="B51" s="459"/>
      <c r="C51" s="876" t="str">
        <f>+B8</f>
        <v xml:space="preserve">Nombre EPE / Sociedad municipal / Fundación </v>
      </c>
      <c r="D51" s="877"/>
      <c r="E51" s="878"/>
      <c r="F51" s="425"/>
      <c r="G51" s="107"/>
    </row>
    <row r="52" spans="2:7" ht="13.5" thickBot="1" x14ac:dyDescent="0.3">
      <c r="B52" s="862" t="s">
        <v>398</v>
      </c>
      <c r="C52" s="863"/>
      <c r="D52" s="863"/>
      <c r="E52" s="864"/>
      <c r="F52" s="449">
        <f>SUM(F50:F51)</f>
        <v>0</v>
      </c>
      <c r="G52" s="107"/>
    </row>
    <row r="53" spans="2:7" ht="26.25" customHeight="1" x14ac:dyDescent="0.25">
      <c r="B53" s="458" t="str">
        <f>+B8</f>
        <v xml:space="preserve">Nombre EPE / Sociedad municipal / Fundación </v>
      </c>
      <c r="C53" s="865" t="str">
        <f>+B6</f>
        <v>Nombre entidad local</v>
      </c>
      <c r="D53" s="866"/>
      <c r="E53" s="867"/>
      <c r="F53" s="422"/>
      <c r="G53" s="107"/>
    </row>
    <row r="54" spans="2:7" ht="12.75" customHeight="1" x14ac:dyDescent="0.25">
      <c r="B54" s="459"/>
      <c r="C54" s="876" t="str">
        <f>+B7</f>
        <v xml:space="preserve">Nombre Organismo autónomo / Consorcio adscrito </v>
      </c>
      <c r="D54" s="877"/>
      <c r="E54" s="878"/>
      <c r="F54" s="425"/>
      <c r="G54" s="107"/>
    </row>
    <row r="55" spans="2:7" ht="13.5" thickBot="1" x14ac:dyDescent="0.3">
      <c r="B55" s="862" t="s">
        <v>398</v>
      </c>
      <c r="C55" s="863"/>
      <c r="D55" s="863"/>
      <c r="E55" s="864"/>
      <c r="F55" s="449">
        <f>SUM(F53:F54)</f>
        <v>0</v>
      </c>
      <c r="G55" s="107"/>
    </row>
    <row r="56" spans="2:7" ht="13.5" thickBot="1" x14ac:dyDescent="0.3">
      <c r="B56" s="873" t="s">
        <v>373</v>
      </c>
      <c r="C56" s="874"/>
      <c r="D56" s="874"/>
      <c r="E56" s="875"/>
      <c r="F56" s="429">
        <f>+F49+F52+F55</f>
        <v>0</v>
      </c>
      <c r="G56" s="107"/>
    </row>
  </sheetData>
  <mergeCells count="16">
    <mergeCell ref="B5:C5"/>
    <mergeCell ref="B6:C6"/>
    <mergeCell ref="B7:C7"/>
    <mergeCell ref="C48:E48"/>
    <mergeCell ref="B8:C8"/>
    <mergeCell ref="B56:E56"/>
    <mergeCell ref="B55:E55"/>
    <mergeCell ref="C54:E54"/>
    <mergeCell ref="C53:E53"/>
    <mergeCell ref="C51:E51"/>
    <mergeCell ref="B52:E52"/>
    <mergeCell ref="B49:E49"/>
    <mergeCell ref="C50:E50"/>
    <mergeCell ref="C47:E47"/>
    <mergeCell ref="C46:E46"/>
    <mergeCell ref="B11:B12"/>
  </mergeCells>
  <printOptions horizontalCentered="1"/>
  <pageMargins left="0.70866141732283472" right="0.70866141732283472" top="1.0629921259842521" bottom="0.74803149606299213" header="0.31496062992125984" footer="0.31496062992125984"/>
  <pageSetup paperSize="9" scale="6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showGridLines="0" view="pageBreakPreview" zoomScaleNormal="110" zoomScaleSheetLayoutView="100" workbookViewId="0">
      <selection activeCell="C16" sqref="C16"/>
    </sheetView>
  </sheetViews>
  <sheetFormatPr defaultColWidth="11.42578125" defaultRowHeight="14.25" x14ac:dyDescent="0.2"/>
  <cols>
    <col min="1" max="1" width="4.140625" style="438" customWidth="1"/>
    <col min="2" max="2" width="72" style="438" customWidth="1"/>
    <col min="3" max="3" width="19" style="438" customWidth="1"/>
    <col min="4" max="4" width="3.85546875" style="438" customWidth="1"/>
    <col min="5" max="16384" width="11.42578125" style="438"/>
  </cols>
  <sheetData>
    <row r="1" spans="2:9" s="111" customFormat="1" ht="12.75" x14ac:dyDescent="0.25">
      <c r="B1" s="461"/>
      <c r="C1" s="461"/>
      <c r="D1" s="462"/>
      <c r="E1" s="462"/>
      <c r="F1" s="462"/>
      <c r="G1" s="462"/>
      <c r="H1" s="462"/>
      <c r="I1" s="462"/>
    </row>
    <row r="2" spans="2:9" s="463" customFormat="1" ht="12.75" x14ac:dyDescent="0.2">
      <c r="B2" s="1186" t="s">
        <v>1209</v>
      </c>
      <c r="C2" s="1187"/>
    </row>
    <row r="3" spans="2:9" s="463" customFormat="1" ht="12.75" x14ac:dyDescent="0.2">
      <c r="B3" s="464" t="s">
        <v>476</v>
      </c>
      <c r="C3" s="470"/>
    </row>
    <row r="4" spans="2:9" s="463" customFormat="1" ht="12.75" x14ac:dyDescent="0.2">
      <c r="B4" s="465" t="s">
        <v>477</v>
      </c>
      <c r="C4" s="471"/>
    </row>
    <row r="5" spans="2:9" s="463" customFormat="1" ht="12.75" x14ac:dyDescent="0.2">
      <c r="B5" s="465" t="s">
        <v>478</v>
      </c>
      <c r="C5" s="471"/>
    </row>
    <row r="6" spans="2:9" s="463" customFormat="1" ht="12.75" x14ac:dyDescent="0.2">
      <c r="B6" s="465" t="s">
        <v>479</v>
      </c>
      <c r="C6" s="471"/>
    </row>
    <row r="7" spans="2:9" s="463" customFormat="1" ht="12.75" x14ac:dyDescent="0.2">
      <c r="B7" s="466" t="s">
        <v>480</v>
      </c>
      <c r="C7" s="472"/>
    </row>
    <row r="8" spans="2:9" s="463" customFormat="1" ht="12.75" x14ac:dyDescent="0.2">
      <c r="B8" s="434" t="s">
        <v>1210</v>
      </c>
      <c r="C8" s="435">
        <f>SUM(C3:C7)</f>
        <v>0</v>
      </c>
    </row>
    <row r="9" spans="2:9" s="463" customFormat="1" ht="12.75" x14ac:dyDescent="0.2">
      <c r="B9" s="1184" t="s">
        <v>1211</v>
      </c>
      <c r="C9" s="1185"/>
    </row>
    <row r="10" spans="2:9" s="463" customFormat="1" ht="12.75" x14ac:dyDescent="0.2">
      <c r="B10" s="464" t="s">
        <v>1212</v>
      </c>
      <c r="C10" s="471"/>
    </row>
    <row r="11" spans="2:9" s="463" customFormat="1" ht="12.75" x14ac:dyDescent="0.2">
      <c r="B11" s="465" t="s">
        <v>1213</v>
      </c>
      <c r="C11" s="471"/>
    </row>
    <row r="12" spans="2:9" s="463" customFormat="1" ht="12.75" x14ac:dyDescent="0.2">
      <c r="B12" s="465" t="s">
        <v>1214</v>
      </c>
      <c r="C12" s="471"/>
    </row>
    <row r="13" spans="2:9" s="463" customFormat="1" ht="12.75" x14ac:dyDescent="0.2">
      <c r="B13" s="466" t="s">
        <v>1215</v>
      </c>
      <c r="C13" s="471"/>
    </row>
    <row r="14" spans="2:9" s="463" customFormat="1" ht="12.75" x14ac:dyDescent="0.2">
      <c r="B14" s="434" t="s">
        <v>1216</v>
      </c>
      <c r="C14" s="435">
        <f>SUM(C10:C13)</f>
        <v>0</v>
      </c>
    </row>
    <row r="15" spans="2:9" s="463" customFormat="1" ht="12.75" x14ac:dyDescent="0.2">
      <c r="B15" s="436" t="s">
        <v>1217</v>
      </c>
      <c r="C15" s="437">
        <f>+C8-C14</f>
        <v>0</v>
      </c>
    </row>
    <row r="16" spans="2:9" s="463" customFormat="1" ht="12.75" x14ac:dyDescent="0.2">
      <c r="B16" s="467"/>
      <c r="C16" s="468"/>
    </row>
    <row r="17" spans="2:3" s="463" customFormat="1" ht="12.75" x14ac:dyDescent="0.2">
      <c r="B17" s="1186" t="s">
        <v>1218</v>
      </c>
      <c r="C17" s="1187"/>
    </row>
    <row r="18" spans="2:3" s="463" customFormat="1" ht="12.75" x14ac:dyDescent="0.2">
      <c r="B18" s="464" t="s">
        <v>486</v>
      </c>
      <c r="C18" s="471"/>
    </row>
    <row r="19" spans="2:3" s="463" customFormat="1" ht="12.75" x14ac:dyDescent="0.2">
      <c r="B19" s="465" t="s">
        <v>1219</v>
      </c>
      <c r="C19" s="471"/>
    </row>
    <row r="20" spans="2:3" s="463" customFormat="1" ht="12.75" x14ac:dyDescent="0.2">
      <c r="B20" s="466" t="s">
        <v>479</v>
      </c>
      <c r="C20" s="471"/>
    </row>
    <row r="21" spans="2:3" s="463" customFormat="1" ht="12.75" x14ac:dyDescent="0.2">
      <c r="B21" s="434" t="s">
        <v>1220</v>
      </c>
      <c r="C21" s="435">
        <f>SUM(C18:C20)</f>
        <v>0</v>
      </c>
    </row>
    <row r="22" spans="2:3" s="463" customFormat="1" ht="12.75" x14ac:dyDescent="0.2">
      <c r="B22" s="1184" t="s">
        <v>1221</v>
      </c>
      <c r="C22" s="1185"/>
    </row>
    <row r="23" spans="2:3" s="463" customFormat="1" ht="12.75" x14ac:dyDescent="0.2">
      <c r="B23" s="464" t="s">
        <v>486</v>
      </c>
      <c r="C23" s="471"/>
    </row>
    <row r="24" spans="2:3" s="463" customFormat="1" ht="12.75" x14ac:dyDescent="0.2">
      <c r="B24" s="465" t="s">
        <v>1219</v>
      </c>
      <c r="C24" s="471"/>
    </row>
    <row r="25" spans="2:3" s="463" customFormat="1" ht="12.75" x14ac:dyDescent="0.2">
      <c r="B25" s="466" t="s">
        <v>479</v>
      </c>
      <c r="C25" s="471"/>
    </row>
    <row r="26" spans="2:3" s="463" customFormat="1" ht="12.75" x14ac:dyDescent="0.2">
      <c r="B26" s="434" t="s">
        <v>1222</v>
      </c>
      <c r="C26" s="435">
        <f>SUM(C23:C25)</f>
        <v>0</v>
      </c>
    </row>
    <row r="27" spans="2:3" s="463" customFormat="1" ht="12.75" x14ac:dyDescent="0.2">
      <c r="B27" s="436" t="s">
        <v>1223</v>
      </c>
      <c r="C27" s="437">
        <f>+C21-C26</f>
        <v>0</v>
      </c>
    </row>
    <row r="28" spans="2:3" s="463" customFormat="1" ht="12.75" x14ac:dyDescent="0.2">
      <c r="B28" s="467"/>
      <c r="C28" s="468"/>
    </row>
    <row r="29" spans="2:3" s="463" customFormat="1" ht="12.75" x14ac:dyDescent="0.2">
      <c r="B29" s="436" t="s">
        <v>1224</v>
      </c>
      <c r="C29" s="437">
        <f>+C15-C27</f>
        <v>0</v>
      </c>
    </row>
    <row r="30" spans="2:3" s="463" customFormat="1" ht="12.75" x14ac:dyDescent="0.2">
      <c r="B30" s="473" t="s">
        <v>1225</v>
      </c>
      <c r="C30" s="474"/>
    </row>
    <row r="31" spans="2:3" s="463" customFormat="1" ht="12.75" x14ac:dyDescent="0.2">
      <c r="B31" s="436" t="s">
        <v>1226</v>
      </c>
      <c r="C31" s="437">
        <f>+C29-C30</f>
        <v>0</v>
      </c>
    </row>
    <row r="32" spans="2:3" s="463" customFormat="1" ht="12.75" x14ac:dyDescent="0.2">
      <c r="B32" s="436" t="s">
        <v>1227</v>
      </c>
      <c r="C32" s="437">
        <f>IF(C15=0,0,C31/C15*100)</f>
        <v>0</v>
      </c>
    </row>
    <row r="33" spans="2:3" s="463" customFormat="1" ht="12.75" x14ac:dyDescent="0.2">
      <c r="B33" s="469"/>
      <c r="C33" s="469"/>
    </row>
    <row r="34" spans="2:3" s="463" customFormat="1" ht="12.75" x14ac:dyDescent="0.2"/>
    <row r="35" spans="2:3" s="463" customFormat="1" ht="12.75" x14ac:dyDescent="0.2"/>
    <row r="36" spans="2:3" s="463" customFormat="1" ht="12.75" x14ac:dyDescent="0.2"/>
    <row r="37" spans="2:3" s="463" customFormat="1" ht="12.75" x14ac:dyDescent="0.2"/>
    <row r="38" spans="2:3" s="463" customFormat="1" ht="12.75" x14ac:dyDescent="0.2"/>
    <row r="39" spans="2:3" s="463" customFormat="1" ht="12.75" x14ac:dyDescent="0.2"/>
    <row r="40" spans="2:3" s="463" customFormat="1" ht="12.75" x14ac:dyDescent="0.2"/>
    <row r="41" spans="2:3" s="463" customFormat="1" ht="12.75" x14ac:dyDescent="0.2"/>
    <row r="42" spans="2:3" s="463" customFormat="1" ht="12.75" x14ac:dyDescent="0.2"/>
  </sheetData>
  <mergeCells count="4">
    <mergeCell ref="B22:C22"/>
    <mergeCell ref="B2:C2"/>
    <mergeCell ref="B9:C9"/>
    <mergeCell ref="B17:C17"/>
  </mergeCells>
  <printOptions horizontalCentered="1"/>
  <pageMargins left="0.70866141732283472" right="0.70866141732283472" top="1.0629921259842521" bottom="0.74803149606299213" header="0.31496062992125984" footer="0.31496062992125984"/>
  <pageSetup paperSize="9"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zoomScale="95" zoomScaleNormal="95" workbookViewId="0">
      <selection activeCell="B16" sqref="B16"/>
    </sheetView>
  </sheetViews>
  <sheetFormatPr defaultColWidth="11.42578125" defaultRowHeight="12.75" x14ac:dyDescent="0.2"/>
  <cols>
    <col min="1" max="1" width="6.140625" style="680" customWidth="1"/>
    <col min="2" max="2" width="33.85546875" style="683" customWidth="1"/>
    <col min="3" max="3" width="25.28515625" style="683" customWidth="1"/>
    <col min="4" max="4" width="3.28515625" style="683" customWidth="1"/>
    <col min="5" max="5" width="22.28515625" style="683" customWidth="1"/>
    <col min="6" max="6" width="3.42578125" style="683" customWidth="1"/>
    <col min="7" max="7" width="2.28515625" style="683" customWidth="1"/>
    <col min="8" max="8" width="32.140625" style="683" customWidth="1"/>
    <col min="9" max="10" width="9.42578125" style="683" customWidth="1"/>
    <col min="11" max="23" width="9.42578125" style="680" customWidth="1"/>
    <col min="24" max="253" width="9.140625" style="680" customWidth="1"/>
    <col min="254" max="16384" width="11.42578125" style="680"/>
  </cols>
  <sheetData>
    <row r="1" spans="1:10" x14ac:dyDescent="0.2">
      <c r="A1" s="850" t="s">
        <v>145</v>
      </c>
      <c r="B1" s="851" t="s">
        <v>1404</v>
      </c>
      <c r="C1" s="1040" t="s">
        <v>146</v>
      </c>
      <c r="D1" s="1040"/>
      <c r="E1" s="1040"/>
      <c r="F1" s="1040"/>
      <c r="G1" s="1040"/>
      <c r="H1" s="1040"/>
    </row>
    <row r="2" spans="1:10" x14ac:dyDescent="0.2">
      <c r="A2" s="87"/>
      <c r="B2" s="852" t="s">
        <v>1405</v>
      </c>
      <c r="C2" s="1041" t="s">
        <v>1414</v>
      </c>
      <c r="D2" s="1041"/>
      <c r="E2" s="1041"/>
      <c r="F2" s="1041"/>
      <c r="G2" s="1041"/>
      <c r="H2" s="1041"/>
    </row>
    <row r="3" spans="1:10" ht="15.75" x14ac:dyDescent="0.25">
      <c r="A3" s="678"/>
      <c r="B3" s="681"/>
      <c r="C3" s="681"/>
      <c r="D3" s="681"/>
      <c r="E3" s="682"/>
      <c r="F3" s="682"/>
      <c r="G3" s="682"/>
      <c r="H3" s="682"/>
      <c r="J3" s="679"/>
    </row>
    <row r="4" spans="1:10" ht="15.75" x14ac:dyDescent="0.25">
      <c r="A4" s="678"/>
      <c r="B4" s="684" t="s">
        <v>1144</v>
      </c>
      <c r="C4" s="680"/>
      <c r="D4" s="680"/>
      <c r="E4" s="680"/>
      <c r="F4" s="680"/>
      <c r="H4" s="681"/>
      <c r="J4" s="679"/>
    </row>
    <row r="5" spans="1:10" ht="15.75" x14ac:dyDescent="0.25">
      <c r="A5" s="678"/>
      <c r="B5" s="684"/>
      <c r="C5" s="685"/>
      <c r="D5" s="685"/>
      <c r="H5" s="681"/>
      <c r="J5" s="679"/>
    </row>
    <row r="6" spans="1:10" ht="15.75" x14ac:dyDescent="0.25">
      <c r="A6" s="678"/>
      <c r="B6" s="686" t="s">
        <v>1145</v>
      </c>
      <c r="C6" s="687"/>
      <c r="D6" s="688"/>
      <c r="H6" s="759"/>
    </row>
    <row r="7" spans="1:10" x14ac:dyDescent="0.2">
      <c r="A7" s="689"/>
      <c r="B7" s="760" t="s">
        <v>1146</v>
      </c>
      <c r="C7" s="690"/>
      <c r="D7" s="691"/>
      <c r="H7" s="761"/>
    </row>
    <row r="8" spans="1:10" x14ac:dyDescent="0.2">
      <c r="B8" s="760" t="s">
        <v>1147</v>
      </c>
      <c r="C8" s="690"/>
      <c r="D8" s="691"/>
      <c r="H8" s="761"/>
    </row>
    <row r="9" spans="1:10" x14ac:dyDescent="0.2">
      <c r="A9" s="689"/>
      <c r="B9" s="686" t="s">
        <v>1148</v>
      </c>
      <c r="C9" s="692"/>
      <c r="D9" s="693"/>
      <c r="E9" s="680"/>
      <c r="F9" s="680"/>
      <c r="G9" s="680"/>
      <c r="H9" s="762"/>
    </row>
    <row r="10" spans="1:10" ht="53.25" customHeight="1" x14ac:dyDescent="0.2">
      <c r="A10" s="689"/>
      <c r="B10" s="686" t="s">
        <v>1149</v>
      </c>
      <c r="C10" s="694"/>
      <c r="D10" s="695"/>
      <c r="E10" s="680"/>
      <c r="F10" s="680"/>
      <c r="G10" s="680"/>
      <c r="H10" s="762"/>
    </row>
    <row r="11" spans="1:10" x14ac:dyDescent="0.2">
      <c r="A11" s="689"/>
      <c r="B11" s="686" t="s">
        <v>1150</v>
      </c>
      <c r="C11" s="696"/>
      <c r="D11" s="693"/>
      <c r="E11" s="680"/>
      <c r="F11" s="680"/>
      <c r="G11" s="680"/>
      <c r="H11" s="762"/>
    </row>
    <row r="12" spans="1:10" x14ac:dyDescent="0.2">
      <c r="A12" s="689"/>
      <c r="B12" s="760" t="s">
        <v>1151</v>
      </c>
      <c r="C12" s="697"/>
      <c r="D12" s="698"/>
      <c r="E12" s="680"/>
      <c r="F12" s="680"/>
      <c r="G12" s="680"/>
      <c r="H12" s="762"/>
    </row>
    <row r="13" spans="1:10" x14ac:dyDescent="0.2">
      <c r="A13" s="689"/>
      <c r="B13" s="686" t="s">
        <v>1152</v>
      </c>
      <c r="C13" s="699"/>
      <c r="D13" s="700"/>
      <c r="E13" s="680"/>
      <c r="F13" s="680"/>
      <c r="G13" s="680"/>
      <c r="H13" s="759"/>
    </row>
    <row r="14" spans="1:10" ht="24" customHeight="1" x14ac:dyDescent="0.2">
      <c r="A14" s="689"/>
      <c r="B14" s="686" t="s">
        <v>1153</v>
      </c>
      <c r="C14" s="701"/>
      <c r="D14" s="702" t="s">
        <v>468</v>
      </c>
      <c r="E14" s="1179" t="s">
        <v>1154</v>
      </c>
      <c r="F14" s="1179"/>
      <c r="G14" s="1179"/>
      <c r="H14" s="1179"/>
    </row>
    <row r="15" spans="1:10" x14ac:dyDescent="0.2">
      <c r="A15" s="689"/>
      <c r="B15" s="686" t="s">
        <v>1155</v>
      </c>
      <c r="C15" s="701"/>
      <c r="D15" s="704"/>
      <c r="E15" s="680"/>
      <c r="F15" s="680"/>
      <c r="G15" s="680"/>
      <c r="H15" s="763"/>
    </row>
    <row r="16" spans="1:10" x14ac:dyDescent="0.2">
      <c r="A16" s="689"/>
      <c r="B16" s="686" t="s">
        <v>1178</v>
      </c>
      <c r="C16" s="705" t="str">
        <f>IF(C7="operació a curt termini",IF(C12="Fix",C13+C10,IF(C12="Variable",SUM(C15+C14+C10))),IF(C12="Fix",C13+C10,IF(C12="Variable",SUM(C15+C14+C10),"")))</f>
        <v/>
      </c>
      <c r="D16" s="702" t="s">
        <v>469</v>
      </c>
      <c r="E16" s="680"/>
      <c r="F16" s="680"/>
      <c r="G16" s="680"/>
      <c r="H16" s="763"/>
      <c r="I16" s="707" t="str">
        <f>IF(C12="Variable","EURIBOR!!!","")</f>
        <v/>
      </c>
    </row>
    <row r="17" spans="1:9" x14ac:dyDescent="0.2">
      <c r="A17" s="689"/>
      <c r="B17" s="760" t="s">
        <v>1156</v>
      </c>
      <c r="C17" s="705"/>
      <c r="D17" s="706"/>
      <c r="E17" s="708"/>
      <c r="F17" s="708"/>
      <c r="G17" s="706"/>
      <c r="H17" s="763"/>
    </row>
    <row r="18" spans="1:9" x14ac:dyDescent="0.2">
      <c r="A18" s="689"/>
      <c r="B18" s="686" t="s">
        <v>1157</v>
      </c>
      <c r="C18" s="705"/>
      <c r="D18" s="702" t="s">
        <v>470</v>
      </c>
      <c r="E18" s="709"/>
      <c r="F18" s="709"/>
      <c r="G18" s="710"/>
    </row>
    <row r="19" spans="1:9" x14ac:dyDescent="0.2">
      <c r="A19" s="689"/>
      <c r="B19" s="686" t="str">
        <f>IF(C7="operació a curt termini","Termini de l'operació (en mesos)",IF(C7="operació a llarg termini","Termini de l'operació (total anys)",""))</f>
        <v/>
      </c>
      <c r="C19" s="711"/>
      <c r="D19" s="712"/>
      <c r="E19" s="713"/>
      <c r="F19" s="713"/>
      <c r="G19" s="764"/>
    </row>
    <row r="20" spans="1:9" x14ac:dyDescent="0.2">
      <c r="A20" s="689"/>
      <c r="B20" s="686" t="s">
        <v>1158</v>
      </c>
      <c r="C20" s="711"/>
      <c r="D20" s="712"/>
      <c r="E20" s="713"/>
      <c r="F20" s="713"/>
      <c r="G20" s="713"/>
    </row>
    <row r="21" spans="1:9" x14ac:dyDescent="0.2">
      <c r="A21" s="689"/>
      <c r="B21" s="765" t="s">
        <v>1159</v>
      </c>
      <c r="C21" s="711"/>
      <c r="D21" s="712"/>
    </row>
    <row r="22" spans="1:9" x14ac:dyDescent="0.2">
      <c r="A22" s="689"/>
      <c r="B22" s="760" t="s">
        <v>1160</v>
      </c>
      <c r="C22" s="711"/>
      <c r="D22" s="712"/>
    </row>
    <row r="23" spans="1:9" x14ac:dyDescent="0.2">
      <c r="A23" s="689"/>
      <c r="B23" s="686" t="s">
        <v>1161</v>
      </c>
      <c r="C23" s="714" t="str">
        <f>IFERROR(C20*C25,"")</f>
        <v/>
      </c>
      <c r="D23" s="715"/>
    </row>
    <row r="24" spans="1:9" x14ac:dyDescent="0.2">
      <c r="A24" s="689"/>
      <c r="B24" s="686" t="s">
        <v>1162</v>
      </c>
      <c r="C24" s="716"/>
      <c r="D24" s="715"/>
    </row>
    <row r="25" spans="1:9" x14ac:dyDescent="0.2">
      <c r="A25" s="689"/>
      <c r="B25" s="686" t="s">
        <v>1163</v>
      </c>
      <c r="C25" s="716" t="str">
        <f>IFERROR(C24/C19,"")</f>
        <v/>
      </c>
      <c r="D25" s="715"/>
    </row>
    <row r="26" spans="1:9" x14ac:dyDescent="0.2">
      <c r="A26" s="689"/>
      <c r="B26" s="717"/>
      <c r="C26" s="718"/>
      <c r="D26" s="718"/>
    </row>
    <row r="27" spans="1:9" x14ac:dyDescent="0.2">
      <c r="A27" s="689"/>
      <c r="B27" s="717"/>
      <c r="C27" s="718"/>
      <c r="D27" s="718"/>
    </row>
    <row r="28" spans="1:9" x14ac:dyDescent="0.2">
      <c r="A28" s="689"/>
      <c r="B28" s="684" t="s">
        <v>1164</v>
      </c>
      <c r="C28" s="718"/>
      <c r="D28" s="718"/>
    </row>
    <row r="29" spans="1:9" x14ac:dyDescent="0.2">
      <c r="A29" s="689"/>
      <c r="B29" s="710"/>
      <c r="C29" s="715"/>
      <c r="D29" s="715"/>
    </row>
    <row r="30" spans="1:9" x14ac:dyDescent="0.2">
      <c r="A30" s="689"/>
      <c r="B30" s="1178" t="s">
        <v>1165</v>
      </c>
      <c r="C30" s="1178"/>
      <c r="D30" s="1178"/>
      <c r="E30" s="1178"/>
      <c r="F30" s="751"/>
      <c r="G30" s="680"/>
      <c r="H30" s="680"/>
      <c r="I30" s="680"/>
    </row>
    <row r="31" spans="1:9" ht="28.5" customHeight="1" x14ac:dyDescent="0.2">
      <c r="A31" s="689"/>
      <c r="B31" s="1178"/>
      <c r="C31" s="1178"/>
      <c r="D31" s="1178"/>
      <c r="E31" s="1178"/>
      <c r="F31" s="751"/>
    </row>
    <row r="32" spans="1:9" x14ac:dyDescent="0.2">
      <c r="A32" s="689"/>
      <c r="B32" s="751"/>
      <c r="C32" s="751"/>
      <c r="D32" s="751"/>
      <c r="E32" s="751"/>
      <c r="F32" s="751"/>
    </row>
    <row r="33" spans="1:10" x14ac:dyDescent="0.2">
      <c r="A33" s="689"/>
      <c r="B33" s="719"/>
      <c r="C33" s="710" t="s">
        <v>1166</v>
      </c>
      <c r="D33" s="710"/>
    </row>
    <row r="34" spans="1:10" ht="24" x14ac:dyDescent="0.2">
      <c r="A34" s="689"/>
      <c r="B34" s="766" t="s">
        <v>1167</v>
      </c>
      <c r="C34" s="720"/>
      <c r="D34" s="721"/>
    </row>
    <row r="35" spans="1:10" x14ac:dyDescent="0.2">
      <c r="A35" s="689"/>
      <c r="B35" s="719"/>
    </row>
    <row r="36" spans="1:10" x14ac:dyDescent="0.2">
      <c r="A36" s="689"/>
      <c r="B36" s="710"/>
    </row>
    <row r="37" spans="1:10" x14ac:dyDescent="0.2">
      <c r="A37" s="689"/>
      <c r="B37" s="684" t="s">
        <v>1168</v>
      </c>
    </row>
    <row r="38" spans="1:10" x14ac:dyDescent="0.2">
      <c r="A38" s="689"/>
      <c r="B38" s="719"/>
    </row>
    <row r="39" spans="1:10" x14ac:dyDescent="0.2">
      <c r="A39" s="689"/>
      <c r="B39" s="686" t="s">
        <v>1169</v>
      </c>
      <c r="C39" s="722" t="str">
        <f>IFERROR(IF(C7="operació a curt termini",1,IF($C$8="amortització lineal (constant)",(C19+C20+(1/C25))/2,IF($C$8="amortització francès",(C19+C20+(1/C25))/2,""))),"")</f>
        <v/>
      </c>
      <c r="D39" s="723"/>
    </row>
    <row r="40" spans="1:10" x14ac:dyDescent="0.2">
      <c r="A40" s="689"/>
      <c r="B40" s="686" t="s">
        <v>1170</v>
      </c>
      <c r="C40" s="722" t="str">
        <f>IFERROR(IF(C7="operació a curt termini",C19,C39*12),"")</f>
        <v/>
      </c>
      <c r="D40" s="723"/>
    </row>
    <row r="41" spans="1:10" x14ac:dyDescent="0.2">
      <c r="A41" s="689"/>
      <c r="B41" s="686" t="s">
        <v>1171</v>
      </c>
      <c r="C41" s="724">
        <f>IFERROR(IF(C39&lt;10,0,IF((((C39-10)*0.01%)&gt;0.15%),0.15%,(C39-10)*0.01%)),)</f>
        <v>0</v>
      </c>
      <c r="D41" s="725"/>
    </row>
    <row r="42" spans="1:10" x14ac:dyDescent="0.2">
      <c r="A42" s="689"/>
      <c r="B42" s="719"/>
    </row>
    <row r="43" spans="1:10" x14ac:dyDescent="0.2">
      <c r="A43" s="689"/>
      <c r="B43" s="719"/>
    </row>
    <row r="44" spans="1:10" x14ac:dyDescent="0.2">
      <c r="A44" s="689"/>
      <c r="B44" s="684" t="s">
        <v>1172</v>
      </c>
    </row>
    <row r="45" spans="1:10" x14ac:dyDescent="0.2">
      <c r="A45" s="689"/>
      <c r="E45" s="680" t="s">
        <v>1173</v>
      </c>
      <c r="F45" s="680"/>
    </row>
    <row r="46" spans="1:10" x14ac:dyDescent="0.2">
      <c r="A46" s="689"/>
      <c r="B46" s="726"/>
      <c r="C46" s="727" t="s">
        <v>1174</v>
      </c>
      <c r="D46" s="728"/>
      <c r="E46" s="729" t="str">
        <f>IF($C$12="Fix","Tipus fix màxim (%)",IF($C$12="Variable","Diferencial màxim sobre l'Euríbor",""))</f>
        <v/>
      </c>
      <c r="F46" s="681"/>
    </row>
    <row r="47" spans="1:10" x14ac:dyDescent="0.2">
      <c r="A47" s="689"/>
      <c r="B47" s="686" t="s">
        <v>1496</v>
      </c>
      <c r="C47" s="730" t="str">
        <f>C40</f>
        <v/>
      </c>
      <c r="D47" s="731"/>
      <c r="E47" s="732"/>
      <c r="F47" s="702" t="s">
        <v>471</v>
      </c>
      <c r="G47" s="703" t="s">
        <v>1175</v>
      </c>
      <c r="H47" s="680"/>
      <c r="I47" s="703"/>
    </row>
    <row r="48" spans="1:10" x14ac:dyDescent="0.2">
      <c r="A48" s="689"/>
      <c r="B48" s="686" t="s">
        <v>1497</v>
      </c>
      <c r="C48" s="733"/>
      <c r="D48" s="731"/>
      <c r="E48" s="732"/>
      <c r="F48" s="734"/>
      <c r="J48" s="680"/>
    </row>
    <row r="49" spans="1:15" x14ac:dyDescent="0.2">
      <c r="A49" s="689"/>
      <c r="B49" s="686" t="s">
        <v>1498</v>
      </c>
      <c r="C49" s="733"/>
      <c r="D49" s="731"/>
      <c r="E49" s="732"/>
      <c r="F49" s="734"/>
      <c r="J49" s="680"/>
    </row>
    <row r="50" spans="1:15" x14ac:dyDescent="0.2">
      <c r="A50" s="689"/>
      <c r="B50" s="735" t="str">
        <f>IF($C$12="Fix","Tipus fix màxim (%)",IF($C$12="Variable","Diferencial màxim sobre l'Euríbor",""))</f>
        <v/>
      </c>
      <c r="C50" s="736"/>
      <c r="D50" s="737"/>
      <c r="E50" s="736" t="str">
        <f>IFERROR(IF($C$12="Fix",IF((E47&lt;&gt;""),IF($C$25=1,E47,#REF!),IF($C$25=1,FORECAST(C47,E48:E49,C48:C49),FORECAST(C47,#REF!,C48:C49))),IF(E47&lt;&gt;"",E47,FORECAST(C47,E48:E49,C48:C49))),"")</f>
        <v/>
      </c>
      <c r="F50" s="738"/>
      <c r="G50" s="680"/>
      <c r="J50" s="680"/>
    </row>
    <row r="51" spans="1:15" x14ac:dyDescent="0.2">
      <c r="A51" s="689"/>
      <c r="B51" s="680"/>
      <c r="C51" s="680"/>
      <c r="D51" s="680"/>
      <c r="E51" s="680"/>
      <c r="F51" s="680"/>
      <c r="G51" s="680"/>
      <c r="J51" s="680"/>
    </row>
    <row r="52" spans="1:15" x14ac:dyDescent="0.2">
      <c r="A52" s="689"/>
      <c r="B52" s="680"/>
      <c r="C52" s="680"/>
      <c r="D52" s="680"/>
      <c r="E52" s="680"/>
      <c r="F52" s="680"/>
      <c r="G52" s="680"/>
      <c r="J52" s="680"/>
    </row>
    <row r="53" spans="1:15" x14ac:dyDescent="0.2">
      <c r="A53" s="689"/>
      <c r="B53" s="767" t="s">
        <v>1176</v>
      </c>
      <c r="C53" s="680"/>
      <c r="D53" s="680"/>
      <c r="E53" s="680"/>
      <c r="F53" s="680"/>
      <c r="G53" s="680"/>
      <c r="J53" s="680"/>
    </row>
    <row r="54" spans="1:15" x14ac:dyDescent="0.2">
      <c r="A54" s="689"/>
      <c r="B54" s="680"/>
      <c r="E54" s="680"/>
      <c r="F54" s="680"/>
      <c r="H54" s="680"/>
    </row>
    <row r="55" spans="1:15" x14ac:dyDescent="0.2">
      <c r="A55" s="689"/>
      <c r="B55" s="739" t="s">
        <v>1177</v>
      </c>
      <c r="C55" s="740" t="str">
        <f>IFERROR(IF(C12="Variable", Euríbor+Diferencial_tipus_operació+Diferencial_CFE,Diferencial_tipus_operació+Diferencial_CFE),"")</f>
        <v/>
      </c>
      <c r="D55" s="741"/>
      <c r="E55" s="742"/>
      <c r="F55" s="742"/>
      <c r="G55" s="743"/>
    </row>
    <row r="56" spans="1:15" x14ac:dyDescent="0.2">
      <c r="A56" s="689"/>
      <c r="B56" s="739" t="s">
        <v>1178</v>
      </c>
      <c r="C56" s="740" t="str">
        <f>C16</f>
        <v/>
      </c>
      <c r="D56" s="741"/>
      <c r="E56" s="744"/>
      <c r="F56" s="744"/>
    </row>
    <row r="57" spans="1:15" ht="13.5" thickBot="1" x14ac:dyDescent="0.25">
      <c r="A57" s="689"/>
      <c r="C57" s="680"/>
      <c r="D57" s="680"/>
      <c r="E57" s="744"/>
      <c r="F57" s="744"/>
      <c r="N57" s="768"/>
      <c r="O57" s="768"/>
    </row>
    <row r="58" spans="1:15" ht="13.5" thickBot="1" x14ac:dyDescent="0.25">
      <c r="A58" s="689"/>
      <c r="B58" s="745" t="s">
        <v>1499</v>
      </c>
      <c r="C58" s="746"/>
      <c r="D58" s="681"/>
      <c r="E58" s="744"/>
      <c r="F58" s="744"/>
    </row>
    <row r="59" spans="1:15" x14ac:dyDescent="0.2">
      <c r="A59" s="689"/>
      <c r="C59" s="710"/>
      <c r="D59" s="710"/>
      <c r="E59" s="744"/>
      <c r="F59" s="744"/>
    </row>
    <row r="60" spans="1:15" ht="12.75" customHeight="1" x14ac:dyDescent="0.2">
      <c r="A60" s="747" t="s">
        <v>468</v>
      </c>
      <c r="B60" s="748" t="s">
        <v>1179</v>
      </c>
      <c r="C60" s="681"/>
      <c r="D60" s="681"/>
      <c r="E60" s="749"/>
      <c r="F60" s="749"/>
      <c r="G60" s="750"/>
    </row>
    <row r="61" spans="1:15" ht="28.5" customHeight="1" x14ac:dyDescent="0.2">
      <c r="A61" s="769" t="s">
        <v>469</v>
      </c>
      <c r="B61" s="1178" t="s">
        <v>1180</v>
      </c>
      <c r="C61" s="1178"/>
      <c r="D61" s="1178"/>
      <c r="E61" s="1178"/>
      <c r="F61" s="1178"/>
      <c r="G61" s="1178"/>
      <c r="H61" s="1178"/>
    </row>
    <row r="62" spans="1:15" ht="36" customHeight="1" x14ac:dyDescent="0.2">
      <c r="A62" s="769" t="s">
        <v>470</v>
      </c>
      <c r="B62" s="1178" t="s">
        <v>1181</v>
      </c>
      <c r="C62" s="1178"/>
      <c r="D62" s="1178"/>
      <c r="E62" s="1178"/>
      <c r="F62" s="1178"/>
      <c r="G62" s="1178"/>
      <c r="H62" s="1178"/>
    </row>
    <row r="63" spans="1:15" ht="15" customHeight="1" x14ac:dyDescent="0.2">
      <c r="A63" s="747" t="s">
        <v>471</v>
      </c>
      <c r="B63" s="748" t="s">
        <v>1182</v>
      </c>
    </row>
    <row r="64" spans="1:15" x14ac:dyDescent="0.2">
      <c r="C64" s="680"/>
      <c r="D64" s="680"/>
      <c r="E64" s="680"/>
      <c r="F64" s="680"/>
    </row>
    <row r="65" spans="3:6" x14ac:dyDescent="0.2">
      <c r="C65" s="680"/>
      <c r="D65" s="680"/>
      <c r="E65" s="680"/>
      <c r="F65" s="680"/>
    </row>
    <row r="66" spans="3:6" ht="30" customHeight="1" x14ac:dyDescent="0.2">
      <c r="C66" s="680"/>
      <c r="D66" s="680"/>
      <c r="E66" s="680"/>
      <c r="F66" s="680"/>
    </row>
  </sheetData>
  <mergeCells count="6">
    <mergeCell ref="B62:H62"/>
    <mergeCell ref="C1:H1"/>
    <mergeCell ref="C2:H2"/>
    <mergeCell ref="E14:H14"/>
    <mergeCell ref="B30:E31"/>
    <mergeCell ref="B61:H61"/>
  </mergeCells>
  <conditionalFormatting sqref="G18">
    <cfRule type="expression" dxfId="134" priority="18" stopIfTrue="1">
      <formula>C7="operació a llarg termini"</formula>
    </cfRule>
  </conditionalFormatting>
  <conditionalFormatting sqref="G19">
    <cfRule type="expression" dxfId="133" priority="19" stopIfTrue="1">
      <formula>C7="operació a llarg termini"</formula>
    </cfRule>
  </conditionalFormatting>
  <conditionalFormatting sqref="C21:D21">
    <cfRule type="expression" dxfId="132" priority="20" stopIfTrue="1">
      <formula>C7="operació a curt termini"</formula>
    </cfRule>
  </conditionalFormatting>
  <conditionalFormatting sqref="C22:D22">
    <cfRule type="expression" dxfId="131" priority="21" stopIfTrue="1">
      <formula>C7="operació a curt termini"</formula>
    </cfRule>
  </conditionalFormatting>
  <conditionalFormatting sqref="C23:D23">
    <cfRule type="expression" dxfId="130" priority="22" stopIfTrue="1">
      <formula>C7="operació a curt termini"</formula>
    </cfRule>
  </conditionalFormatting>
  <conditionalFormatting sqref="C24:D24">
    <cfRule type="expression" dxfId="129" priority="23" stopIfTrue="1">
      <formula>C7="operació a curt termini"</formula>
    </cfRule>
  </conditionalFormatting>
  <conditionalFormatting sqref="C25:D26">
    <cfRule type="expression" dxfId="128" priority="24" stopIfTrue="1">
      <formula>C7="operació a curt termini"</formula>
    </cfRule>
  </conditionalFormatting>
  <conditionalFormatting sqref="D58">
    <cfRule type="cellIs" dxfId="127" priority="16" stopIfTrue="1" operator="equal">
      <formula>"No compleix"</formula>
    </cfRule>
    <cfRule type="cellIs" dxfId="126" priority="17" stopIfTrue="1" operator="equal">
      <formula>"compleix ppi. prudència"</formula>
    </cfRule>
  </conditionalFormatting>
  <conditionalFormatting sqref="C28:D28">
    <cfRule type="expression" dxfId="125" priority="25" stopIfTrue="1">
      <formula>C8="operació a curt termini"</formula>
    </cfRule>
  </conditionalFormatting>
  <conditionalFormatting sqref="C27:D27">
    <cfRule type="expression" dxfId="124" priority="26" stopIfTrue="1">
      <formula>C8="operació a curt termini"</formula>
    </cfRule>
  </conditionalFormatting>
  <conditionalFormatting sqref="C39:D40">
    <cfRule type="expression" dxfId="123" priority="15" stopIfTrue="1">
      <formula>C24="operació a curt termini"</formula>
    </cfRule>
  </conditionalFormatting>
  <conditionalFormatting sqref="C14:D14">
    <cfRule type="expression" dxfId="122" priority="14">
      <formula>$C$12="Fix"</formula>
    </cfRule>
  </conditionalFormatting>
  <conditionalFormatting sqref="C15:D15">
    <cfRule type="expression" dxfId="121" priority="13">
      <formula>$C$12="Fix"</formula>
    </cfRule>
  </conditionalFormatting>
  <conditionalFormatting sqref="I16">
    <cfRule type="expression" dxfId="120" priority="27" stopIfTrue="1">
      <formula>#REF!=""</formula>
    </cfRule>
  </conditionalFormatting>
  <conditionalFormatting sqref="E14">
    <cfRule type="expression" dxfId="119" priority="12">
      <formula>$C$12="Fix"</formula>
    </cfRule>
  </conditionalFormatting>
  <conditionalFormatting sqref="C13:D13">
    <cfRule type="expression" dxfId="118" priority="11">
      <formula>$C$12="Variable"</formula>
    </cfRule>
  </conditionalFormatting>
  <conditionalFormatting sqref="A60:A62">
    <cfRule type="expression" dxfId="117" priority="10">
      <formula>$C$12="Fix"</formula>
    </cfRule>
  </conditionalFormatting>
  <conditionalFormatting sqref="A63">
    <cfRule type="expression" dxfId="116" priority="9">
      <formula>$C$12="Fix"</formula>
    </cfRule>
  </conditionalFormatting>
  <conditionalFormatting sqref="F47">
    <cfRule type="expression" dxfId="115" priority="8">
      <formula>$C$12="Fix"</formula>
    </cfRule>
  </conditionalFormatting>
  <conditionalFormatting sqref="D16">
    <cfRule type="expression" dxfId="114" priority="7">
      <formula>$C$12="Fix"</formula>
    </cfRule>
  </conditionalFormatting>
  <conditionalFormatting sqref="D18">
    <cfRule type="expression" dxfId="113" priority="6">
      <formula>$C$12="Fix"</formula>
    </cfRule>
  </conditionalFormatting>
  <conditionalFormatting sqref="B13">
    <cfRule type="expression" dxfId="112" priority="5">
      <formula>$C$12="Variable"</formula>
    </cfRule>
  </conditionalFormatting>
  <conditionalFormatting sqref="B14">
    <cfRule type="expression" dxfId="111" priority="4">
      <formula>$C$12="Fix"</formula>
    </cfRule>
  </conditionalFormatting>
  <conditionalFormatting sqref="B15">
    <cfRule type="expression" dxfId="110" priority="3">
      <formula>$C$12="Fix"</formula>
    </cfRule>
  </conditionalFormatting>
  <conditionalFormatting sqref="C58">
    <cfRule type="cellIs" dxfId="109" priority="1" stopIfTrue="1" operator="equal">
      <formula>"No compleix"</formula>
    </cfRule>
    <cfRule type="cellIs" dxfId="108" priority="2" stopIfTrue="1" operator="equal">
      <formula>"compleix ppi. prudència"</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6" orientation="landscape" r:id="rId3"/>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5" x14ac:dyDescent="0.2">
      <c r="A1" s="24" t="s">
        <v>222</v>
      </c>
      <c r="B1" s="24" t="str">
        <f>Inventario!A1</f>
        <v>1.</v>
      </c>
      <c r="C1" s="24" t="str">
        <f>Inventario!B1</f>
        <v>Control permanente no planificable</v>
      </c>
      <c r="D1" s="24"/>
    </row>
    <row r="2" spans="1:5" x14ac:dyDescent="0.2">
      <c r="A2" s="25" t="s">
        <v>223</v>
      </c>
      <c r="B2" s="25" t="str">
        <f>Inventario!B24</f>
        <v>1.4</v>
      </c>
      <c r="C2" s="25" t="str">
        <f>Inventario!C24</f>
        <v>Endeudamiento</v>
      </c>
      <c r="D2" s="25"/>
    </row>
    <row r="3" spans="1:5" x14ac:dyDescent="0.2">
      <c r="A3" s="57" t="s">
        <v>224</v>
      </c>
      <c r="B3" s="57" t="str">
        <f>Inventario!C27</f>
        <v>1.4.3</v>
      </c>
      <c r="C3" s="51" t="s">
        <v>148</v>
      </c>
      <c r="D3" s="51"/>
    </row>
    <row r="4" spans="1:5" x14ac:dyDescent="0.2">
      <c r="A4" s="785"/>
      <c r="B4" s="785"/>
      <c r="C4" s="785"/>
      <c r="D4" s="785"/>
      <c r="E4" s="785"/>
    </row>
    <row r="5" spans="1:5" x14ac:dyDescent="0.2">
      <c r="A5" s="60"/>
      <c r="B5" s="52" t="s">
        <v>226</v>
      </c>
      <c r="C5" s="47" t="s">
        <v>227</v>
      </c>
      <c r="D5" s="61"/>
    </row>
    <row r="6" spans="1:5" ht="83.25" customHeight="1" x14ac:dyDescent="0.2">
      <c r="A6" s="46"/>
      <c r="B6" s="75" t="str">
        <f>Inventario!E27</f>
        <v>Art. 177.5 RDLeg 2/2004
Art. 54.1.b) RDLeg 781/1986
Art. 4.1.b).3 y .5 RD 128/2018</v>
      </c>
      <c r="C6" s="45" t="str">
        <f>Inventario!F27</f>
        <v xml:space="preserve">La concertación o modificación de cualquier operación de crédito, así como la adopción de acuerdos en asuntos para las que legalmente se exija una mayoría especial, deberá acordarse previo informe de la intervención. </v>
      </c>
      <c r="D6" s="31"/>
    </row>
    <row r="7" spans="1:5" x14ac:dyDescent="0.2">
      <c r="A7" s="799"/>
      <c r="B7" s="779"/>
      <c r="C7" s="779"/>
      <c r="D7" s="779"/>
      <c r="E7" s="785"/>
    </row>
    <row r="8" spans="1:5" x14ac:dyDescent="0.2">
      <c r="A8" s="60" t="s">
        <v>228</v>
      </c>
      <c r="B8" s="52" t="s">
        <v>226</v>
      </c>
      <c r="C8" s="61" t="str">
        <f>'1.1.1'!C8</f>
        <v>Aspectos a revisar</v>
      </c>
      <c r="D8" s="815" t="s">
        <v>1396</v>
      </c>
    </row>
    <row r="9" spans="1:5" ht="25.5" x14ac:dyDescent="0.2">
      <c r="A9" s="499" t="s">
        <v>230</v>
      </c>
      <c r="B9" s="28" t="s">
        <v>231</v>
      </c>
      <c r="C9" s="500" t="s">
        <v>399</v>
      </c>
      <c r="D9" s="775" t="s">
        <v>1397</v>
      </c>
    </row>
    <row r="10" spans="1:5" ht="25.5" x14ac:dyDescent="0.2">
      <c r="A10" s="501" t="s">
        <v>233</v>
      </c>
      <c r="B10" s="32" t="s">
        <v>234</v>
      </c>
      <c r="C10" s="504" t="s">
        <v>235</v>
      </c>
      <c r="D10" s="775" t="s">
        <v>1397</v>
      </c>
    </row>
    <row r="11" spans="1:5" s="48" customFormat="1" ht="51" x14ac:dyDescent="0.25">
      <c r="A11" s="648" t="s">
        <v>236</v>
      </c>
      <c r="B11" s="649" t="s">
        <v>1228</v>
      </c>
      <c r="C11" s="36" t="s">
        <v>440</v>
      </c>
      <c r="D11" s="775" t="s">
        <v>1397</v>
      </c>
    </row>
    <row r="12" spans="1:5" ht="96" customHeight="1" x14ac:dyDescent="0.2">
      <c r="A12" s="501" t="s">
        <v>239</v>
      </c>
      <c r="B12" s="528" t="s">
        <v>1229</v>
      </c>
      <c r="C12" s="528" t="s">
        <v>1230</v>
      </c>
      <c r="D12" s="775" t="s">
        <v>1397</v>
      </c>
    </row>
    <row r="13" spans="1:5" s="533" customFormat="1" ht="25.5" x14ac:dyDescent="0.2">
      <c r="A13" s="648" t="s">
        <v>241</v>
      </c>
      <c r="B13" s="567" t="s">
        <v>1231</v>
      </c>
      <c r="C13" s="567" t="s">
        <v>1232</v>
      </c>
      <c r="D13" s="775" t="s">
        <v>1397</v>
      </c>
    </row>
    <row r="14" spans="1:5" s="533" customFormat="1" ht="38.25" x14ac:dyDescent="0.2">
      <c r="A14" s="501" t="s">
        <v>244</v>
      </c>
      <c r="B14" s="17" t="s">
        <v>1233</v>
      </c>
      <c r="C14" s="17" t="s">
        <v>1234</v>
      </c>
      <c r="D14" s="775" t="s">
        <v>1397</v>
      </c>
    </row>
    <row r="15" spans="1:5" s="533" customFormat="1" ht="51" x14ac:dyDescent="0.2">
      <c r="A15" s="648" t="s">
        <v>247</v>
      </c>
      <c r="B15" s="528" t="s">
        <v>1235</v>
      </c>
      <c r="C15" s="528" t="s">
        <v>1236</v>
      </c>
      <c r="D15" s="775" t="s">
        <v>1397</v>
      </c>
    </row>
    <row r="16" spans="1:5" ht="38.25" x14ac:dyDescent="0.2">
      <c r="A16" s="501" t="s">
        <v>250</v>
      </c>
      <c r="B16" s="528" t="s">
        <v>832</v>
      </c>
      <c r="C16" s="528" t="s">
        <v>1237</v>
      </c>
      <c r="D16" s="775" t="s">
        <v>1397</v>
      </c>
    </row>
    <row r="17" spans="1:5" ht="38.25" x14ac:dyDescent="0.2">
      <c r="A17" s="648" t="s">
        <v>253</v>
      </c>
      <c r="B17" s="528" t="s">
        <v>832</v>
      </c>
      <c r="C17" s="528" t="s">
        <v>1238</v>
      </c>
      <c r="D17" s="775" t="s">
        <v>1397</v>
      </c>
    </row>
    <row r="18" spans="1:5" ht="38.25" x14ac:dyDescent="0.2">
      <c r="A18" s="501" t="s">
        <v>256</v>
      </c>
      <c r="B18" s="17" t="s">
        <v>1233</v>
      </c>
      <c r="C18" s="32" t="s">
        <v>1239</v>
      </c>
      <c r="D18" s="775" t="s">
        <v>1397</v>
      </c>
    </row>
    <row r="19" spans="1:5" ht="51" x14ac:dyDescent="0.2">
      <c r="A19" s="648" t="s">
        <v>259</v>
      </c>
      <c r="B19" s="79" t="s">
        <v>1132</v>
      </c>
      <c r="C19" s="79" t="s">
        <v>1199</v>
      </c>
      <c r="D19" s="816" t="s">
        <v>1397</v>
      </c>
      <c r="E19" s="534" t="s">
        <v>1134</v>
      </c>
    </row>
    <row r="20" spans="1:5" x14ac:dyDescent="0.2">
      <c r="A20" s="127" t="s">
        <v>338</v>
      </c>
      <c r="B20" s="73" t="s">
        <v>226</v>
      </c>
      <c r="C20" s="74" t="s">
        <v>339</v>
      </c>
      <c r="D20" s="815"/>
      <c r="E20" s="815"/>
    </row>
    <row r="21" spans="1:5" x14ac:dyDescent="0.2">
      <c r="A21" s="501" t="s">
        <v>340</v>
      </c>
      <c r="B21" s="32"/>
      <c r="C21" s="32" t="s">
        <v>341</v>
      </c>
      <c r="D21" s="775" t="s">
        <v>1398</v>
      </c>
    </row>
    <row r="22" spans="1:5" x14ac:dyDescent="0.2">
      <c r="A22" s="127" t="s">
        <v>342</v>
      </c>
      <c r="B22" s="73" t="s">
        <v>226</v>
      </c>
      <c r="C22" s="74" t="s">
        <v>343</v>
      </c>
      <c r="D22" s="815"/>
      <c r="E22" s="815"/>
    </row>
    <row r="23" spans="1:5" ht="38.25" x14ac:dyDescent="0.2">
      <c r="A23" s="58" t="s">
        <v>344</v>
      </c>
      <c r="B23" s="541" t="s">
        <v>832</v>
      </c>
      <c r="C23" s="538" t="s">
        <v>1240</v>
      </c>
      <c r="D23" s="775" t="s">
        <v>1397</v>
      </c>
    </row>
    <row r="24" spans="1:5" ht="38.25" x14ac:dyDescent="0.2">
      <c r="A24" s="501" t="s">
        <v>347</v>
      </c>
      <c r="B24" s="566" t="s">
        <v>1241</v>
      </c>
      <c r="C24" s="566" t="s">
        <v>1242</v>
      </c>
      <c r="D24" s="775" t="s">
        <v>1397</v>
      </c>
    </row>
    <row r="25" spans="1:5" x14ac:dyDescent="0.2">
      <c r="A25" s="43" t="s">
        <v>359</v>
      </c>
      <c r="B25" s="52" t="s">
        <v>226</v>
      </c>
      <c r="C25" s="61" t="s">
        <v>360</v>
      </c>
      <c r="D25" s="815"/>
      <c r="E25" s="815"/>
    </row>
    <row r="26" spans="1:5" x14ac:dyDescent="0.2">
      <c r="A26" s="524" t="s">
        <v>361</v>
      </c>
      <c r="B26" s="33"/>
      <c r="C26" s="35" t="s">
        <v>455</v>
      </c>
      <c r="D26" s="775" t="s">
        <v>1398</v>
      </c>
    </row>
  </sheetData>
  <printOptions horizontalCentered="1"/>
  <pageMargins left="0.70866141732283472" right="0.70866141732283472" top="1.0629921259842521" bottom="0.74803149606299213" header="0.31496062992125984" footer="0.31496062992125984"/>
  <pageSetup paperSize="9" scale="80"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opLeftCell="A19" zoomScale="95" zoomScaleNormal="95" workbookViewId="0">
      <selection activeCell="B23" sqref="B23"/>
    </sheetView>
  </sheetViews>
  <sheetFormatPr defaultColWidth="11.42578125" defaultRowHeight="12.75" x14ac:dyDescent="0.2"/>
  <cols>
    <col min="1" max="1" width="6.140625" style="680" customWidth="1"/>
    <col min="2" max="2" width="33.85546875" style="683" customWidth="1"/>
    <col min="3" max="3" width="25.28515625" style="683" customWidth="1"/>
    <col min="4" max="4" width="3.28515625" style="683" customWidth="1"/>
    <col min="5" max="5" width="22.28515625" style="683" customWidth="1"/>
    <col min="6" max="6" width="3.42578125" style="683" customWidth="1"/>
    <col min="7" max="7" width="2.28515625" style="683" customWidth="1"/>
    <col min="8" max="8" width="32.140625" style="683" customWidth="1"/>
    <col min="9" max="10" width="9.42578125" style="683" customWidth="1"/>
    <col min="11" max="23" width="9.42578125" style="680" customWidth="1"/>
    <col min="24" max="253" width="9.140625" style="680" customWidth="1"/>
    <col min="254" max="16384" width="11.42578125" style="680"/>
  </cols>
  <sheetData>
    <row r="1" spans="1:10" x14ac:dyDescent="0.2">
      <c r="A1" s="850" t="s">
        <v>147</v>
      </c>
      <c r="B1" s="851" t="s">
        <v>1404</v>
      </c>
      <c r="C1" s="1040" t="s">
        <v>148</v>
      </c>
      <c r="D1" s="1040"/>
      <c r="E1" s="1040"/>
      <c r="F1" s="1040"/>
      <c r="G1" s="1040"/>
      <c r="H1" s="1040"/>
    </row>
    <row r="2" spans="1:10" x14ac:dyDescent="0.2">
      <c r="A2" s="87"/>
      <c r="B2" s="852" t="s">
        <v>1405</v>
      </c>
      <c r="C2" s="1041" t="s">
        <v>1414</v>
      </c>
      <c r="D2" s="1041"/>
      <c r="E2" s="1041"/>
      <c r="F2" s="1041"/>
      <c r="G2" s="1041"/>
      <c r="H2" s="1041"/>
    </row>
    <row r="3" spans="1:10" ht="15.75" x14ac:dyDescent="0.25">
      <c r="A3" s="678"/>
      <c r="B3" s="681"/>
      <c r="C3" s="681"/>
      <c r="D3" s="681"/>
      <c r="E3" s="682"/>
      <c r="F3" s="682"/>
      <c r="G3" s="682"/>
      <c r="H3" s="682"/>
      <c r="J3" s="679"/>
    </row>
    <row r="4" spans="1:10" ht="15.75" x14ac:dyDescent="0.25">
      <c r="A4" s="678"/>
      <c r="B4" s="684" t="s">
        <v>1144</v>
      </c>
      <c r="C4" s="680"/>
      <c r="D4" s="680"/>
      <c r="E4" s="680"/>
      <c r="F4" s="680"/>
      <c r="H4" s="681"/>
      <c r="J4" s="679"/>
    </row>
    <row r="5" spans="1:10" ht="15.75" x14ac:dyDescent="0.25">
      <c r="A5" s="678"/>
      <c r="B5" s="684"/>
      <c r="C5" s="685"/>
      <c r="D5" s="685"/>
      <c r="H5" s="681"/>
      <c r="J5" s="679"/>
    </row>
    <row r="6" spans="1:10" ht="15.75" x14ac:dyDescent="0.25">
      <c r="A6" s="678"/>
      <c r="B6" s="686" t="s">
        <v>1145</v>
      </c>
      <c r="C6" s="687"/>
      <c r="D6" s="688"/>
      <c r="H6" s="759"/>
    </row>
    <row r="7" spans="1:10" x14ac:dyDescent="0.2">
      <c r="A7" s="689"/>
      <c r="B7" s="760" t="s">
        <v>1146</v>
      </c>
      <c r="C7" s="690"/>
      <c r="D7" s="691"/>
      <c r="H7" s="761"/>
    </row>
    <row r="8" spans="1:10" x14ac:dyDescent="0.2">
      <c r="B8" s="760" t="s">
        <v>1147</v>
      </c>
      <c r="C8" s="690"/>
      <c r="D8" s="691"/>
      <c r="H8" s="761"/>
    </row>
    <row r="9" spans="1:10" x14ac:dyDescent="0.2">
      <c r="A9" s="689"/>
      <c r="B9" s="686" t="s">
        <v>1148</v>
      </c>
      <c r="C9" s="692"/>
      <c r="D9" s="693"/>
      <c r="E9" s="680"/>
      <c r="F9" s="680"/>
      <c r="G9" s="680"/>
      <c r="H9" s="762"/>
    </row>
    <row r="10" spans="1:10" ht="53.25" customHeight="1" x14ac:dyDescent="0.2">
      <c r="A10" s="689"/>
      <c r="B10" s="686" t="s">
        <v>1149</v>
      </c>
      <c r="C10" s="694"/>
      <c r="D10" s="695"/>
      <c r="E10" s="680"/>
      <c r="F10" s="680"/>
      <c r="G10" s="680"/>
      <c r="H10" s="762"/>
    </row>
    <row r="11" spans="1:10" x14ac:dyDescent="0.2">
      <c r="A11" s="689"/>
      <c r="B11" s="686" t="s">
        <v>1150</v>
      </c>
      <c r="C11" s="696"/>
      <c r="D11" s="693"/>
      <c r="E11" s="680"/>
      <c r="F11" s="680"/>
      <c r="G11" s="680"/>
      <c r="H11" s="762"/>
    </row>
    <row r="12" spans="1:10" x14ac:dyDescent="0.2">
      <c r="A12" s="689"/>
      <c r="B12" s="760" t="s">
        <v>1151</v>
      </c>
      <c r="C12" s="697"/>
      <c r="D12" s="698"/>
      <c r="E12" s="680"/>
      <c r="F12" s="680"/>
      <c r="G12" s="680"/>
      <c r="H12" s="762"/>
    </row>
    <row r="13" spans="1:10" x14ac:dyDescent="0.2">
      <c r="A13" s="689"/>
      <c r="B13" s="686" t="s">
        <v>1152</v>
      </c>
      <c r="C13" s="699"/>
      <c r="D13" s="700"/>
      <c r="E13" s="680"/>
      <c r="F13" s="680"/>
      <c r="G13" s="680"/>
      <c r="H13" s="759"/>
    </row>
    <row r="14" spans="1:10" ht="24" customHeight="1" x14ac:dyDescent="0.2">
      <c r="A14" s="689"/>
      <c r="B14" s="686" t="s">
        <v>1153</v>
      </c>
      <c r="C14" s="701"/>
      <c r="D14" s="702" t="s">
        <v>468</v>
      </c>
      <c r="E14" s="1179" t="s">
        <v>1154</v>
      </c>
      <c r="F14" s="1179"/>
      <c r="G14" s="1179"/>
      <c r="H14" s="1179"/>
    </row>
    <row r="15" spans="1:10" x14ac:dyDescent="0.2">
      <c r="A15" s="689"/>
      <c r="B15" s="686" t="s">
        <v>1155</v>
      </c>
      <c r="C15" s="701"/>
      <c r="D15" s="704"/>
      <c r="E15" s="680"/>
      <c r="F15" s="680"/>
      <c r="G15" s="680"/>
      <c r="H15" s="763"/>
    </row>
    <row r="16" spans="1:10" x14ac:dyDescent="0.2">
      <c r="A16" s="689"/>
      <c r="B16" s="686" t="s">
        <v>1178</v>
      </c>
      <c r="C16" s="705" t="str">
        <f>IF(C7="operació a curt termini",IF(C12="Fix",C13+C10,IF(C12="Variable",SUM(C15+C14+C10))),IF(C12="Fix",C13+C10,IF(C12="Variable",SUM(C15+C14+C10),"")))</f>
        <v/>
      </c>
      <c r="D16" s="702" t="s">
        <v>469</v>
      </c>
      <c r="E16" s="680"/>
      <c r="F16" s="680"/>
      <c r="G16" s="680"/>
      <c r="H16" s="763"/>
      <c r="I16" s="707" t="str">
        <f>IF(C12="Variable","EURIBOR!!!","")</f>
        <v/>
      </c>
    </row>
    <row r="17" spans="1:9" x14ac:dyDescent="0.2">
      <c r="A17" s="689"/>
      <c r="B17" s="760" t="s">
        <v>1156</v>
      </c>
      <c r="C17" s="705"/>
      <c r="D17" s="706"/>
      <c r="E17" s="708"/>
      <c r="F17" s="708"/>
      <c r="G17" s="706"/>
      <c r="H17" s="763"/>
    </row>
    <row r="18" spans="1:9" x14ac:dyDescent="0.2">
      <c r="A18" s="689"/>
      <c r="B18" s="686" t="s">
        <v>1157</v>
      </c>
      <c r="C18" s="705"/>
      <c r="D18" s="702" t="s">
        <v>470</v>
      </c>
      <c r="E18" s="709"/>
      <c r="F18" s="709"/>
      <c r="G18" s="710"/>
    </row>
    <row r="19" spans="1:9" x14ac:dyDescent="0.2">
      <c r="A19" s="689"/>
      <c r="B19" s="686" t="str">
        <f>IF(C7="operació a curt termini","Termini de l'operació (en mesos)",IF(C7="operació a llarg termini","Termini de l'operació (total anys)",""))</f>
        <v/>
      </c>
      <c r="C19" s="711"/>
      <c r="D19" s="712"/>
      <c r="E19" s="713"/>
      <c r="F19" s="713"/>
      <c r="G19" s="764"/>
    </row>
    <row r="20" spans="1:9" x14ac:dyDescent="0.2">
      <c r="A20" s="689"/>
      <c r="B20" s="686" t="s">
        <v>1158</v>
      </c>
      <c r="C20" s="711"/>
      <c r="D20" s="712"/>
      <c r="E20" s="713"/>
      <c r="F20" s="713"/>
      <c r="G20" s="713"/>
    </row>
    <row r="21" spans="1:9" x14ac:dyDescent="0.2">
      <c r="A21" s="689"/>
      <c r="B21" s="765" t="s">
        <v>1159</v>
      </c>
      <c r="C21" s="711"/>
      <c r="D21" s="712"/>
    </row>
    <row r="22" spans="1:9" x14ac:dyDescent="0.2">
      <c r="A22" s="689"/>
      <c r="B22" s="760" t="s">
        <v>1160</v>
      </c>
      <c r="C22" s="711"/>
      <c r="D22" s="712"/>
    </row>
    <row r="23" spans="1:9" x14ac:dyDescent="0.2">
      <c r="A23" s="689"/>
      <c r="B23" s="686" t="s">
        <v>1161</v>
      </c>
      <c r="C23" s="714" t="str">
        <f>IFERROR(C20*C25,"")</f>
        <v/>
      </c>
      <c r="D23" s="715"/>
    </row>
    <row r="24" spans="1:9" x14ac:dyDescent="0.2">
      <c r="A24" s="689"/>
      <c r="B24" s="686" t="s">
        <v>1162</v>
      </c>
      <c r="C24" s="716"/>
      <c r="D24" s="715"/>
    </row>
    <row r="25" spans="1:9" x14ac:dyDescent="0.2">
      <c r="A25" s="689"/>
      <c r="B25" s="686" t="s">
        <v>1163</v>
      </c>
      <c r="C25" s="716" t="str">
        <f>IFERROR(C24/C19,"")</f>
        <v/>
      </c>
      <c r="D25" s="715"/>
    </row>
    <row r="26" spans="1:9" x14ac:dyDescent="0.2">
      <c r="A26" s="689"/>
      <c r="B26" s="717"/>
      <c r="C26" s="718"/>
      <c r="D26" s="718"/>
    </row>
    <row r="27" spans="1:9" x14ac:dyDescent="0.2">
      <c r="A27" s="689"/>
      <c r="B27" s="717"/>
      <c r="C27" s="718"/>
      <c r="D27" s="718"/>
    </row>
    <row r="28" spans="1:9" x14ac:dyDescent="0.2">
      <c r="A28" s="689"/>
      <c r="B28" s="684" t="s">
        <v>1164</v>
      </c>
      <c r="C28" s="718"/>
      <c r="D28" s="718"/>
    </row>
    <row r="29" spans="1:9" x14ac:dyDescent="0.2">
      <c r="A29" s="689"/>
      <c r="B29" s="710"/>
      <c r="C29" s="715"/>
      <c r="D29" s="715"/>
    </row>
    <row r="30" spans="1:9" x14ac:dyDescent="0.2">
      <c r="A30" s="689"/>
      <c r="B30" s="1178" t="s">
        <v>1165</v>
      </c>
      <c r="C30" s="1178"/>
      <c r="D30" s="1178"/>
      <c r="E30" s="1178"/>
      <c r="F30" s="751"/>
      <c r="G30" s="680"/>
      <c r="H30" s="680"/>
      <c r="I30" s="680"/>
    </row>
    <row r="31" spans="1:9" ht="28.5" customHeight="1" x14ac:dyDescent="0.2">
      <c r="A31" s="689"/>
      <c r="B31" s="1178"/>
      <c r="C31" s="1178"/>
      <c r="D31" s="1178"/>
      <c r="E31" s="1178"/>
      <c r="F31" s="751"/>
    </row>
    <row r="32" spans="1:9" x14ac:dyDescent="0.2">
      <c r="A32" s="689"/>
      <c r="B32" s="751"/>
      <c r="C32" s="751"/>
      <c r="D32" s="751"/>
      <c r="E32" s="751"/>
      <c r="F32" s="751"/>
    </row>
    <row r="33" spans="1:10" x14ac:dyDescent="0.2">
      <c r="A33" s="689"/>
      <c r="B33" s="719"/>
      <c r="C33" s="710" t="s">
        <v>1166</v>
      </c>
      <c r="D33" s="710"/>
    </row>
    <row r="34" spans="1:10" ht="24" x14ac:dyDescent="0.2">
      <c r="A34" s="689"/>
      <c r="B34" s="766" t="s">
        <v>1167</v>
      </c>
      <c r="C34" s="720"/>
      <c r="D34" s="721"/>
    </row>
    <row r="35" spans="1:10" x14ac:dyDescent="0.2">
      <c r="A35" s="689"/>
      <c r="B35" s="719"/>
    </row>
    <row r="36" spans="1:10" x14ac:dyDescent="0.2">
      <c r="A36" s="689"/>
      <c r="B36" s="710"/>
    </row>
    <row r="37" spans="1:10" x14ac:dyDescent="0.2">
      <c r="A37" s="689"/>
      <c r="B37" s="684" t="s">
        <v>1168</v>
      </c>
    </row>
    <row r="38" spans="1:10" x14ac:dyDescent="0.2">
      <c r="A38" s="689"/>
      <c r="B38" s="719"/>
    </row>
    <row r="39" spans="1:10" x14ac:dyDescent="0.2">
      <c r="A39" s="689"/>
      <c r="B39" s="686" t="s">
        <v>1169</v>
      </c>
      <c r="C39" s="722" t="str">
        <f>IFERROR(IF(C7="operació a curt termini",1,IF($C$8="amortització lineal (constant)",(C19+C20+(1/C25))/2,IF($C$8="amortització francès",(C19+C20+(1/C25))/2,""))),"")</f>
        <v/>
      </c>
      <c r="D39" s="723"/>
    </row>
    <row r="40" spans="1:10" x14ac:dyDescent="0.2">
      <c r="A40" s="689"/>
      <c r="B40" s="686" t="s">
        <v>1170</v>
      </c>
      <c r="C40" s="722" t="str">
        <f>IFERROR(IF(C7="operació a curt termini",C19,C39*12),"")</f>
        <v/>
      </c>
      <c r="D40" s="723"/>
    </row>
    <row r="41" spans="1:10" x14ac:dyDescent="0.2">
      <c r="A41" s="689"/>
      <c r="B41" s="686" t="s">
        <v>1171</v>
      </c>
      <c r="C41" s="724">
        <f>IFERROR(IF(C39&lt;10,0,IF((((C39-10)*0.01%)&gt;0.15%),0.15%,(C39-10)*0.01%)),)</f>
        <v>0</v>
      </c>
      <c r="D41" s="725"/>
    </row>
    <row r="42" spans="1:10" x14ac:dyDescent="0.2">
      <c r="A42" s="689"/>
      <c r="B42" s="719"/>
    </row>
    <row r="43" spans="1:10" x14ac:dyDescent="0.2">
      <c r="A43" s="689"/>
      <c r="B43" s="719"/>
    </row>
    <row r="44" spans="1:10" x14ac:dyDescent="0.2">
      <c r="A44" s="689"/>
      <c r="B44" s="684" t="s">
        <v>1172</v>
      </c>
    </row>
    <row r="45" spans="1:10" x14ac:dyDescent="0.2">
      <c r="A45" s="689"/>
      <c r="E45" s="680" t="s">
        <v>1173</v>
      </c>
      <c r="F45" s="680"/>
    </row>
    <row r="46" spans="1:10" x14ac:dyDescent="0.2">
      <c r="A46" s="689"/>
      <c r="B46" s="726"/>
      <c r="C46" s="727" t="s">
        <v>1174</v>
      </c>
      <c r="D46" s="728"/>
      <c r="E46" s="729" t="str">
        <f>IF($C$12="Fix","Tipus fix màxim (%)",IF($C$12="Variable","Diferencial màxim sobre l'Euríbor",""))</f>
        <v/>
      </c>
      <c r="F46" s="681"/>
    </row>
    <row r="47" spans="1:10" x14ac:dyDescent="0.2">
      <c r="A47" s="689"/>
      <c r="B47" s="686" t="s">
        <v>1496</v>
      </c>
      <c r="C47" s="730" t="str">
        <f>C40</f>
        <v/>
      </c>
      <c r="D47" s="731"/>
      <c r="E47" s="732"/>
      <c r="F47" s="702" t="s">
        <v>471</v>
      </c>
      <c r="G47" s="703" t="s">
        <v>1175</v>
      </c>
      <c r="H47" s="680"/>
      <c r="I47" s="703"/>
    </row>
    <row r="48" spans="1:10" x14ac:dyDescent="0.2">
      <c r="A48" s="689"/>
      <c r="B48" s="686" t="s">
        <v>1497</v>
      </c>
      <c r="C48" s="733"/>
      <c r="D48" s="731"/>
      <c r="E48" s="732"/>
      <c r="F48" s="734"/>
      <c r="J48" s="680"/>
    </row>
    <row r="49" spans="1:15" x14ac:dyDescent="0.2">
      <c r="A49" s="689"/>
      <c r="B49" s="686" t="s">
        <v>1498</v>
      </c>
      <c r="C49" s="733"/>
      <c r="D49" s="731"/>
      <c r="E49" s="732"/>
      <c r="F49" s="734"/>
      <c r="J49" s="680"/>
    </row>
    <row r="50" spans="1:15" x14ac:dyDescent="0.2">
      <c r="A50" s="689"/>
      <c r="B50" s="735" t="str">
        <f>IF($C$12="Fix","Tipus fix màxim (%)",IF($C$12="Variable","Diferencial màxim sobre l'Euríbor",""))</f>
        <v/>
      </c>
      <c r="C50" s="736"/>
      <c r="D50" s="737"/>
      <c r="E50" s="736" t="str">
        <f>IFERROR(IF($C$12="Fix",IF((E47&lt;&gt;""),IF($C$25=1,E47,#REF!),IF($C$25=1,FORECAST(C47,E48:E49,C48:C49),FORECAST(C47,#REF!,C48:C49))),IF(E47&lt;&gt;"",E47,FORECAST(C47,E48:E49,C48:C49))),"")</f>
        <v/>
      </c>
      <c r="F50" s="738"/>
      <c r="G50" s="680"/>
      <c r="J50" s="680"/>
    </row>
    <row r="51" spans="1:15" x14ac:dyDescent="0.2">
      <c r="A51" s="689"/>
      <c r="B51" s="680"/>
      <c r="C51" s="680"/>
      <c r="D51" s="680"/>
      <c r="E51" s="680"/>
      <c r="F51" s="680"/>
      <c r="G51" s="680"/>
      <c r="J51" s="680"/>
    </row>
    <row r="52" spans="1:15" x14ac:dyDescent="0.2">
      <c r="A52" s="689"/>
      <c r="B52" s="680"/>
      <c r="C52" s="680"/>
      <c r="D52" s="680"/>
      <c r="E52" s="680"/>
      <c r="F52" s="680"/>
      <c r="G52" s="680"/>
      <c r="J52" s="680"/>
    </row>
    <row r="53" spans="1:15" x14ac:dyDescent="0.2">
      <c r="A53" s="689"/>
      <c r="B53" s="767" t="s">
        <v>1176</v>
      </c>
      <c r="C53" s="680"/>
      <c r="D53" s="680"/>
      <c r="E53" s="680"/>
      <c r="F53" s="680"/>
      <c r="G53" s="680"/>
      <c r="J53" s="680"/>
    </row>
    <row r="54" spans="1:15" x14ac:dyDescent="0.2">
      <c r="A54" s="689"/>
      <c r="B54" s="680"/>
      <c r="E54" s="680"/>
      <c r="F54" s="680"/>
      <c r="H54" s="680"/>
    </row>
    <row r="55" spans="1:15" x14ac:dyDescent="0.2">
      <c r="A55" s="689"/>
      <c r="B55" s="739" t="s">
        <v>1177</v>
      </c>
      <c r="C55" s="740" t="str">
        <f>IFERROR(IF(C12="Variable", Euríbor+Diferencial_tipus_operació+Diferencial_CFE,Diferencial_tipus_operació+Diferencial_CFE),"")</f>
        <v/>
      </c>
      <c r="D55" s="741"/>
      <c r="E55" s="742"/>
      <c r="F55" s="742"/>
      <c r="G55" s="743"/>
    </row>
    <row r="56" spans="1:15" x14ac:dyDescent="0.2">
      <c r="A56" s="689"/>
      <c r="B56" s="739" t="s">
        <v>1178</v>
      </c>
      <c r="C56" s="740" t="str">
        <f>C16</f>
        <v/>
      </c>
      <c r="D56" s="741"/>
      <c r="E56" s="744"/>
      <c r="F56" s="744"/>
    </row>
    <row r="57" spans="1:15" ht="13.5" thickBot="1" x14ac:dyDescent="0.25">
      <c r="A57" s="689"/>
      <c r="C57" s="680"/>
      <c r="D57" s="680"/>
      <c r="E57" s="744"/>
      <c r="F57" s="744"/>
      <c r="N57" s="768"/>
      <c r="O57" s="768"/>
    </row>
    <row r="58" spans="1:15" ht="13.5" thickBot="1" x14ac:dyDescent="0.25">
      <c r="A58" s="689"/>
      <c r="B58" s="745" t="s">
        <v>1499</v>
      </c>
      <c r="C58" s="746"/>
      <c r="D58" s="681"/>
      <c r="E58" s="744"/>
      <c r="F58" s="744"/>
    </row>
    <row r="59" spans="1:15" x14ac:dyDescent="0.2">
      <c r="A59" s="689"/>
      <c r="C59" s="710"/>
      <c r="D59" s="710"/>
      <c r="E59" s="744"/>
      <c r="F59" s="744"/>
    </row>
    <row r="60" spans="1:15" ht="12.75" customHeight="1" x14ac:dyDescent="0.2">
      <c r="A60" s="747" t="s">
        <v>468</v>
      </c>
      <c r="B60" s="748" t="s">
        <v>1179</v>
      </c>
      <c r="C60" s="681"/>
      <c r="D60" s="681"/>
      <c r="E60" s="749"/>
      <c r="F60" s="749"/>
      <c r="G60" s="750"/>
    </row>
    <row r="61" spans="1:15" ht="28.5" customHeight="1" x14ac:dyDescent="0.2">
      <c r="A61" s="769" t="s">
        <v>469</v>
      </c>
      <c r="B61" s="1178" t="s">
        <v>1180</v>
      </c>
      <c r="C61" s="1178"/>
      <c r="D61" s="1178"/>
      <c r="E61" s="1178"/>
      <c r="F61" s="1178"/>
      <c r="G61" s="1178"/>
      <c r="H61" s="1178"/>
    </row>
    <row r="62" spans="1:15" ht="36" customHeight="1" x14ac:dyDescent="0.2">
      <c r="A62" s="769" t="s">
        <v>470</v>
      </c>
      <c r="B62" s="1178" t="s">
        <v>1181</v>
      </c>
      <c r="C62" s="1178"/>
      <c r="D62" s="1178"/>
      <c r="E62" s="1178"/>
      <c r="F62" s="1178"/>
      <c r="G62" s="1178"/>
      <c r="H62" s="1178"/>
    </row>
    <row r="63" spans="1:15" ht="15" customHeight="1" x14ac:dyDescent="0.2">
      <c r="A63" s="747" t="s">
        <v>471</v>
      </c>
      <c r="B63" s="748" t="s">
        <v>1182</v>
      </c>
    </row>
    <row r="64" spans="1:15" x14ac:dyDescent="0.2">
      <c r="C64" s="680"/>
      <c r="D64" s="680"/>
      <c r="E64" s="680"/>
      <c r="F64" s="680"/>
    </row>
    <row r="65" spans="3:6" x14ac:dyDescent="0.2">
      <c r="C65" s="680"/>
      <c r="D65" s="680"/>
      <c r="E65" s="680"/>
      <c r="F65" s="680"/>
    </row>
    <row r="66" spans="3:6" ht="30" customHeight="1" x14ac:dyDescent="0.2">
      <c r="C66" s="680"/>
      <c r="D66" s="680"/>
      <c r="E66" s="680"/>
      <c r="F66" s="680"/>
    </row>
  </sheetData>
  <mergeCells count="6">
    <mergeCell ref="B62:H62"/>
    <mergeCell ref="C1:H1"/>
    <mergeCell ref="C2:H2"/>
    <mergeCell ref="E14:H14"/>
    <mergeCell ref="B30:E31"/>
    <mergeCell ref="B61:H61"/>
  </mergeCells>
  <conditionalFormatting sqref="G18">
    <cfRule type="expression" dxfId="107" priority="18" stopIfTrue="1">
      <formula>C7="operació a llarg termini"</formula>
    </cfRule>
  </conditionalFormatting>
  <conditionalFormatting sqref="G19">
    <cfRule type="expression" dxfId="106" priority="19" stopIfTrue="1">
      <formula>C7="operació a llarg termini"</formula>
    </cfRule>
  </conditionalFormatting>
  <conditionalFormatting sqref="C21:D21">
    <cfRule type="expression" dxfId="105" priority="20" stopIfTrue="1">
      <formula>C7="operació a curt termini"</formula>
    </cfRule>
  </conditionalFormatting>
  <conditionalFormatting sqref="C22:D22">
    <cfRule type="expression" dxfId="104" priority="21" stopIfTrue="1">
      <formula>C7="operació a curt termini"</formula>
    </cfRule>
  </conditionalFormatting>
  <conditionalFormatting sqref="C23:D23">
    <cfRule type="expression" dxfId="103" priority="22" stopIfTrue="1">
      <formula>C7="operació a curt termini"</formula>
    </cfRule>
  </conditionalFormatting>
  <conditionalFormatting sqref="C24:D24">
    <cfRule type="expression" dxfId="102" priority="23" stopIfTrue="1">
      <formula>C7="operació a curt termini"</formula>
    </cfRule>
  </conditionalFormatting>
  <conditionalFormatting sqref="C25:D26">
    <cfRule type="expression" dxfId="101" priority="24" stopIfTrue="1">
      <formula>C7="operació a curt termini"</formula>
    </cfRule>
  </conditionalFormatting>
  <conditionalFormatting sqref="D58">
    <cfRule type="cellIs" dxfId="100" priority="16" stopIfTrue="1" operator="equal">
      <formula>"No compleix"</formula>
    </cfRule>
    <cfRule type="cellIs" dxfId="99" priority="17" stopIfTrue="1" operator="equal">
      <formula>"compleix ppi. prudència"</formula>
    </cfRule>
  </conditionalFormatting>
  <conditionalFormatting sqref="C28:D28">
    <cfRule type="expression" dxfId="98" priority="25" stopIfTrue="1">
      <formula>C8="operació a curt termini"</formula>
    </cfRule>
  </conditionalFormatting>
  <conditionalFormatting sqref="C27:D27">
    <cfRule type="expression" dxfId="97" priority="26" stopIfTrue="1">
      <formula>C8="operació a curt termini"</formula>
    </cfRule>
  </conditionalFormatting>
  <conditionalFormatting sqref="C39:D40">
    <cfRule type="expression" dxfId="96" priority="15" stopIfTrue="1">
      <formula>C24="operació a curt termini"</formula>
    </cfRule>
  </conditionalFormatting>
  <conditionalFormatting sqref="C14:D14">
    <cfRule type="expression" dxfId="95" priority="14">
      <formula>$C$12="Fix"</formula>
    </cfRule>
  </conditionalFormatting>
  <conditionalFormatting sqref="C15:D15">
    <cfRule type="expression" dxfId="94" priority="13">
      <formula>$C$12="Fix"</formula>
    </cfRule>
  </conditionalFormatting>
  <conditionalFormatting sqref="I16">
    <cfRule type="expression" dxfId="93" priority="27" stopIfTrue="1">
      <formula>#REF!=""</formula>
    </cfRule>
  </conditionalFormatting>
  <conditionalFormatting sqref="E14">
    <cfRule type="expression" dxfId="92" priority="12">
      <formula>$C$12="Fix"</formula>
    </cfRule>
  </conditionalFormatting>
  <conditionalFormatting sqref="C13:D13">
    <cfRule type="expression" dxfId="91" priority="11">
      <formula>$C$12="Variable"</formula>
    </cfRule>
  </conditionalFormatting>
  <conditionalFormatting sqref="A60:A62">
    <cfRule type="expression" dxfId="90" priority="10">
      <formula>$C$12="Fix"</formula>
    </cfRule>
  </conditionalFormatting>
  <conditionalFormatting sqref="A63">
    <cfRule type="expression" dxfId="89" priority="9">
      <formula>$C$12="Fix"</formula>
    </cfRule>
  </conditionalFormatting>
  <conditionalFormatting sqref="F47">
    <cfRule type="expression" dxfId="88" priority="8">
      <formula>$C$12="Fix"</formula>
    </cfRule>
  </conditionalFormatting>
  <conditionalFormatting sqref="D16">
    <cfRule type="expression" dxfId="87" priority="7">
      <formula>$C$12="Fix"</formula>
    </cfRule>
  </conditionalFormatting>
  <conditionalFormatting sqref="D18">
    <cfRule type="expression" dxfId="86" priority="6">
      <formula>$C$12="Fix"</formula>
    </cfRule>
  </conditionalFormatting>
  <conditionalFormatting sqref="B13">
    <cfRule type="expression" dxfId="85" priority="5">
      <formula>$C$12="Variable"</formula>
    </cfRule>
  </conditionalFormatting>
  <conditionalFormatting sqref="B14">
    <cfRule type="expression" dxfId="84" priority="4">
      <formula>$C$12="Fix"</formula>
    </cfRule>
  </conditionalFormatting>
  <conditionalFormatting sqref="B15">
    <cfRule type="expression" dxfId="83" priority="3">
      <formula>$C$12="Fix"</formula>
    </cfRule>
  </conditionalFormatting>
  <conditionalFormatting sqref="C58">
    <cfRule type="cellIs" dxfId="82" priority="1" stopIfTrue="1" operator="equal">
      <formula>"No compleix"</formula>
    </cfRule>
    <cfRule type="cellIs" dxfId="81" priority="2" stopIfTrue="1" operator="equal">
      <formula>"compleix ppi. prudència"</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106" zoomScaleNormal="100" zoomScaleSheetLayoutView="106"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5" x14ac:dyDescent="0.2">
      <c r="A1" s="24" t="s">
        <v>222</v>
      </c>
      <c r="B1" s="24" t="str">
        <f>Inventario!A1</f>
        <v>1.</v>
      </c>
      <c r="C1" s="24" t="str">
        <f>Inventario!B1</f>
        <v>Control permanente no planificable</v>
      </c>
      <c r="D1" s="24"/>
    </row>
    <row r="2" spans="1:5" x14ac:dyDescent="0.2">
      <c r="A2" s="25" t="s">
        <v>223</v>
      </c>
      <c r="B2" s="25" t="str">
        <f>Inventario!B24</f>
        <v>1.4</v>
      </c>
      <c r="C2" s="25" t="str">
        <f>Inventario!C24</f>
        <v>Endeudamiento</v>
      </c>
      <c r="D2" s="25"/>
    </row>
    <row r="3" spans="1:5" x14ac:dyDescent="0.2">
      <c r="A3" s="57" t="s">
        <v>224</v>
      </c>
      <c r="B3" s="57" t="str">
        <f>Inventario!C28</f>
        <v>1.4.4</v>
      </c>
      <c r="C3" s="51" t="s">
        <v>152</v>
      </c>
      <c r="D3" s="51"/>
    </row>
    <row r="4" spans="1:5" x14ac:dyDescent="0.2">
      <c r="A4" s="785"/>
      <c r="B4" s="785"/>
      <c r="C4" s="785"/>
      <c r="D4" s="785"/>
      <c r="E4" s="785"/>
    </row>
    <row r="5" spans="1:5" x14ac:dyDescent="0.2">
      <c r="A5" s="60"/>
      <c r="B5" s="52" t="s">
        <v>226</v>
      </c>
      <c r="C5" s="47" t="s">
        <v>227</v>
      </c>
      <c r="D5" s="815"/>
    </row>
    <row r="6" spans="1:5" ht="76.5" x14ac:dyDescent="0.2">
      <c r="A6" s="46"/>
      <c r="B6" s="75" t="str">
        <f>Inventario!E28</f>
        <v>Art. 177.5 RDLeg 2/2004
Art. 54.1.b) RDLeg 781/1986
Art. 4.1.b).3 y .5 RD 128/2018</v>
      </c>
      <c r="C6" s="45" t="str">
        <f>Inventario!F28</f>
        <v xml:space="preserve">La concertación o modificación de cualquier operación de crédito, así como la adopción de acuerdos en asuntos para las que legalmente se exija una mayoría especial, deberá acordarse previo informe de la intervención. </v>
      </c>
      <c r="D6" s="31"/>
    </row>
    <row r="7" spans="1:5" x14ac:dyDescent="0.2">
      <c r="A7" s="799"/>
      <c r="B7" s="779"/>
      <c r="C7" s="779"/>
      <c r="D7" s="779"/>
      <c r="E7" s="785"/>
    </row>
    <row r="8" spans="1:5" x14ac:dyDescent="0.2">
      <c r="A8" s="60" t="s">
        <v>228</v>
      </c>
      <c r="B8" s="52" t="s">
        <v>226</v>
      </c>
      <c r="C8" s="61" t="str">
        <f>'1.1.1'!C8</f>
        <v>Aspectos a revisar</v>
      </c>
      <c r="D8" s="815" t="s">
        <v>1396</v>
      </c>
    </row>
    <row r="9" spans="1:5" ht="25.5" x14ac:dyDescent="0.2">
      <c r="A9" s="509" t="s">
        <v>230</v>
      </c>
      <c r="B9" s="36" t="s">
        <v>231</v>
      </c>
      <c r="C9" s="645" t="s">
        <v>399</v>
      </c>
      <c r="D9" s="821" t="s">
        <v>1397</v>
      </c>
    </row>
    <row r="10" spans="1:5" ht="25.5" x14ac:dyDescent="0.2">
      <c r="A10" s="501" t="s">
        <v>233</v>
      </c>
      <c r="B10" s="32" t="s">
        <v>234</v>
      </c>
      <c r="C10" s="504" t="s">
        <v>235</v>
      </c>
      <c r="D10" s="775" t="s">
        <v>1397</v>
      </c>
    </row>
    <row r="11" spans="1:5" s="48" customFormat="1" ht="38.25" x14ac:dyDescent="0.25">
      <c r="A11" s="625" t="s">
        <v>236</v>
      </c>
      <c r="B11" s="649" t="s">
        <v>1243</v>
      </c>
      <c r="C11" s="36" t="s">
        <v>238</v>
      </c>
      <c r="D11" s="775" t="s">
        <v>1397</v>
      </c>
    </row>
    <row r="12" spans="1:5" ht="93" customHeight="1" x14ac:dyDescent="0.2">
      <c r="A12" s="501" t="s">
        <v>239</v>
      </c>
      <c r="B12" s="528" t="s">
        <v>1244</v>
      </c>
      <c r="C12" s="528" t="s">
        <v>1230</v>
      </c>
      <c r="D12" s="775" t="s">
        <v>1397</v>
      </c>
    </row>
    <row r="13" spans="1:5" s="533" customFormat="1" ht="25.5" x14ac:dyDescent="0.2">
      <c r="A13" s="625" t="s">
        <v>241</v>
      </c>
      <c r="B13" s="538" t="s">
        <v>1231</v>
      </c>
      <c r="C13" s="538" t="s">
        <v>1232</v>
      </c>
      <c r="D13" s="775" t="s">
        <v>1397</v>
      </c>
    </row>
    <row r="14" spans="1:5" ht="38.25" x14ac:dyDescent="0.2">
      <c r="A14" s="501" t="s">
        <v>244</v>
      </c>
      <c r="B14" s="528" t="s">
        <v>1245</v>
      </c>
      <c r="C14" s="528" t="s">
        <v>1237</v>
      </c>
      <c r="D14" s="775" t="s">
        <v>1397</v>
      </c>
    </row>
    <row r="15" spans="1:5" ht="38.25" x14ac:dyDescent="0.2">
      <c r="A15" s="625" t="s">
        <v>247</v>
      </c>
      <c r="B15" s="528" t="s">
        <v>1245</v>
      </c>
      <c r="C15" s="528" t="s">
        <v>1238</v>
      </c>
      <c r="D15" s="775" t="s">
        <v>1397</v>
      </c>
    </row>
    <row r="16" spans="1:5" ht="38.25" x14ac:dyDescent="0.2">
      <c r="A16" s="501" t="s">
        <v>250</v>
      </c>
      <c r="B16" s="528" t="s">
        <v>1245</v>
      </c>
      <c r="C16" s="528" t="s">
        <v>1246</v>
      </c>
      <c r="D16" s="775" t="s">
        <v>1397</v>
      </c>
    </row>
    <row r="17" spans="1:5" ht="38.25" x14ac:dyDescent="0.2">
      <c r="A17" s="625" t="s">
        <v>253</v>
      </c>
      <c r="B17" s="528" t="s">
        <v>1245</v>
      </c>
      <c r="C17" s="32" t="s">
        <v>1247</v>
      </c>
      <c r="D17" s="775" t="s">
        <v>1397</v>
      </c>
    </row>
    <row r="18" spans="1:5" ht="51" x14ac:dyDescent="0.2">
      <c r="A18" s="818" t="s">
        <v>256</v>
      </c>
      <c r="B18" s="819" t="s">
        <v>1132</v>
      </c>
      <c r="C18" s="819" t="s">
        <v>1199</v>
      </c>
      <c r="D18" s="820" t="s">
        <v>1397</v>
      </c>
      <c r="E18" s="534" t="s">
        <v>1134</v>
      </c>
    </row>
    <row r="19" spans="1:5" x14ac:dyDescent="0.2">
      <c r="A19" s="43" t="s">
        <v>338</v>
      </c>
      <c r="B19" s="52" t="s">
        <v>226</v>
      </c>
      <c r="C19" s="61" t="s">
        <v>339</v>
      </c>
      <c r="D19" s="815"/>
    </row>
    <row r="20" spans="1:5" x14ac:dyDescent="0.2">
      <c r="A20" s="668" t="s">
        <v>340</v>
      </c>
      <c r="B20" s="662"/>
      <c r="C20" s="662" t="s">
        <v>341</v>
      </c>
      <c r="D20" s="776" t="s">
        <v>1398</v>
      </c>
    </row>
    <row r="21" spans="1:5" x14ac:dyDescent="0.2">
      <c r="A21" s="43" t="s">
        <v>342</v>
      </c>
      <c r="B21" s="52" t="s">
        <v>226</v>
      </c>
      <c r="C21" s="61" t="s">
        <v>343</v>
      </c>
      <c r="D21" s="815"/>
    </row>
    <row r="22" spans="1:5" ht="38.25" x14ac:dyDescent="0.2">
      <c r="A22" s="668" t="s">
        <v>344</v>
      </c>
      <c r="B22" s="676" t="s">
        <v>1248</v>
      </c>
      <c r="C22" s="632" t="s">
        <v>1249</v>
      </c>
      <c r="D22" s="776" t="s">
        <v>1397</v>
      </c>
    </row>
    <row r="23" spans="1:5" x14ac:dyDescent="0.2">
      <c r="A23" s="43" t="s">
        <v>359</v>
      </c>
      <c r="B23" s="52" t="s">
        <v>226</v>
      </c>
      <c r="C23" s="61" t="s">
        <v>360</v>
      </c>
      <c r="D23" s="815"/>
    </row>
    <row r="24" spans="1:5" x14ac:dyDescent="0.2">
      <c r="A24" s="822" t="s">
        <v>361</v>
      </c>
      <c r="B24" s="670"/>
      <c r="C24" s="670" t="s">
        <v>455</v>
      </c>
      <c r="D24" s="821" t="s">
        <v>1398</v>
      </c>
    </row>
  </sheetData>
  <printOptions horizontalCentered="1"/>
  <pageMargins left="0.70866141732283472" right="0.70866141732283472" top="1.0629921259842521" bottom="0.74803149606299213" header="0.31496062992125984" footer="0.31496062992125984"/>
  <pageSetup paperSize="9" scale="80"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opLeftCell="A28" zoomScale="95" zoomScaleNormal="95" workbookViewId="0">
      <selection activeCell="B16" sqref="B16"/>
    </sheetView>
  </sheetViews>
  <sheetFormatPr defaultColWidth="11.42578125" defaultRowHeight="12.75" x14ac:dyDescent="0.2"/>
  <cols>
    <col min="1" max="1" width="6.140625" style="680" customWidth="1"/>
    <col min="2" max="2" width="33.85546875" style="683" customWidth="1"/>
    <col min="3" max="3" width="25.28515625" style="683" customWidth="1"/>
    <col min="4" max="4" width="3.28515625" style="683" customWidth="1"/>
    <col min="5" max="5" width="22.28515625" style="683" customWidth="1"/>
    <col min="6" max="6" width="3.42578125" style="683" customWidth="1"/>
    <col min="7" max="7" width="2.28515625" style="683" customWidth="1"/>
    <col min="8" max="8" width="32.140625" style="683" customWidth="1"/>
    <col min="9" max="10" width="9.42578125" style="683" customWidth="1"/>
    <col min="11" max="23" width="9.42578125" style="680" customWidth="1"/>
    <col min="24" max="253" width="9.140625" style="680" customWidth="1"/>
    <col min="254" max="16384" width="11.42578125" style="680"/>
  </cols>
  <sheetData>
    <row r="1" spans="1:10" x14ac:dyDescent="0.2">
      <c r="A1" s="850" t="s">
        <v>151</v>
      </c>
      <c r="B1" s="851" t="s">
        <v>1404</v>
      </c>
      <c r="C1" s="1040" t="s">
        <v>152</v>
      </c>
      <c r="D1" s="1040"/>
      <c r="E1" s="1040"/>
      <c r="F1" s="1040"/>
      <c r="G1" s="1040"/>
      <c r="H1" s="1040"/>
    </row>
    <row r="2" spans="1:10" x14ac:dyDescent="0.2">
      <c r="A2" s="87"/>
      <c r="B2" s="852" t="s">
        <v>1405</v>
      </c>
      <c r="C2" s="1041" t="s">
        <v>1411</v>
      </c>
      <c r="D2" s="1041"/>
      <c r="E2" s="1041"/>
      <c r="F2" s="1041"/>
      <c r="G2" s="1041"/>
      <c r="H2" s="1041"/>
    </row>
    <row r="3" spans="1:10" ht="15.75" x14ac:dyDescent="0.25">
      <c r="A3" s="678"/>
      <c r="B3" s="681"/>
      <c r="C3" s="681"/>
      <c r="D3" s="681"/>
      <c r="E3" s="682"/>
      <c r="F3" s="682"/>
      <c r="G3" s="682"/>
      <c r="H3" s="682"/>
      <c r="J3" s="679"/>
    </row>
    <row r="4" spans="1:10" ht="15.75" x14ac:dyDescent="0.25">
      <c r="A4" s="678"/>
      <c r="B4" s="684" t="s">
        <v>1144</v>
      </c>
      <c r="C4" s="680"/>
      <c r="D4" s="680"/>
      <c r="E4" s="680"/>
      <c r="F4" s="680"/>
      <c r="H4" s="681"/>
      <c r="J4" s="679"/>
    </row>
    <row r="5" spans="1:10" ht="15.75" x14ac:dyDescent="0.25">
      <c r="A5" s="678"/>
      <c r="B5" s="684"/>
      <c r="C5" s="685"/>
      <c r="D5" s="685"/>
      <c r="H5" s="681"/>
      <c r="J5" s="679"/>
    </row>
    <row r="6" spans="1:10" ht="15.75" x14ac:dyDescent="0.25">
      <c r="A6" s="678"/>
      <c r="B6" s="686" t="s">
        <v>1145</v>
      </c>
      <c r="C6" s="687"/>
      <c r="D6" s="688"/>
      <c r="H6" s="759"/>
    </row>
    <row r="7" spans="1:10" x14ac:dyDescent="0.2">
      <c r="A7" s="689"/>
      <c r="B7" s="760" t="s">
        <v>1146</v>
      </c>
      <c r="C7" s="690"/>
      <c r="D7" s="691"/>
      <c r="H7" s="761"/>
    </row>
    <row r="8" spans="1:10" x14ac:dyDescent="0.2">
      <c r="B8" s="760" t="s">
        <v>1147</v>
      </c>
      <c r="C8" s="690"/>
      <c r="D8" s="691"/>
      <c r="H8" s="761"/>
    </row>
    <row r="9" spans="1:10" x14ac:dyDescent="0.2">
      <c r="A9" s="689"/>
      <c r="B9" s="686" t="s">
        <v>1148</v>
      </c>
      <c r="C9" s="692"/>
      <c r="D9" s="693"/>
      <c r="E9" s="680"/>
      <c r="F9" s="680"/>
      <c r="G9" s="680"/>
      <c r="H9" s="762"/>
    </row>
    <row r="10" spans="1:10" ht="53.25" customHeight="1" x14ac:dyDescent="0.2">
      <c r="A10" s="689"/>
      <c r="B10" s="686" t="s">
        <v>1149</v>
      </c>
      <c r="C10" s="694"/>
      <c r="D10" s="695"/>
      <c r="E10" s="680"/>
      <c r="F10" s="680"/>
      <c r="G10" s="680"/>
      <c r="H10" s="762"/>
    </row>
    <row r="11" spans="1:10" x14ac:dyDescent="0.2">
      <c r="A11" s="689"/>
      <c r="B11" s="686" t="s">
        <v>1150</v>
      </c>
      <c r="C11" s="696"/>
      <c r="D11" s="693"/>
      <c r="E11" s="680"/>
      <c r="F11" s="680"/>
      <c r="G11" s="680"/>
      <c r="H11" s="762"/>
    </row>
    <row r="12" spans="1:10" x14ac:dyDescent="0.2">
      <c r="A12" s="689"/>
      <c r="B12" s="760" t="s">
        <v>1151</v>
      </c>
      <c r="C12" s="697"/>
      <c r="D12" s="698"/>
      <c r="E12" s="680"/>
      <c r="F12" s="680"/>
      <c r="G12" s="680"/>
      <c r="H12" s="762"/>
    </row>
    <row r="13" spans="1:10" x14ac:dyDescent="0.2">
      <c r="A13" s="689"/>
      <c r="B13" s="686" t="s">
        <v>1152</v>
      </c>
      <c r="C13" s="699"/>
      <c r="D13" s="700"/>
      <c r="E13" s="680"/>
      <c r="F13" s="680"/>
      <c r="G13" s="680"/>
      <c r="H13" s="759"/>
    </row>
    <row r="14" spans="1:10" ht="24" customHeight="1" x14ac:dyDescent="0.2">
      <c r="A14" s="689"/>
      <c r="B14" s="686" t="s">
        <v>1153</v>
      </c>
      <c r="C14" s="701"/>
      <c r="D14" s="702" t="s">
        <v>468</v>
      </c>
      <c r="E14" s="1179" t="s">
        <v>1154</v>
      </c>
      <c r="F14" s="1179"/>
      <c r="G14" s="1179"/>
      <c r="H14" s="1179"/>
    </row>
    <row r="15" spans="1:10" x14ac:dyDescent="0.2">
      <c r="A15" s="689"/>
      <c r="B15" s="686" t="s">
        <v>1155</v>
      </c>
      <c r="C15" s="701"/>
      <c r="D15" s="704"/>
      <c r="E15" s="680"/>
      <c r="F15" s="680"/>
      <c r="G15" s="680"/>
      <c r="H15" s="763"/>
    </row>
    <row r="16" spans="1:10" x14ac:dyDescent="0.2">
      <c r="A16" s="689"/>
      <c r="B16" s="686" t="s">
        <v>1178</v>
      </c>
      <c r="C16" s="705" t="str">
        <f>IF(C7="operació a curt termini",IF(C12="Fix",C13+C10,IF(C12="Variable",SUM(C15+C14+C10))),IF(C12="Fix",C13+C10,IF(C12="Variable",SUM(C15+C14+C10),"")))</f>
        <v/>
      </c>
      <c r="D16" s="702" t="s">
        <v>469</v>
      </c>
      <c r="E16" s="680"/>
      <c r="F16" s="680"/>
      <c r="G16" s="680"/>
      <c r="H16" s="763"/>
      <c r="I16" s="707" t="str">
        <f>IF(C12="Variable","EURIBOR!!!","")</f>
        <v/>
      </c>
    </row>
    <row r="17" spans="1:9" x14ac:dyDescent="0.2">
      <c r="A17" s="689"/>
      <c r="B17" s="760" t="s">
        <v>1156</v>
      </c>
      <c r="C17" s="705"/>
      <c r="D17" s="706"/>
      <c r="E17" s="708"/>
      <c r="F17" s="708"/>
      <c r="G17" s="706"/>
      <c r="H17" s="763"/>
    </row>
    <row r="18" spans="1:9" x14ac:dyDescent="0.2">
      <c r="A18" s="689"/>
      <c r="B18" s="686" t="s">
        <v>1157</v>
      </c>
      <c r="C18" s="705"/>
      <c r="D18" s="702" t="s">
        <v>470</v>
      </c>
      <c r="E18" s="709"/>
      <c r="F18" s="709"/>
      <c r="G18" s="710"/>
    </row>
    <row r="19" spans="1:9" x14ac:dyDescent="0.2">
      <c r="A19" s="689"/>
      <c r="B19" s="686" t="str">
        <f>IF(C7="operació a curt termini","Termini de l'operació (en mesos)",IF(C7="operació a llarg termini","Termini de l'operació (total anys)",""))</f>
        <v/>
      </c>
      <c r="C19" s="711"/>
      <c r="D19" s="712"/>
      <c r="E19" s="713"/>
      <c r="F19" s="713"/>
      <c r="G19" s="764"/>
    </row>
    <row r="20" spans="1:9" x14ac:dyDescent="0.2">
      <c r="A20" s="689"/>
      <c r="B20" s="686" t="s">
        <v>1158</v>
      </c>
      <c r="C20" s="711"/>
      <c r="D20" s="712"/>
      <c r="E20" s="713"/>
      <c r="F20" s="713"/>
      <c r="G20" s="713"/>
    </row>
    <row r="21" spans="1:9" x14ac:dyDescent="0.2">
      <c r="A21" s="689"/>
      <c r="B21" s="765" t="s">
        <v>1159</v>
      </c>
      <c r="C21" s="711"/>
      <c r="D21" s="712"/>
    </row>
    <row r="22" spans="1:9" x14ac:dyDescent="0.2">
      <c r="A22" s="689"/>
      <c r="B22" s="760" t="s">
        <v>1160</v>
      </c>
      <c r="C22" s="711"/>
      <c r="D22" s="712"/>
    </row>
    <row r="23" spans="1:9" x14ac:dyDescent="0.2">
      <c r="A23" s="689"/>
      <c r="B23" s="686" t="s">
        <v>1161</v>
      </c>
      <c r="C23" s="714" t="str">
        <f>IFERROR(C20*C25,"")</f>
        <v/>
      </c>
      <c r="D23" s="715"/>
    </row>
    <row r="24" spans="1:9" x14ac:dyDescent="0.2">
      <c r="A24" s="689"/>
      <c r="B24" s="686" t="s">
        <v>1162</v>
      </c>
      <c r="C24" s="716"/>
      <c r="D24" s="715"/>
    </row>
    <row r="25" spans="1:9" x14ac:dyDescent="0.2">
      <c r="A25" s="689"/>
      <c r="B25" s="686" t="s">
        <v>1163</v>
      </c>
      <c r="C25" s="716" t="str">
        <f>IFERROR(C24/C19,"")</f>
        <v/>
      </c>
      <c r="D25" s="715"/>
    </row>
    <row r="26" spans="1:9" x14ac:dyDescent="0.2">
      <c r="A26" s="689"/>
      <c r="B26" s="717"/>
      <c r="C26" s="718"/>
      <c r="D26" s="718"/>
    </row>
    <row r="27" spans="1:9" x14ac:dyDescent="0.2">
      <c r="A27" s="689"/>
      <c r="B27" s="717"/>
      <c r="C27" s="718"/>
      <c r="D27" s="718"/>
    </row>
    <row r="28" spans="1:9" x14ac:dyDescent="0.2">
      <c r="A28" s="689"/>
      <c r="B28" s="684" t="s">
        <v>1164</v>
      </c>
      <c r="C28" s="718"/>
      <c r="D28" s="718"/>
    </row>
    <row r="29" spans="1:9" x14ac:dyDescent="0.2">
      <c r="A29" s="689"/>
      <c r="B29" s="710"/>
      <c r="C29" s="715"/>
      <c r="D29" s="715"/>
    </row>
    <row r="30" spans="1:9" x14ac:dyDescent="0.2">
      <c r="A30" s="689"/>
      <c r="B30" s="1178" t="s">
        <v>1165</v>
      </c>
      <c r="C30" s="1178"/>
      <c r="D30" s="1178"/>
      <c r="E30" s="1178"/>
      <c r="F30" s="751"/>
      <c r="G30" s="680"/>
      <c r="H30" s="680"/>
      <c r="I30" s="680"/>
    </row>
    <row r="31" spans="1:9" ht="28.5" customHeight="1" x14ac:dyDescent="0.2">
      <c r="A31" s="689"/>
      <c r="B31" s="1178"/>
      <c r="C31" s="1178"/>
      <c r="D31" s="1178"/>
      <c r="E31" s="1178"/>
      <c r="F31" s="751"/>
    </row>
    <row r="32" spans="1:9" x14ac:dyDescent="0.2">
      <c r="A32" s="689"/>
      <c r="B32" s="751"/>
      <c r="C32" s="751"/>
      <c r="D32" s="751"/>
      <c r="E32" s="751"/>
      <c r="F32" s="751"/>
    </row>
    <row r="33" spans="1:10" x14ac:dyDescent="0.2">
      <c r="A33" s="689"/>
      <c r="B33" s="719"/>
      <c r="C33" s="710" t="s">
        <v>1166</v>
      </c>
      <c r="D33" s="710"/>
    </row>
    <row r="34" spans="1:10" ht="24" x14ac:dyDescent="0.2">
      <c r="A34" s="689"/>
      <c r="B34" s="766" t="s">
        <v>1167</v>
      </c>
      <c r="C34" s="720"/>
      <c r="D34" s="721"/>
    </row>
    <row r="35" spans="1:10" x14ac:dyDescent="0.2">
      <c r="A35" s="689"/>
      <c r="B35" s="719"/>
    </row>
    <row r="36" spans="1:10" x14ac:dyDescent="0.2">
      <c r="A36" s="689"/>
      <c r="B36" s="710"/>
    </row>
    <row r="37" spans="1:10" x14ac:dyDescent="0.2">
      <c r="A37" s="689"/>
      <c r="B37" s="684" t="s">
        <v>1168</v>
      </c>
    </row>
    <row r="38" spans="1:10" x14ac:dyDescent="0.2">
      <c r="A38" s="689"/>
      <c r="B38" s="719"/>
    </row>
    <row r="39" spans="1:10" x14ac:dyDescent="0.2">
      <c r="A39" s="689"/>
      <c r="B39" s="686" t="s">
        <v>1169</v>
      </c>
      <c r="C39" s="722" t="str">
        <f>IFERROR(IF(C7="operació a curt termini",1,IF($C$8="amortització lineal (constant)",(C19+C20+(1/C25))/2,IF($C$8="amortització francès",(C19+C20+(1/C25))/2,""))),"")</f>
        <v/>
      </c>
      <c r="D39" s="723"/>
    </row>
    <row r="40" spans="1:10" x14ac:dyDescent="0.2">
      <c r="A40" s="689"/>
      <c r="B40" s="686" t="s">
        <v>1170</v>
      </c>
      <c r="C40" s="722" t="str">
        <f>IFERROR(IF(C7="operació a curt termini",C19,C39*12),"")</f>
        <v/>
      </c>
      <c r="D40" s="723"/>
    </row>
    <row r="41" spans="1:10" x14ac:dyDescent="0.2">
      <c r="A41" s="689"/>
      <c r="B41" s="686" t="s">
        <v>1171</v>
      </c>
      <c r="C41" s="724">
        <f>IFERROR(IF(C39&lt;10,0,IF((((C39-10)*0.01%)&gt;0.15%),0.15%,(C39-10)*0.01%)),)</f>
        <v>0</v>
      </c>
      <c r="D41" s="725"/>
    </row>
    <row r="42" spans="1:10" x14ac:dyDescent="0.2">
      <c r="A42" s="689"/>
      <c r="B42" s="719"/>
    </row>
    <row r="43" spans="1:10" x14ac:dyDescent="0.2">
      <c r="A43" s="689"/>
      <c r="B43" s="719"/>
    </row>
    <row r="44" spans="1:10" x14ac:dyDescent="0.2">
      <c r="A44" s="689"/>
      <c r="B44" s="684" t="s">
        <v>1172</v>
      </c>
    </row>
    <row r="45" spans="1:10" x14ac:dyDescent="0.2">
      <c r="A45" s="689"/>
      <c r="E45" s="680" t="s">
        <v>1173</v>
      </c>
      <c r="F45" s="680"/>
    </row>
    <row r="46" spans="1:10" x14ac:dyDescent="0.2">
      <c r="A46" s="689"/>
      <c r="B46" s="726"/>
      <c r="C46" s="727" t="s">
        <v>1174</v>
      </c>
      <c r="D46" s="728"/>
      <c r="E46" s="729" t="str">
        <f>IF($C$12="Fix","Tipus fix màxim (%)",IF($C$12="Variable","Diferencial màxim sobre l'Euríbor",""))</f>
        <v/>
      </c>
      <c r="F46" s="681"/>
    </row>
    <row r="47" spans="1:10" x14ac:dyDescent="0.2">
      <c r="A47" s="689"/>
      <c r="B47" s="686" t="s">
        <v>1496</v>
      </c>
      <c r="C47" s="730" t="str">
        <f>C40</f>
        <v/>
      </c>
      <c r="D47" s="731"/>
      <c r="E47" s="732"/>
      <c r="F47" s="702" t="s">
        <v>471</v>
      </c>
      <c r="G47" s="703" t="s">
        <v>1175</v>
      </c>
      <c r="H47" s="680"/>
      <c r="I47" s="703"/>
    </row>
    <row r="48" spans="1:10" x14ac:dyDescent="0.2">
      <c r="A48" s="689"/>
      <c r="B48" s="686" t="s">
        <v>1497</v>
      </c>
      <c r="C48" s="733"/>
      <c r="D48" s="731"/>
      <c r="E48" s="732"/>
      <c r="F48" s="734"/>
      <c r="J48" s="680"/>
    </row>
    <row r="49" spans="1:15" x14ac:dyDescent="0.2">
      <c r="A49" s="689"/>
      <c r="B49" s="686" t="s">
        <v>1498</v>
      </c>
      <c r="C49" s="733"/>
      <c r="D49" s="731"/>
      <c r="E49" s="732"/>
      <c r="F49" s="734"/>
      <c r="J49" s="680"/>
    </row>
    <row r="50" spans="1:15" x14ac:dyDescent="0.2">
      <c r="A50" s="689"/>
      <c r="B50" s="735" t="str">
        <f>IF($C$12="Fix","Tipus fix màxim (%)",IF($C$12="Variable","Diferencial màxim sobre l'Euríbor",""))</f>
        <v/>
      </c>
      <c r="C50" s="736"/>
      <c r="D50" s="737"/>
      <c r="E50" s="736" t="str">
        <f>IFERROR(IF($C$12="Fix",IF((E47&lt;&gt;""),IF($C$25=1,E47,#REF!),IF($C$25=1,FORECAST(C47,E48:E49,C48:C49),FORECAST(C47,#REF!,C48:C49))),IF(E47&lt;&gt;"",E47,FORECAST(C47,E48:E49,C48:C49))),"")</f>
        <v/>
      </c>
      <c r="F50" s="738"/>
      <c r="G50" s="680"/>
      <c r="J50" s="680"/>
    </row>
    <row r="51" spans="1:15" x14ac:dyDescent="0.2">
      <c r="A51" s="689"/>
      <c r="B51" s="680"/>
      <c r="C51" s="680"/>
      <c r="D51" s="680"/>
      <c r="E51" s="680"/>
      <c r="F51" s="680"/>
      <c r="G51" s="680"/>
      <c r="J51" s="680"/>
    </row>
    <row r="52" spans="1:15" x14ac:dyDescent="0.2">
      <c r="A52" s="689"/>
      <c r="B52" s="680"/>
      <c r="C52" s="680"/>
      <c r="D52" s="680"/>
      <c r="E52" s="680"/>
      <c r="F52" s="680"/>
      <c r="G52" s="680"/>
      <c r="J52" s="680"/>
    </row>
    <row r="53" spans="1:15" x14ac:dyDescent="0.2">
      <c r="A53" s="689"/>
      <c r="B53" s="767" t="s">
        <v>1176</v>
      </c>
      <c r="C53" s="680"/>
      <c r="D53" s="680"/>
      <c r="E53" s="680"/>
      <c r="F53" s="680"/>
      <c r="G53" s="680"/>
      <c r="J53" s="680"/>
    </row>
    <row r="54" spans="1:15" x14ac:dyDescent="0.2">
      <c r="A54" s="689"/>
      <c r="B54" s="680"/>
      <c r="E54" s="680"/>
      <c r="F54" s="680"/>
      <c r="H54" s="680"/>
    </row>
    <row r="55" spans="1:15" x14ac:dyDescent="0.2">
      <c r="A55" s="689"/>
      <c r="B55" s="739" t="s">
        <v>1177</v>
      </c>
      <c r="C55" s="740" t="str">
        <f>IFERROR(IF(C12="Variable", Euríbor+Diferencial_tipus_operació+Diferencial_CFE,Diferencial_tipus_operació+Diferencial_CFE),"")</f>
        <v/>
      </c>
      <c r="D55" s="741"/>
      <c r="E55" s="742"/>
      <c r="F55" s="742"/>
      <c r="G55" s="743"/>
    </row>
    <row r="56" spans="1:15" x14ac:dyDescent="0.2">
      <c r="A56" s="689"/>
      <c r="B56" s="739" t="s">
        <v>1178</v>
      </c>
      <c r="C56" s="740" t="str">
        <f>C16</f>
        <v/>
      </c>
      <c r="D56" s="741"/>
      <c r="E56" s="744"/>
      <c r="F56" s="744"/>
    </row>
    <row r="57" spans="1:15" ht="13.5" thickBot="1" x14ac:dyDescent="0.25">
      <c r="A57" s="689"/>
      <c r="C57" s="680"/>
      <c r="D57" s="680"/>
      <c r="E57" s="744"/>
      <c r="F57" s="744"/>
      <c r="N57" s="768"/>
      <c r="O57" s="768"/>
    </row>
    <row r="58" spans="1:15" ht="13.5" thickBot="1" x14ac:dyDescent="0.25">
      <c r="A58" s="689"/>
      <c r="B58" s="745" t="s">
        <v>1499</v>
      </c>
      <c r="C58" s="746"/>
      <c r="D58" s="681"/>
      <c r="E58" s="744"/>
      <c r="F58" s="744"/>
    </row>
    <row r="59" spans="1:15" x14ac:dyDescent="0.2">
      <c r="A59" s="689"/>
      <c r="C59" s="710"/>
      <c r="D59" s="710"/>
      <c r="E59" s="744"/>
      <c r="F59" s="744"/>
    </row>
    <row r="60" spans="1:15" ht="12.75" customHeight="1" x14ac:dyDescent="0.2">
      <c r="A60" s="747" t="s">
        <v>468</v>
      </c>
      <c r="B60" s="748" t="s">
        <v>1179</v>
      </c>
      <c r="C60" s="681"/>
      <c r="D60" s="681"/>
      <c r="E60" s="749"/>
      <c r="F60" s="749"/>
      <c r="G60" s="750"/>
    </row>
    <row r="61" spans="1:15" ht="28.5" customHeight="1" x14ac:dyDescent="0.2">
      <c r="A61" s="769" t="s">
        <v>469</v>
      </c>
      <c r="B61" s="1178" t="s">
        <v>1180</v>
      </c>
      <c r="C61" s="1178"/>
      <c r="D61" s="1178"/>
      <c r="E61" s="1178"/>
      <c r="F61" s="1178"/>
      <c r="G61" s="1178"/>
      <c r="H61" s="1178"/>
    </row>
    <row r="62" spans="1:15" ht="36" customHeight="1" x14ac:dyDescent="0.2">
      <c r="A62" s="769" t="s">
        <v>470</v>
      </c>
      <c r="B62" s="1178" t="s">
        <v>1181</v>
      </c>
      <c r="C62" s="1178"/>
      <c r="D62" s="1178"/>
      <c r="E62" s="1178"/>
      <c r="F62" s="1178"/>
      <c r="G62" s="1178"/>
      <c r="H62" s="1178"/>
    </row>
    <row r="63" spans="1:15" ht="15" customHeight="1" x14ac:dyDescent="0.2">
      <c r="A63" s="747" t="s">
        <v>471</v>
      </c>
      <c r="B63" s="748" t="s">
        <v>1182</v>
      </c>
    </row>
    <row r="64" spans="1:15" x14ac:dyDescent="0.2">
      <c r="C64" s="680"/>
      <c r="D64" s="680"/>
      <c r="E64" s="680"/>
      <c r="F64" s="680"/>
    </row>
    <row r="65" spans="3:6" x14ac:dyDescent="0.2">
      <c r="C65" s="680"/>
      <c r="D65" s="680"/>
      <c r="E65" s="680"/>
      <c r="F65" s="680"/>
    </row>
    <row r="66" spans="3:6" ht="30" customHeight="1" x14ac:dyDescent="0.2">
      <c r="C66" s="680"/>
      <c r="D66" s="680"/>
      <c r="E66" s="680"/>
      <c r="F66" s="680"/>
    </row>
  </sheetData>
  <mergeCells count="6">
    <mergeCell ref="B62:H62"/>
    <mergeCell ref="C1:H1"/>
    <mergeCell ref="C2:H2"/>
    <mergeCell ref="E14:H14"/>
    <mergeCell ref="B30:E31"/>
    <mergeCell ref="B61:H61"/>
  </mergeCells>
  <conditionalFormatting sqref="G18">
    <cfRule type="expression" dxfId="80" priority="18" stopIfTrue="1">
      <formula>C7="operació a llarg termini"</formula>
    </cfRule>
  </conditionalFormatting>
  <conditionalFormatting sqref="G19">
    <cfRule type="expression" dxfId="79" priority="19" stopIfTrue="1">
      <formula>C7="operació a llarg termini"</formula>
    </cfRule>
  </conditionalFormatting>
  <conditionalFormatting sqref="C21:D21">
    <cfRule type="expression" dxfId="78" priority="20" stopIfTrue="1">
      <formula>C7="operació a curt termini"</formula>
    </cfRule>
  </conditionalFormatting>
  <conditionalFormatting sqref="C22:D22">
    <cfRule type="expression" dxfId="77" priority="21" stopIfTrue="1">
      <formula>C7="operació a curt termini"</formula>
    </cfRule>
  </conditionalFormatting>
  <conditionalFormatting sqref="C23:D23">
    <cfRule type="expression" dxfId="76" priority="22" stopIfTrue="1">
      <formula>C7="operació a curt termini"</formula>
    </cfRule>
  </conditionalFormatting>
  <conditionalFormatting sqref="C24:D24">
    <cfRule type="expression" dxfId="75" priority="23" stopIfTrue="1">
      <formula>C7="operació a curt termini"</formula>
    </cfRule>
  </conditionalFormatting>
  <conditionalFormatting sqref="C25:D26">
    <cfRule type="expression" dxfId="74" priority="24" stopIfTrue="1">
      <formula>C7="operació a curt termini"</formula>
    </cfRule>
  </conditionalFormatting>
  <conditionalFormatting sqref="D58">
    <cfRule type="cellIs" dxfId="73" priority="16" stopIfTrue="1" operator="equal">
      <formula>"No compleix"</formula>
    </cfRule>
    <cfRule type="cellIs" dxfId="72" priority="17" stopIfTrue="1" operator="equal">
      <formula>"compleix ppi. prudència"</formula>
    </cfRule>
  </conditionalFormatting>
  <conditionalFormatting sqref="C28:D28">
    <cfRule type="expression" dxfId="71" priority="25" stopIfTrue="1">
      <formula>C8="operació a curt termini"</formula>
    </cfRule>
  </conditionalFormatting>
  <conditionalFormatting sqref="C27:D27">
    <cfRule type="expression" dxfId="70" priority="26" stopIfTrue="1">
      <formula>C8="operació a curt termini"</formula>
    </cfRule>
  </conditionalFormatting>
  <conditionalFormatting sqref="C39:D40">
    <cfRule type="expression" dxfId="69" priority="15" stopIfTrue="1">
      <formula>C24="operació a curt termini"</formula>
    </cfRule>
  </conditionalFormatting>
  <conditionalFormatting sqref="C14:D14">
    <cfRule type="expression" dxfId="68" priority="14">
      <formula>$C$12="Fix"</formula>
    </cfRule>
  </conditionalFormatting>
  <conditionalFormatting sqref="C15:D15">
    <cfRule type="expression" dxfId="67" priority="13">
      <formula>$C$12="Fix"</formula>
    </cfRule>
  </conditionalFormatting>
  <conditionalFormatting sqref="I16">
    <cfRule type="expression" dxfId="66" priority="27" stopIfTrue="1">
      <formula>#REF!=""</formula>
    </cfRule>
  </conditionalFormatting>
  <conditionalFormatting sqref="E14">
    <cfRule type="expression" dxfId="65" priority="12">
      <formula>$C$12="Fix"</formula>
    </cfRule>
  </conditionalFormatting>
  <conditionalFormatting sqref="C13:D13">
    <cfRule type="expression" dxfId="64" priority="11">
      <formula>$C$12="Variable"</formula>
    </cfRule>
  </conditionalFormatting>
  <conditionalFormatting sqref="A60:A62">
    <cfRule type="expression" dxfId="63" priority="10">
      <formula>$C$12="Fix"</formula>
    </cfRule>
  </conditionalFormatting>
  <conditionalFormatting sqref="A63">
    <cfRule type="expression" dxfId="62" priority="9">
      <formula>$C$12="Fix"</formula>
    </cfRule>
  </conditionalFormatting>
  <conditionalFormatting sqref="F47">
    <cfRule type="expression" dxfId="61" priority="8">
      <formula>$C$12="Fix"</formula>
    </cfRule>
  </conditionalFormatting>
  <conditionalFormatting sqref="D16">
    <cfRule type="expression" dxfId="60" priority="7">
      <formula>$C$12="Fix"</formula>
    </cfRule>
  </conditionalFormatting>
  <conditionalFormatting sqref="D18">
    <cfRule type="expression" dxfId="59" priority="6">
      <formula>$C$12="Fix"</formula>
    </cfRule>
  </conditionalFormatting>
  <conditionalFormatting sqref="B13">
    <cfRule type="expression" dxfId="58" priority="5">
      <formula>$C$12="Variable"</formula>
    </cfRule>
  </conditionalFormatting>
  <conditionalFormatting sqref="B14">
    <cfRule type="expression" dxfId="57" priority="4">
      <formula>$C$12="Fix"</formula>
    </cfRule>
  </conditionalFormatting>
  <conditionalFormatting sqref="B15">
    <cfRule type="expression" dxfId="56" priority="3">
      <formula>$C$12="Fix"</formula>
    </cfRule>
  </conditionalFormatting>
  <conditionalFormatting sqref="C58">
    <cfRule type="cellIs" dxfId="55" priority="1" stopIfTrue="1" operator="equal">
      <formula>"No compleix"</formula>
    </cfRule>
    <cfRule type="cellIs" dxfId="54" priority="2" stopIfTrue="1" operator="equal">
      <formula>"compleix ppi. prudència"</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5" x14ac:dyDescent="0.2">
      <c r="A1" s="24" t="s">
        <v>222</v>
      </c>
      <c r="B1" s="24" t="str">
        <f>Inventario!A1</f>
        <v>1.</v>
      </c>
      <c r="C1" s="24" t="str">
        <f>'1.4.4'!C1</f>
        <v>Control permanente no planificable</v>
      </c>
      <c r="D1" s="24"/>
    </row>
    <row r="2" spans="1:5" x14ac:dyDescent="0.2">
      <c r="A2" s="25" t="s">
        <v>223</v>
      </c>
      <c r="B2" s="25" t="str">
        <f>'1.4.4'!B2</f>
        <v>1.4</v>
      </c>
      <c r="C2" s="25" t="str">
        <f>'1.4.4'!C2</f>
        <v>Endeudamiento</v>
      </c>
      <c r="D2" s="25"/>
    </row>
    <row r="3" spans="1:5" ht="25.5" x14ac:dyDescent="0.2">
      <c r="A3" s="57" t="s">
        <v>224</v>
      </c>
      <c r="B3" s="57" t="str">
        <f>Inventario!C29</f>
        <v>1.4.5</v>
      </c>
      <c r="C3" s="51" t="s">
        <v>154</v>
      </c>
      <c r="D3" s="789"/>
    </row>
    <row r="4" spans="1:5" x14ac:dyDescent="0.2">
      <c r="A4" s="785"/>
      <c r="B4" s="785"/>
      <c r="C4" s="785"/>
      <c r="D4" s="808"/>
    </row>
    <row r="5" spans="1:5" x14ac:dyDescent="0.2">
      <c r="A5" s="60"/>
      <c r="B5" s="52" t="s">
        <v>226</v>
      </c>
      <c r="C5" s="47" t="s">
        <v>227</v>
      </c>
      <c r="D5" s="823"/>
    </row>
    <row r="6" spans="1:5" ht="25.5" x14ac:dyDescent="0.2">
      <c r="A6" s="46"/>
      <c r="B6" s="75" t="str">
        <f>Inventario!E29</f>
        <v>Article 49.6 y .8 RDLeg 2/2004</v>
      </c>
      <c r="C6" s="45" t="str">
        <f>Inventario!F29</f>
        <v xml:space="preserve">La concesión de avales a personas o entidades contratadas por obras o servicios, o explotadores de concesiones, deberá acordarse previo informe de la intervención. </v>
      </c>
      <c r="D6" s="532"/>
    </row>
    <row r="7" spans="1:5" x14ac:dyDescent="0.2">
      <c r="A7" s="799"/>
      <c r="B7" s="779"/>
      <c r="C7" s="779"/>
      <c r="D7" s="834"/>
      <c r="E7" s="785"/>
    </row>
    <row r="8" spans="1:5" x14ac:dyDescent="0.2">
      <c r="A8" s="60" t="s">
        <v>228</v>
      </c>
      <c r="B8" s="52" t="s">
        <v>226</v>
      </c>
      <c r="C8" s="61" t="str">
        <f>'1.1.1'!C8</f>
        <v>Aspectos a revisar</v>
      </c>
      <c r="D8" s="815" t="s">
        <v>1396</v>
      </c>
    </row>
    <row r="9" spans="1:5" ht="25.5" x14ac:dyDescent="0.2">
      <c r="A9" s="499" t="s">
        <v>230</v>
      </c>
      <c r="B9" s="28" t="s">
        <v>231</v>
      </c>
      <c r="C9" s="500" t="s">
        <v>399</v>
      </c>
      <c r="D9" s="824" t="s">
        <v>1397</v>
      </c>
    </row>
    <row r="10" spans="1:5" ht="25.5" x14ac:dyDescent="0.2">
      <c r="A10" s="501" t="s">
        <v>233</v>
      </c>
      <c r="B10" s="32" t="s">
        <v>234</v>
      </c>
      <c r="C10" s="504" t="s">
        <v>856</v>
      </c>
      <c r="D10" s="825" t="s">
        <v>1397</v>
      </c>
    </row>
    <row r="11" spans="1:5" ht="25.5" x14ac:dyDescent="0.2">
      <c r="A11" s="625" t="s">
        <v>236</v>
      </c>
      <c r="B11" s="649" t="s">
        <v>1418</v>
      </c>
      <c r="C11" s="632" t="s">
        <v>1250</v>
      </c>
      <c r="D11" s="826" t="s">
        <v>1397</v>
      </c>
    </row>
    <row r="12" spans="1:5" ht="25.5" x14ac:dyDescent="0.2">
      <c r="A12" s="501" t="s">
        <v>239</v>
      </c>
      <c r="B12" s="568" t="s">
        <v>1418</v>
      </c>
      <c r="C12" s="562" t="s">
        <v>1251</v>
      </c>
      <c r="D12" s="820" t="s">
        <v>1397</v>
      </c>
    </row>
    <row r="13" spans="1:5" ht="72.75" customHeight="1" x14ac:dyDescent="0.2">
      <c r="A13" s="501" t="s">
        <v>241</v>
      </c>
      <c r="B13" s="528" t="s">
        <v>1185</v>
      </c>
      <c r="C13" s="528" t="s">
        <v>1252</v>
      </c>
      <c r="D13" s="775" t="s">
        <v>1397</v>
      </c>
    </row>
    <row r="14" spans="1:5" ht="25.5" x14ac:dyDescent="0.2">
      <c r="A14" s="501" t="s">
        <v>244</v>
      </c>
      <c r="B14" s="528" t="s">
        <v>1253</v>
      </c>
      <c r="C14" s="528" t="s">
        <v>1254</v>
      </c>
      <c r="D14" s="775" t="s">
        <v>1397</v>
      </c>
    </row>
    <row r="15" spans="1:5" s="533" customFormat="1" ht="25.5" x14ac:dyDescent="0.2">
      <c r="A15" s="501" t="s">
        <v>247</v>
      </c>
      <c r="B15" s="537" t="s">
        <v>1255</v>
      </c>
      <c r="C15" s="538" t="s">
        <v>1256</v>
      </c>
      <c r="D15" s="827" t="s">
        <v>1397</v>
      </c>
    </row>
    <row r="16" spans="1:5" ht="25.5" x14ac:dyDescent="0.2">
      <c r="A16" s="501" t="s">
        <v>250</v>
      </c>
      <c r="B16" s="528" t="s">
        <v>1255</v>
      </c>
      <c r="C16" s="528" t="s">
        <v>1257</v>
      </c>
      <c r="D16" s="775" t="s">
        <v>1397</v>
      </c>
    </row>
    <row r="17" spans="1:5" ht="25.5" x14ac:dyDescent="0.2">
      <c r="A17" s="501" t="s">
        <v>253</v>
      </c>
      <c r="B17" s="528" t="s">
        <v>1255</v>
      </c>
      <c r="C17" s="528" t="s">
        <v>1258</v>
      </c>
      <c r="D17" s="775" t="s">
        <v>1397</v>
      </c>
    </row>
    <row r="18" spans="1:5" ht="51" x14ac:dyDescent="0.2">
      <c r="A18" s="501" t="s">
        <v>256</v>
      </c>
      <c r="B18" s="79" t="s">
        <v>1417</v>
      </c>
      <c r="C18" s="79" t="s">
        <v>1259</v>
      </c>
      <c r="D18" s="816" t="s">
        <v>1397</v>
      </c>
      <c r="E18" s="534" t="s">
        <v>1134</v>
      </c>
    </row>
    <row r="19" spans="1:5" ht="38.25" x14ac:dyDescent="0.2">
      <c r="A19" s="501" t="s">
        <v>259</v>
      </c>
      <c r="B19" s="538" t="s">
        <v>1195</v>
      </c>
      <c r="C19" s="32" t="s">
        <v>1260</v>
      </c>
      <c r="D19" s="828" t="s">
        <v>1397</v>
      </c>
    </row>
    <row r="20" spans="1:5" x14ac:dyDescent="0.2">
      <c r="A20" s="43" t="s">
        <v>338</v>
      </c>
      <c r="B20" s="52" t="s">
        <v>226</v>
      </c>
      <c r="C20" s="61" t="s">
        <v>339</v>
      </c>
      <c r="D20" s="815"/>
    </row>
    <row r="21" spans="1:5" x14ac:dyDescent="0.2">
      <c r="A21" s="501" t="s">
        <v>340</v>
      </c>
      <c r="B21" s="32"/>
      <c r="C21" s="32" t="s">
        <v>341</v>
      </c>
      <c r="D21" s="828" t="s">
        <v>1398</v>
      </c>
    </row>
    <row r="22" spans="1:5" x14ac:dyDescent="0.2">
      <c r="A22" s="43" t="s">
        <v>342</v>
      </c>
      <c r="B22" s="52" t="s">
        <v>226</v>
      </c>
      <c r="C22" s="61" t="s">
        <v>343</v>
      </c>
      <c r="D22" s="815"/>
    </row>
    <row r="23" spans="1:5" ht="63.75" x14ac:dyDescent="0.2">
      <c r="A23" s="501" t="s">
        <v>344</v>
      </c>
      <c r="B23" s="538" t="s">
        <v>1124</v>
      </c>
      <c r="C23" s="32" t="s">
        <v>1261</v>
      </c>
      <c r="D23" s="828" t="s">
        <v>1397</v>
      </c>
    </row>
    <row r="24" spans="1:5" x14ac:dyDescent="0.2">
      <c r="A24" s="43" t="s">
        <v>359</v>
      </c>
      <c r="B24" s="52" t="s">
        <v>226</v>
      </c>
      <c r="C24" s="74" t="s">
        <v>360</v>
      </c>
      <c r="D24" s="829"/>
    </row>
    <row r="25" spans="1:5" x14ac:dyDescent="0.2">
      <c r="A25" s="524" t="s">
        <v>361</v>
      </c>
      <c r="B25" s="33"/>
      <c r="C25" s="35" t="s">
        <v>341</v>
      </c>
      <c r="D25" s="792" t="s">
        <v>1398</v>
      </c>
    </row>
    <row r="30" spans="1:5" x14ac:dyDescent="0.2">
      <c r="B30" s="129"/>
      <c r="C30" s="129"/>
      <c r="D30" s="129"/>
    </row>
  </sheetData>
  <printOptions horizontalCentered="1"/>
  <pageMargins left="0.70866141732283472" right="0.70866141732283472" top="1.0629921259842521" bottom="0.74803149606299213" header="0.31496062992125984" footer="0.31496062992125984"/>
  <pageSetup paperSize="9" scale="80"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zoomScale="95" zoomScaleNormal="95" workbookViewId="0"/>
  </sheetViews>
  <sheetFormatPr defaultColWidth="11.42578125" defaultRowHeight="12.75" x14ac:dyDescent="0.2"/>
  <cols>
    <col min="1" max="1" width="6.140625" style="680" customWidth="1"/>
    <col min="2" max="2" width="33.85546875" style="683" customWidth="1"/>
    <col min="3" max="3" width="25.28515625" style="683" customWidth="1"/>
    <col min="4" max="4" width="3.28515625" style="683" customWidth="1"/>
    <col min="5" max="5" width="22.28515625" style="683" customWidth="1"/>
    <col min="6" max="6" width="3.42578125" style="683" customWidth="1"/>
    <col min="7" max="7" width="2.28515625" style="683" customWidth="1"/>
    <col min="8" max="8" width="32.140625" style="683" customWidth="1"/>
    <col min="9" max="10" width="9.42578125" style="683" customWidth="1"/>
    <col min="11" max="23" width="9.42578125" style="680" customWidth="1"/>
    <col min="24" max="253" width="9.140625" style="680" customWidth="1"/>
    <col min="254" max="16384" width="11.42578125" style="680"/>
  </cols>
  <sheetData>
    <row r="1" spans="1:10" ht="31.5" customHeight="1" x14ac:dyDescent="0.2">
      <c r="A1" s="850" t="s">
        <v>153</v>
      </c>
      <c r="B1" s="851" t="s">
        <v>1404</v>
      </c>
      <c r="C1" s="1040" t="s">
        <v>154</v>
      </c>
      <c r="D1" s="1040"/>
      <c r="E1" s="1040"/>
      <c r="F1" s="1040"/>
      <c r="G1" s="1040"/>
      <c r="H1" s="1040"/>
    </row>
    <row r="2" spans="1:10" x14ac:dyDescent="0.2">
      <c r="A2" s="87"/>
      <c r="B2" s="852" t="s">
        <v>1405</v>
      </c>
      <c r="C2" s="1041" t="s">
        <v>1411</v>
      </c>
      <c r="D2" s="1041"/>
      <c r="E2" s="1041"/>
      <c r="F2" s="1041"/>
      <c r="G2" s="1041"/>
      <c r="H2" s="1041"/>
    </row>
    <row r="3" spans="1:10" ht="15.75" x14ac:dyDescent="0.25">
      <c r="A3" s="678"/>
      <c r="B3" s="681"/>
      <c r="C3" s="681"/>
      <c r="D3" s="681"/>
      <c r="E3" s="682"/>
      <c r="F3" s="682"/>
      <c r="G3" s="682"/>
      <c r="H3" s="682"/>
      <c r="J3" s="679"/>
    </row>
    <row r="4" spans="1:10" ht="15.75" x14ac:dyDescent="0.25">
      <c r="A4" s="678"/>
      <c r="B4" s="684" t="s">
        <v>1144</v>
      </c>
      <c r="C4" s="680"/>
      <c r="D4" s="680"/>
      <c r="E4" s="680"/>
      <c r="F4" s="680"/>
      <c r="H4" s="681"/>
      <c r="J4" s="679"/>
    </row>
    <row r="5" spans="1:10" ht="15.75" x14ac:dyDescent="0.25">
      <c r="A5" s="678"/>
      <c r="B5" s="684"/>
      <c r="C5" s="685"/>
      <c r="D5" s="685"/>
      <c r="H5" s="681"/>
      <c r="J5" s="679"/>
    </row>
    <row r="6" spans="1:10" ht="15.75" x14ac:dyDescent="0.25">
      <c r="A6" s="678"/>
      <c r="B6" s="686" t="s">
        <v>1145</v>
      </c>
      <c r="C6" s="687"/>
      <c r="D6" s="688"/>
      <c r="H6" s="759"/>
    </row>
    <row r="7" spans="1:10" x14ac:dyDescent="0.2">
      <c r="A7" s="689"/>
      <c r="B7" s="760" t="s">
        <v>1146</v>
      </c>
      <c r="C7" s="690"/>
      <c r="D7" s="691"/>
      <c r="H7" s="761"/>
    </row>
    <row r="8" spans="1:10" x14ac:dyDescent="0.2">
      <c r="B8" s="760" t="s">
        <v>1147</v>
      </c>
      <c r="C8" s="690"/>
      <c r="D8" s="691"/>
      <c r="H8" s="761"/>
    </row>
    <row r="9" spans="1:10" x14ac:dyDescent="0.2">
      <c r="A9" s="689"/>
      <c r="B9" s="686" t="s">
        <v>1148</v>
      </c>
      <c r="C9" s="692"/>
      <c r="D9" s="693"/>
      <c r="E9" s="680"/>
      <c r="F9" s="680"/>
      <c r="G9" s="680"/>
      <c r="H9" s="762"/>
    </row>
    <row r="10" spans="1:10" ht="53.25" customHeight="1" x14ac:dyDescent="0.2">
      <c r="A10" s="689"/>
      <c r="B10" s="686" t="s">
        <v>1149</v>
      </c>
      <c r="C10" s="694"/>
      <c r="D10" s="695"/>
      <c r="E10" s="680"/>
      <c r="F10" s="680"/>
      <c r="G10" s="680"/>
      <c r="H10" s="762"/>
    </row>
    <row r="11" spans="1:10" x14ac:dyDescent="0.2">
      <c r="A11" s="689"/>
      <c r="B11" s="686" t="s">
        <v>1150</v>
      </c>
      <c r="C11" s="696"/>
      <c r="D11" s="693"/>
      <c r="E11" s="680"/>
      <c r="F11" s="680"/>
      <c r="G11" s="680"/>
      <c r="H11" s="762"/>
    </row>
    <row r="12" spans="1:10" x14ac:dyDescent="0.2">
      <c r="A12" s="689"/>
      <c r="B12" s="760" t="s">
        <v>1151</v>
      </c>
      <c r="C12" s="697"/>
      <c r="D12" s="698"/>
      <c r="E12" s="680"/>
      <c r="F12" s="680"/>
      <c r="G12" s="680"/>
      <c r="H12" s="762"/>
    </row>
    <row r="13" spans="1:10" x14ac:dyDescent="0.2">
      <c r="A13" s="689"/>
      <c r="B13" s="686" t="s">
        <v>1152</v>
      </c>
      <c r="C13" s="699"/>
      <c r="D13" s="700"/>
      <c r="E13" s="680"/>
      <c r="F13" s="680"/>
      <c r="G13" s="680"/>
      <c r="H13" s="759"/>
    </row>
    <row r="14" spans="1:10" ht="24" customHeight="1" x14ac:dyDescent="0.2">
      <c r="A14" s="689"/>
      <c r="B14" s="686" t="s">
        <v>1153</v>
      </c>
      <c r="C14" s="701"/>
      <c r="D14" s="702" t="s">
        <v>468</v>
      </c>
      <c r="E14" s="1179" t="s">
        <v>1154</v>
      </c>
      <c r="F14" s="1179"/>
      <c r="G14" s="1179"/>
      <c r="H14" s="1179"/>
    </row>
    <row r="15" spans="1:10" x14ac:dyDescent="0.2">
      <c r="A15" s="689"/>
      <c r="B15" s="686" t="s">
        <v>1155</v>
      </c>
      <c r="C15" s="701"/>
      <c r="D15" s="704"/>
      <c r="E15" s="680"/>
      <c r="F15" s="680"/>
      <c r="G15" s="680"/>
      <c r="H15" s="763"/>
    </row>
    <row r="16" spans="1:10" x14ac:dyDescent="0.2">
      <c r="A16" s="689"/>
      <c r="B16" s="686" t="s">
        <v>1178</v>
      </c>
      <c r="C16" s="705" t="str">
        <f>IF(C7="operació a curt termini",IF(C12="Fix",C13+C10,IF(C12="Variable",SUM(C15+C14+C10))),IF(C12="Fix",C13+C10,IF(C12="Variable",SUM(C15+C14+C10),"")))</f>
        <v/>
      </c>
      <c r="D16" s="702" t="s">
        <v>469</v>
      </c>
      <c r="E16" s="680"/>
      <c r="F16" s="680"/>
      <c r="G16" s="680"/>
      <c r="H16" s="763"/>
      <c r="I16" s="707" t="str">
        <f>IF(C12="Variable","EURIBOR!!!","")</f>
        <v/>
      </c>
    </row>
    <row r="17" spans="1:9" x14ac:dyDescent="0.2">
      <c r="A17" s="689"/>
      <c r="B17" s="760" t="s">
        <v>1156</v>
      </c>
      <c r="C17" s="705"/>
      <c r="D17" s="706"/>
      <c r="E17" s="708"/>
      <c r="F17" s="708"/>
      <c r="G17" s="706"/>
      <c r="H17" s="763"/>
    </row>
    <row r="18" spans="1:9" x14ac:dyDescent="0.2">
      <c r="A18" s="689"/>
      <c r="B18" s="686" t="s">
        <v>1157</v>
      </c>
      <c r="C18" s="705"/>
      <c r="D18" s="702" t="s">
        <v>470</v>
      </c>
      <c r="E18" s="709"/>
      <c r="F18" s="709"/>
      <c r="G18" s="710"/>
    </row>
    <row r="19" spans="1:9" x14ac:dyDescent="0.2">
      <c r="A19" s="689"/>
      <c r="B19" s="686" t="str">
        <f>IF(C7="operació a curt termini","Termini de l'operació (en mesos)",IF(C7="operació a llarg termini","Termini de l'operació (total anys)",""))</f>
        <v/>
      </c>
      <c r="C19" s="711"/>
      <c r="D19" s="712"/>
      <c r="E19" s="713"/>
      <c r="F19" s="713"/>
      <c r="G19" s="764"/>
    </row>
    <row r="20" spans="1:9" x14ac:dyDescent="0.2">
      <c r="A20" s="689"/>
      <c r="B20" s="686" t="s">
        <v>1158</v>
      </c>
      <c r="C20" s="711"/>
      <c r="D20" s="712"/>
      <c r="E20" s="713"/>
      <c r="F20" s="713"/>
      <c r="G20" s="713"/>
    </row>
    <row r="21" spans="1:9" x14ac:dyDescent="0.2">
      <c r="A21" s="689"/>
      <c r="B21" s="765" t="s">
        <v>1159</v>
      </c>
      <c r="C21" s="711"/>
      <c r="D21" s="712"/>
    </row>
    <row r="22" spans="1:9" x14ac:dyDescent="0.2">
      <c r="A22" s="689"/>
      <c r="B22" s="760" t="s">
        <v>1160</v>
      </c>
      <c r="C22" s="711"/>
      <c r="D22" s="712"/>
    </row>
    <row r="23" spans="1:9" x14ac:dyDescent="0.2">
      <c r="A23" s="689"/>
      <c r="B23" s="686" t="s">
        <v>1161</v>
      </c>
      <c r="C23" s="714" t="str">
        <f>IFERROR(C20*C25,"")</f>
        <v/>
      </c>
      <c r="D23" s="715"/>
    </row>
    <row r="24" spans="1:9" x14ac:dyDescent="0.2">
      <c r="A24" s="689"/>
      <c r="B24" s="686" t="s">
        <v>1162</v>
      </c>
      <c r="C24" s="716"/>
      <c r="D24" s="715"/>
    </row>
    <row r="25" spans="1:9" x14ac:dyDescent="0.2">
      <c r="A25" s="689"/>
      <c r="B25" s="686" t="s">
        <v>1163</v>
      </c>
      <c r="C25" s="716" t="str">
        <f>IFERROR(C24/C19,"")</f>
        <v/>
      </c>
      <c r="D25" s="715"/>
    </row>
    <row r="26" spans="1:9" x14ac:dyDescent="0.2">
      <c r="A26" s="689"/>
      <c r="B26" s="717"/>
      <c r="C26" s="718"/>
      <c r="D26" s="718"/>
    </row>
    <row r="27" spans="1:9" x14ac:dyDescent="0.2">
      <c r="A27" s="689"/>
      <c r="B27" s="717"/>
      <c r="C27" s="718"/>
      <c r="D27" s="718"/>
    </row>
    <row r="28" spans="1:9" x14ac:dyDescent="0.2">
      <c r="A28" s="689"/>
      <c r="B28" s="684" t="s">
        <v>1164</v>
      </c>
      <c r="C28" s="718"/>
      <c r="D28" s="718"/>
    </row>
    <row r="29" spans="1:9" x14ac:dyDescent="0.2">
      <c r="A29" s="689"/>
      <c r="B29" s="710"/>
      <c r="C29" s="715"/>
      <c r="D29" s="715"/>
    </row>
    <row r="30" spans="1:9" x14ac:dyDescent="0.2">
      <c r="A30" s="689"/>
      <c r="B30" s="1178" t="s">
        <v>1165</v>
      </c>
      <c r="C30" s="1178"/>
      <c r="D30" s="1178"/>
      <c r="E30" s="1178"/>
      <c r="F30" s="751"/>
      <c r="G30" s="680"/>
      <c r="H30" s="680"/>
      <c r="I30" s="680"/>
    </row>
    <row r="31" spans="1:9" ht="28.5" customHeight="1" x14ac:dyDescent="0.2">
      <c r="A31" s="689"/>
      <c r="B31" s="1178"/>
      <c r="C31" s="1178"/>
      <c r="D31" s="1178"/>
      <c r="E31" s="1178"/>
      <c r="F31" s="751"/>
    </row>
    <row r="32" spans="1:9" x14ac:dyDescent="0.2">
      <c r="A32" s="689"/>
      <c r="B32" s="751"/>
      <c r="C32" s="751"/>
      <c r="D32" s="751"/>
      <c r="E32" s="751"/>
      <c r="F32" s="751"/>
    </row>
    <row r="33" spans="1:10" x14ac:dyDescent="0.2">
      <c r="A33" s="689"/>
      <c r="B33" s="719"/>
      <c r="C33" s="710" t="s">
        <v>1166</v>
      </c>
      <c r="D33" s="710"/>
    </row>
    <row r="34" spans="1:10" ht="24" x14ac:dyDescent="0.2">
      <c r="A34" s="689"/>
      <c r="B34" s="766" t="s">
        <v>1167</v>
      </c>
      <c r="C34" s="720"/>
      <c r="D34" s="721"/>
    </row>
    <row r="35" spans="1:10" x14ac:dyDescent="0.2">
      <c r="A35" s="689"/>
      <c r="B35" s="719"/>
    </row>
    <row r="36" spans="1:10" x14ac:dyDescent="0.2">
      <c r="A36" s="689"/>
      <c r="B36" s="710"/>
    </row>
    <row r="37" spans="1:10" x14ac:dyDescent="0.2">
      <c r="A37" s="689"/>
      <c r="B37" s="684" t="s">
        <v>1168</v>
      </c>
    </row>
    <row r="38" spans="1:10" x14ac:dyDescent="0.2">
      <c r="A38" s="689"/>
      <c r="B38" s="719"/>
    </row>
    <row r="39" spans="1:10" x14ac:dyDescent="0.2">
      <c r="A39" s="689"/>
      <c r="B39" s="686" t="s">
        <v>1169</v>
      </c>
      <c r="C39" s="722" t="str">
        <f>IFERROR(IF(C7="operació a curt termini",1,IF($C$8="amortització lineal (constant)",(C19+C20+(1/C25))/2,IF($C$8="amortització francès",(C19+C20+(1/C25))/2,""))),"")</f>
        <v/>
      </c>
      <c r="D39" s="723"/>
    </row>
    <row r="40" spans="1:10" x14ac:dyDescent="0.2">
      <c r="A40" s="689"/>
      <c r="B40" s="686" t="s">
        <v>1170</v>
      </c>
      <c r="C40" s="722" t="str">
        <f>IFERROR(IF(C7="operació a curt termini",C19,C39*12),"")</f>
        <v/>
      </c>
      <c r="D40" s="723"/>
    </row>
    <row r="41" spans="1:10" x14ac:dyDescent="0.2">
      <c r="A41" s="689"/>
      <c r="B41" s="686" t="s">
        <v>1171</v>
      </c>
      <c r="C41" s="724">
        <f>IFERROR(IF(C39&lt;10,0,IF((((C39-10)*0.01%)&gt;0.15%),0.15%,(C39-10)*0.01%)),)</f>
        <v>0</v>
      </c>
      <c r="D41" s="725"/>
    </row>
    <row r="42" spans="1:10" x14ac:dyDescent="0.2">
      <c r="A42" s="689"/>
      <c r="B42" s="719"/>
    </row>
    <row r="43" spans="1:10" x14ac:dyDescent="0.2">
      <c r="A43" s="689"/>
      <c r="B43" s="719"/>
    </row>
    <row r="44" spans="1:10" x14ac:dyDescent="0.2">
      <c r="A44" s="689"/>
      <c r="B44" s="684" t="s">
        <v>1172</v>
      </c>
    </row>
    <row r="45" spans="1:10" x14ac:dyDescent="0.2">
      <c r="A45" s="689"/>
      <c r="E45" s="680" t="s">
        <v>1173</v>
      </c>
      <c r="F45" s="680"/>
    </row>
    <row r="46" spans="1:10" x14ac:dyDescent="0.2">
      <c r="A46" s="689"/>
      <c r="B46" s="726"/>
      <c r="C46" s="727" t="s">
        <v>1174</v>
      </c>
      <c r="D46" s="728"/>
      <c r="E46" s="729" t="str">
        <f>IF($C$12="Fix","Tipus fix màxim (%)",IF($C$12="Variable","Diferencial màxim sobre l'Euríbor",""))</f>
        <v/>
      </c>
      <c r="F46" s="681"/>
    </row>
    <row r="47" spans="1:10" x14ac:dyDescent="0.2">
      <c r="A47" s="689"/>
      <c r="B47" s="686" t="s">
        <v>1496</v>
      </c>
      <c r="C47" s="730" t="str">
        <f>C40</f>
        <v/>
      </c>
      <c r="D47" s="731"/>
      <c r="E47" s="732"/>
      <c r="F47" s="702" t="s">
        <v>471</v>
      </c>
      <c r="G47" s="703" t="s">
        <v>1175</v>
      </c>
      <c r="H47" s="680"/>
      <c r="I47" s="703"/>
    </row>
    <row r="48" spans="1:10" x14ac:dyDescent="0.2">
      <c r="A48" s="689"/>
      <c r="B48" s="686" t="s">
        <v>1497</v>
      </c>
      <c r="C48" s="733"/>
      <c r="D48" s="731"/>
      <c r="E48" s="732"/>
      <c r="F48" s="734"/>
      <c r="J48" s="680"/>
    </row>
    <row r="49" spans="1:15" x14ac:dyDescent="0.2">
      <c r="A49" s="689"/>
      <c r="B49" s="686" t="s">
        <v>1498</v>
      </c>
      <c r="C49" s="733"/>
      <c r="D49" s="731"/>
      <c r="E49" s="732"/>
      <c r="F49" s="734"/>
      <c r="J49" s="680"/>
    </row>
    <row r="50" spans="1:15" x14ac:dyDescent="0.2">
      <c r="A50" s="689"/>
      <c r="B50" s="735" t="str">
        <f>IF($C$12="Fix","Tipus fix màxim (%)",IF($C$12="Variable","Diferencial màxim sobre l'Euríbor",""))</f>
        <v/>
      </c>
      <c r="C50" s="736"/>
      <c r="D50" s="737"/>
      <c r="E50" s="736" t="str">
        <f>IFERROR(IF($C$12="Fix",IF((E47&lt;&gt;""),IF($C$25=1,E47,#REF!),IF($C$25=1,FORECAST(C47,E48:E49,C48:C49),FORECAST(C47,#REF!,C48:C49))),IF(E47&lt;&gt;"",E47,FORECAST(C47,E48:E49,C48:C49))),"")</f>
        <v/>
      </c>
      <c r="F50" s="738"/>
      <c r="G50" s="680"/>
      <c r="J50" s="680"/>
    </row>
    <row r="51" spans="1:15" x14ac:dyDescent="0.2">
      <c r="A51" s="689"/>
      <c r="B51" s="680"/>
      <c r="C51" s="680"/>
      <c r="D51" s="680"/>
      <c r="E51" s="680"/>
      <c r="F51" s="680"/>
      <c r="G51" s="680"/>
      <c r="J51" s="680"/>
    </row>
    <row r="52" spans="1:15" x14ac:dyDescent="0.2">
      <c r="A52" s="689"/>
      <c r="B52" s="680"/>
      <c r="C52" s="680"/>
      <c r="D52" s="680"/>
      <c r="E52" s="680"/>
      <c r="F52" s="680"/>
      <c r="G52" s="680"/>
      <c r="J52" s="680"/>
    </row>
    <row r="53" spans="1:15" x14ac:dyDescent="0.2">
      <c r="A53" s="689"/>
      <c r="B53" s="767" t="s">
        <v>1176</v>
      </c>
      <c r="C53" s="680"/>
      <c r="D53" s="680"/>
      <c r="E53" s="680"/>
      <c r="F53" s="680"/>
      <c r="G53" s="680"/>
      <c r="J53" s="680"/>
    </row>
    <row r="54" spans="1:15" x14ac:dyDescent="0.2">
      <c r="A54" s="689"/>
      <c r="B54" s="680"/>
      <c r="E54" s="680"/>
      <c r="F54" s="680"/>
      <c r="H54" s="680"/>
    </row>
    <row r="55" spans="1:15" x14ac:dyDescent="0.2">
      <c r="A55" s="689"/>
      <c r="B55" s="739" t="s">
        <v>1177</v>
      </c>
      <c r="C55" s="740" t="str">
        <f>IFERROR(IF(C12="Variable", Euríbor+Diferencial_tipus_operació+Diferencial_CFE,Diferencial_tipus_operació+Diferencial_CFE),"")</f>
        <v/>
      </c>
      <c r="D55" s="741"/>
      <c r="E55" s="742"/>
      <c r="F55" s="742"/>
      <c r="G55" s="743"/>
    </row>
    <row r="56" spans="1:15" x14ac:dyDescent="0.2">
      <c r="A56" s="689"/>
      <c r="B56" s="739" t="s">
        <v>1178</v>
      </c>
      <c r="C56" s="740" t="str">
        <f>C16</f>
        <v/>
      </c>
      <c r="D56" s="741"/>
      <c r="E56" s="744"/>
      <c r="F56" s="744"/>
    </row>
    <row r="57" spans="1:15" ht="13.5" thickBot="1" x14ac:dyDescent="0.25">
      <c r="A57" s="689"/>
      <c r="C57" s="680"/>
      <c r="D57" s="680"/>
      <c r="E57" s="744"/>
      <c r="F57" s="744"/>
      <c r="N57" s="768"/>
      <c r="O57" s="768"/>
    </row>
    <row r="58" spans="1:15" ht="13.5" thickBot="1" x14ac:dyDescent="0.25">
      <c r="A58" s="689"/>
      <c r="B58" s="745" t="s">
        <v>1499</v>
      </c>
      <c r="C58" s="746"/>
      <c r="D58" s="681"/>
      <c r="E58" s="744"/>
      <c r="F58" s="744"/>
    </row>
    <row r="59" spans="1:15" x14ac:dyDescent="0.2">
      <c r="A59" s="689"/>
      <c r="C59" s="710"/>
      <c r="D59" s="710"/>
      <c r="E59" s="744"/>
      <c r="F59" s="744"/>
    </row>
    <row r="60" spans="1:15" ht="12.75" customHeight="1" x14ac:dyDescent="0.2">
      <c r="A60" s="747" t="s">
        <v>468</v>
      </c>
      <c r="B60" s="748" t="s">
        <v>1179</v>
      </c>
      <c r="C60" s="681"/>
      <c r="D60" s="681"/>
      <c r="E60" s="749"/>
      <c r="F60" s="749"/>
      <c r="G60" s="750"/>
    </row>
    <row r="61" spans="1:15" ht="28.5" customHeight="1" x14ac:dyDescent="0.2">
      <c r="A61" s="769" t="s">
        <v>469</v>
      </c>
      <c r="B61" s="1178" t="s">
        <v>1180</v>
      </c>
      <c r="C61" s="1178"/>
      <c r="D61" s="1178"/>
      <c r="E61" s="1178"/>
      <c r="F61" s="1178"/>
      <c r="G61" s="1178"/>
      <c r="H61" s="1178"/>
    </row>
    <row r="62" spans="1:15" ht="36" customHeight="1" x14ac:dyDescent="0.2">
      <c r="A62" s="769" t="s">
        <v>470</v>
      </c>
      <c r="B62" s="1178" t="s">
        <v>1181</v>
      </c>
      <c r="C62" s="1178"/>
      <c r="D62" s="1178"/>
      <c r="E62" s="1178"/>
      <c r="F62" s="1178"/>
      <c r="G62" s="1178"/>
      <c r="H62" s="1178"/>
    </row>
    <row r="63" spans="1:15" ht="15" customHeight="1" x14ac:dyDescent="0.2">
      <c r="A63" s="747" t="s">
        <v>471</v>
      </c>
      <c r="B63" s="748" t="s">
        <v>1182</v>
      </c>
    </row>
    <row r="64" spans="1:15" x14ac:dyDescent="0.2">
      <c r="C64" s="680"/>
      <c r="D64" s="680"/>
      <c r="E64" s="680"/>
      <c r="F64" s="680"/>
    </row>
    <row r="65" spans="3:6" x14ac:dyDescent="0.2">
      <c r="C65" s="680"/>
      <c r="D65" s="680"/>
      <c r="E65" s="680"/>
      <c r="F65" s="680"/>
    </row>
    <row r="66" spans="3:6" ht="30" customHeight="1" x14ac:dyDescent="0.2">
      <c r="C66" s="680"/>
      <c r="D66" s="680"/>
      <c r="E66" s="680"/>
      <c r="F66" s="680"/>
    </row>
  </sheetData>
  <mergeCells count="6">
    <mergeCell ref="B62:H62"/>
    <mergeCell ref="C1:H1"/>
    <mergeCell ref="C2:H2"/>
    <mergeCell ref="E14:H14"/>
    <mergeCell ref="B30:E31"/>
    <mergeCell ref="B61:H61"/>
  </mergeCells>
  <conditionalFormatting sqref="G18">
    <cfRule type="expression" dxfId="53" priority="18" stopIfTrue="1">
      <formula>C7="operació a llarg termini"</formula>
    </cfRule>
  </conditionalFormatting>
  <conditionalFormatting sqref="G19">
    <cfRule type="expression" dxfId="52" priority="19" stopIfTrue="1">
      <formula>C7="operació a llarg termini"</formula>
    </cfRule>
  </conditionalFormatting>
  <conditionalFormatting sqref="C21:D21">
    <cfRule type="expression" dxfId="51" priority="20" stopIfTrue="1">
      <formula>C7="operació a curt termini"</formula>
    </cfRule>
  </conditionalFormatting>
  <conditionalFormatting sqref="C22:D22">
    <cfRule type="expression" dxfId="50" priority="21" stopIfTrue="1">
      <formula>C7="operació a curt termini"</formula>
    </cfRule>
  </conditionalFormatting>
  <conditionalFormatting sqref="C23:D23">
    <cfRule type="expression" dxfId="49" priority="22" stopIfTrue="1">
      <formula>C7="operació a curt termini"</formula>
    </cfRule>
  </conditionalFormatting>
  <conditionalFormatting sqref="C24:D24">
    <cfRule type="expression" dxfId="48" priority="23" stopIfTrue="1">
      <formula>C7="operació a curt termini"</formula>
    </cfRule>
  </conditionalFormatting>
  <conditionalFormatting sqref="C25:D26">
    <cfRule type="expression" dxfId="47" priority="24" stopIfTrue="1">
      <formula>C7="operació a curt termini"</formula>
    </cfRule>
  </conditionalFormatting>
  <conditionalFormatting sqref="D58">
    <cfRule type="cellIs" dxfId="46" priority="16" stopIfTrue="1" operator="equal">
      <formula>"No compleix"</formula>
    </cfRule>
    <cfRule type="cellIs" dxfId="45" priority="17" stopIfTrue="1" operator="equal">
      <formula>"compleix ppi. prudència"</formula>
    </cfRule>
  </conditionalFormatting>
  <conditionalFormatting sqref="C28:D28">
    <cfRule type="expression" dxfId="44" priority="25" stopIfTrue="1">
      <formula>C8="operació a curt termini"</formula>
    </cfRule>
  </conditionalFormatting>
  <conditionalFormatting sqref="C27:D27">
    <cfRule type="expression" dxfId="43" priority="26" stopIfTrue="1">
      <formula>C8="operació a curt termini"</formula>
    </cfRule>
  </conditionalFormatting>
  <conditionalFormatting sqref="C39:D40">
    <cfRule type="expression" dxfId="42" priority="15" stopIfTrue="1">
      <formula>C24="operació a curt termini"</formula>
    </cfRule>
  </conditionalFormatting>
  <conditionalFormatting sqref="C14:D14">
    <cfRule type="expression" dxfId="41" priority="14">
      <formula>$C$12="Fix"</formula>
    </cfRule>
  </conditionalFormatting>
  <conditionalFormatting sqref="C15:D15">
    <cfRule type="expression" dxfId="40" priority="13">
      <formula>$C$12="Fix"</formula>
    </cfRule>
  </conditionalFormatting>
  <conditionalFormatting sqref="I16">
    <cfRule type="expression" dxfId="39" priority="27" stopIfTrue="1">
      <formula>#REF!=""</formula>
    </cfRule>
  </conditionalFormatting>
  <conditionalFormatting sqref="E14">
    <cfRule type="expression" dxfId="38" priority="12">
      <formula>$C$12="Fix"</formula>
    </cfRule>
  </conditionalFormatting>
  <conditionalFormatting sqref="C13:D13">
    <cfRule type="expression" dxfId="37" priority="11">
      <formula>$C$12="Variable"</formula>
    </cfRule>
  </conditionalFormatting>
  <conditionalFormatting sqref="A60:A62">
    <cfRule type="expression" dxfId="36" priority="10">
      <formula>$C$12="Fix"</formula>
    </cfRule>
  </conditionalFormatting>
  <conditionalFormatting sqref="A63">
    <cfRule type="expression" dxfId="35" priority="9">
      <formula>$C$12="Fix"</formula>
    </cfRule>
  </conditionalFormatting>
  <conditionalFormatting sqref="F47">
    <cfRule type="expression" dxfId="34" priority="8">
      <formula>$C$12="Fix"</formula>
    </cfRule>
  </conditionalFormatting>
  <conditionalFormatting sqref="D16">
    <cfRule type="expression" dxfId="33" priority="7">
      <formula>$C$12="Fix"</formula>
    </cfRule>
  </conditionalFormatting>
  <conditionalFormatting sqref="D18">
    <cfRule type="expression" dxfId="32" priority="6">
      <formula>$C$12="Fix"</formula>
    </cfRule>
  </conditionalFormatting>
  <conditionalFormatting sqref="B13">
    <cfRule type="expression" dxfId="31" priority="5">
      <formula>$C$12="Variable"</formula>
    </cfRule>
  </conditionalFormatting>
  <conditionalFormatting sqref="B14">
    <cfRule type="expression" dxfId="30" priority="4">
      <formula>$C$12="Fix"</formula>
    </cfRule>
  </conditionalFormatting>
  <conditionalFormatting sqref="B15">
    <cfRule type="expression" dxfId="29" priority="3">
      <formula>$C$12="Fix"</formula>
    </cfRule>
  </conditionalFormatting>
  <conditionalFormatting sqref="C58">
    <cfRule type="cellIs" dxfId="28" priority="1" stopIfTrue="1" operator="equal">
      <formula>"No compleix"</formula>
    </cfRule>
    <cfRule type="cellIs" dxfId="27" priority="2" stopIfTrue="1" operator="equal">
      <formula>"compleix ppi. prudència"</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5" orientation="landscape" r:id="rId3"/>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5" x14ac:dyDescent="0.2">
      <c r="A1" s="24" t="s">
        <v>222</v>
      </c>
      <c r="B1" s="24" t="str">
        <f>'1.4.5'!B1</f>
        <v>1.</v>
      </c>
      <c r="C1" s="24" t="str">
        <f>'1.4.5'!C1</f>
        <v>Control permanente no planificable</v>
      </c>
      <c r="D1" s="24"/>
    </row>
    <row r="2" spans="1:5" x14ac:dyDescent="0.2">
      <c r="A2" s="25" t="s">
        <v>223</v>
      </c>
      <c r="B2" s="25" t="str">
        <f>'1.4.5'!B2</f>
        <v>1.4</v>
      </c>
      <c r="C2" s="25" t="str">
        <f>'1.4.5'!C2</f>
        <v>Endeudamiento</v>
      </c>
      <c r="D2" s="25"/>
    </row>
    <row r="3" spans="1:5" ht="25.5" x14ac:dyDescent="0.2">
      <c r="A3" s="57" t="s">
        <v>224</v>
      </c>
      <c r="B3" s="57" t="str">
        <f>Inventario!C30</f>
        <v>1.4.6</v>
      </c>
      <c r="C3" s="51" t="s">
        <v>158</v>
      </c>
      <c r="D3" s="789"/>
    </row>
    <row r="4" spans="1:5" x14ac:dyDescent="0.2">
      <c r="A4" s="785"/>
      <c r="B4" s="785"/>
      <c r="C4" s="785"/>
      <c r="D4" s="785"/>
      <c r="E4" s="785"/>
    </row>
    <row r="5" spans="1:5" x14ac:dyDescent="0.2">
      <c r="A5" s="60"/>
      <c r="B5" s="52" t="s">
        <v>226</v>
      </c>
      <c r="C5" s="47" t="s">
        <v>227</v>
      </c>
      <c r="D5" s="47"/>
    </row>
    <row r="6" spans="1:5" ht="25.5" x14ac:dyDescent="0.2">
      <c r="A6" s="46"/>
      <c r="B6" s="75" t="str">
        <f>Inventario!E30</f>
        <v>Article 49.7 y .8 RDLeg 2/2004</v>
      </c>
      <c r="C6" s="45" t="str">
        <f>Inventario!F30</f>
        <v xml:space="preserve">La concesión de avales a sociedades mercantiles participadas por personas o entidades privadas y con una cuota de participación en el capital social no inferior al 30%, deberá acordarse previo informe de la intervención. </v>
      </c>
      <c r="D6" s="45"/>
    </row>
    <row r="7" spans="1:5" x14ac:dyDescent="0.2">
      <c r="A7" s="799"/>
      <c r="B7" s="779"/>
      <c r="C7" s="779"/>
      <c r="D7" s="779"/>
      <c r="E7" s="785"/>
    </row>
    <row r="8" spans="1:5" x14ac:dyDescent="0.2">
      <c r="A8" s="60" t="s">
        <v>228</v>
      </c>
      <c r="B8" s="52" t="s">
        <v>226</v>
      </c>
      <c r="C8" s="61" t="str">
        <f>'1.1.1'!C8</f>
        <v>Aspectos a revisar</v>
      </c>
      <c r="D8" s="815" t="s">
        <v>1396</v>
      </c>
    </row>
    <row r="9" spans="1:5" ht="25.5" x14ac:dyDescent="0.2">
      <c r="A9" s="499" t="s">
        <v>230</v>
      </c>
      <c r="B9" s="28" t="s">
        <v>231</v>
      </c>
      <c r="C9" s="500" t="s">
        <v>399</v>
      </c>
      <c r="D9" s="820" t="s">
        <v>1397</v>
      </c>
    </row>
    <row r="10" spans="1:5" ht="25.5" x14ac:dyDescent="0.2">
      <c r="A10" s="501" t="s">
        <v>233</v>
      </c>
      <c r="B10" s="32" t="s">
        <v>234</v>
      </c>
      <c r="C10" s="645" t="s">
        <v>235</v>
      </c>
      <c r="D10" s="820" t="s">
        <v>1397</v>
      </c>
    </row>
    <row r="11" spans="1:5" ht="25.5" x14ac:dyDescent="0.2">
      <c r="A11" s="625" t="s">
        <v>236</v>
      </c>
      <c r="B11" s="649" t="s">
        <v>1418</v>
      </c>
      <c r="C11" s="569" t="s">
        <v>1262</v>
      </c>
      <c r="D11" s="820" t="s">
        <v>1397</v>
      </c>
    </row>
    <row r="12" spans="1:5" ht="25.5" x14ac:dyDescent="0.2">
      <c r="A12" s="501" t="s">
        <v>239</v>
      </c>
      <c r="B12" s="568" t="s">
        <v>1418</v>
      </c>
      <c r="C12" s="562" t="s">
        <v>1263</v>
      </c>
      <c r="D12" s="820" t="s">
        <v>1397</v>
      </c>
    </row>
    <row r="13" spans="1:5" ht="25.5" x14ac:dyDescent="0.2">
      <c r="A13" s="625" t="s">
        <v>241</v>
      </c>
      <c r="B13" s="528" t="s">
        <v>1253</v>
      </c>
      <c r="C13" s="528" t="s">
        <v>1264</v>
      </c>
      <c r="D13" s="820" t="s">
        <v>1397</v>
      </c>
    </row>
    <row r="14" spans="1:5" ht="67.5" customHeight="1" x14ac:dyDescent="0.2">
      <c r="A14" s="625" t="s">
        <v>244</v>
      </c>
      <c r="B14" s="528" t="s">
        <v>1185</v>
      </c>
      <c r="C14" s="528" t="s">
        <v>1125</v>
      </c>
      <c r="D14" s="820" t="s">
        <v>1397</v>
      </c>
    </row>
    <row r="15" spans="1:5" s="533" customFormat="1" ht="25.5" x14ac:dyDescent="0.2">
      <c r="A15" s="625" t="s">
        <v>247</v>
      </c>
      <c r="B15" s="538" t="s">
        <v>1265</v>
      </c>
      <c r="C15" s="538" t="s">
        <v>1266</v>
      </c>
      <c r="D15" s="820" t="s">
        <v>1397</v>
      </c>
    </row>
    <row r="16" spans="1:5" ht="25.5" x14ac:dyDescent="0.2">
      <c r="A16" s="625" t="s">
        <v>250</v>
      </c>
      <c r="B16" s="528" t="s">
        <v>1265</v>
      </c>
      <c r="C16" s="538" t="s">
        <v>1267</v>
      </c>
      <c r="D16" s="820" t="s">
        <v>1397</v>
      </c>
    </row>
    <row r="17" spans="1:5" ht="58.5" customHeight="1" x14ac:dyDescent="0.2">
      <c r="A17" s="625" t="s">
        <v>253</v>
      </c>
      <c r="B17" s="79" t="s">
        <v>1417</v>
      </c>
      <c r="C17" s="79" t="s">
        <v>1259</v>
      </c>
      <c r="D17" s="820" t="s">
        <v>1397</v>
      </c>
      <c r="E17" s="534" t="s">
        <v>1134</v>
      </c>
    </row>
    <row r="18" spans="1:5" ht="58.5" customHeight="1" x14ac:dyDescent="0.2">
      <c r="A18" s="625" t="s">
        <v>256</v>
      </c>
      <c r="B18" s="630" t="s">
        <v>1195</v>
      </c>
      <c r="C18" s="642" t="s">
        <v>1268</v>
      </c>
      <c r="D18" s="820" t="s">
        <v>1397</v>
      </c>
    </row>
    <row r="19" spans="1:5" x14ac:dyDescent="0.2">
      <c r="A19" s="43" t="s">
        <v>338</v>
      </c>
      <c r="B19" s="52" t="s">
        <v>226</v>
      </c>
      <c r="C19" s="61" t="s">
        <v>339</v>
      </c>
      <c r="D19" s="61"/>
    </row>
    <row r="20" spans="1:5" x14ac:dyDescent="0.2">
      <c r="A20" s="501" t="s">
        <v>340</v>
      </c>
      <c r="B20" s="32"/>
      <c r="C20" s="32" t="s">
        <v>455</v>
      </c>
      <c r="D20" s="820" t="s">
        <v>1398</v>
      </c>
    </row>
    <row r="21" spans="1:5" x14ac:dyDescent="0.2">
      <c r="A21" s="43" t="s">
        <v>342</v>
      </c>
      <c r="B21" s="52" t="s">
        <v>226</v>
      </c>
      <c r="C21" s="61" t="s">
        <v>343</v>
      </c>
      <c r="D21" s="61"/>
    </row>
    <row r="22" spans="1:5" ht="63.75" x14ac:dyDescent="0.2">
      <c r="A22" s="501" t="s">
        <v>344</v>
      </c>
      <c r="B22" s="538" t="s">
        <v>1124</v>
      </c>
      <c r="C22" s="32" t="s">
        <v>1125</v>
      </c>
      <c r="D22" s="820" t="s">
        <v>1397</v>
      </c>
    </row>
    <row r="23" spans="1:5" x14ac:dyDescent="0.2">
      <c r="A23" s="43" t="s">
        <v>359</v>
      </c>
      <c r="B23" s="52" t="s">
        <v>226</v>
      </c>
      <c r="C23" s="74" t="s">
        <v>360</v>
      </c>
      <c r="D23" s="74"/>
    </row>
    <row r="24" spans="1:5" x14ac:dyDescent="0.2">
      <c r="A24" s="524" t="s">
        <v>361</v>
      </c>
      <c r="B24" s="33"/>
      <c r="C24" s="35" t="s">
        <v>455</v>
      </c>
      <c r="D24" s="820" t="s">
        <v>1398</v>
      </c>
    </row>
  </sheetData>
  <printOptions horizontalCentered="1"/>
  <pageMargins left="0.70866141732283472" right="0.70866141732283472" top="1.0629921259842521" bottom="0.74803149606299213" header="0.31496062992125984" footer="0.31496062992125984"/>
  <pageSetup paperSize="9" scale="80"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opLeftCell="A34" zoomScale="95" zoomScaleNormal="95" workbookViewId="0"/>
  </sheetViews>
  <sheetFormatPr defaultColWidth="11.42578125" defaultRowHeight="12.75" x14ac:dyDescent="0.2"/>
  <cols>
    <col min="1" max="1" width="6.140625" style="680" customWidth="1"/>
    <col min="2" max="2" width="33.85546875" style="683" customWidth="1"/>
    <col min="3" max="3" width="25.28515625" style="683" customWidth="1"/>
    <col min="4" max="4" width="3.28515625" style="683" customWidth="1"/>
    <col min="5" max="5" width="22.28515625" style="683" customWidth="1"/>
    <col min="6" max="6" width="3.42578125" style="683" customWidth="1"/>
    <col min="7" max="7" width="2.28515625" style="683" customWidth="1"/>
    <col min="8" max="8" width="32.140625" style="683" customWidth="1"/>
    <col min="9" max="10" width="9.42578125" style="683" customWidth="1"/>
    <col min="11" max="23" width="9.42578125" style="680" customWidth="1"/>
    <col min="24" max="253" width="9.140625" style="680" customWidth="1"/>
    <col min="254" max="16384" width="11.42578125" style="680"/>
  </cols>
  <sheetData>
    <row r="1" spans="1:10" ht="31.5" customHeight="1" x14ac:dyDescent="0.2">
      <c r="A1" s="850" t="s">
        <v>153</v>
      </c>
      <c r="B1" s="851" t="s">
        <v>1404</v>
      </c>
      <c r="C1" s="1040" t="s">
        <v>158</v>
      </c>
      <c r="D1" s="1040"/>
      <c r="E1" s="1040"/>
      <c r="F1" s="1040"/>
      <c r="G1" s="1040"/>
      <c r="H1" s="1040"/>
    </row>
    <row r="2" spans="1:10" x14ac:dyDescent="0.2">
      <c r="A2" s="87"/>
      <c r="B2" s="852" t="s">
        <v>1405</v>
      </c>
      <c r="C2" s="1041" t="s">
        <v>1412</v>
      </c>
      <c r="D2" s="1041"/>
      <c r="E2" s="1041"/>
      <c r="F2" s="1041"/>
      <c r="G2" s="1041"/>
      <c r="H2" s="1041"/>
    </row>
    <row r="3" spans="1:10" ht="15.75" x14ac:dyDescent="0.25">
      <c r="A3" s="678"/>
      <c r="B3" s="681"/>
      <c r="C3" s="681"/>
      <c r="D3" s="681"/>
      <c r="E3" s="682"/>
      <c r="F3" s="682"/>
      <c r="G3" s="682"/>
      <c r="H3" s="682"/>
      <c r="J3" s="679"/>
    </row>
    <row r="4" spans="1:10" ht="15.75" x14ac:dyDescent="0.25">
      <c r="A4" s="678"/>
      <c r="B4" s="684" t="s">
        <v>1144</v>
      </c>
      <c r="C4" s="680"/>
      <c r="D4" s="680"/>
      <c r="E4" s="680"/>
      <c r="F4" s="680"/>
      <c r="H4" s="681"/>
      <c r="J4" s="679"/>
    </row>
    <row r="5" spans="1:10" ht="15.75" x14ac:dyDescent="0.25">
      <c r="A5" s="678"/>
      <c r="B5" s="684"/>
      <c r="C5" s="685"/>
      <c r="D5" s="685"/>
      <c r="H5" s="681"/>
      <c r="J5" s="679"/>
    </row>
    <row r="6" spans="1:10" ht="15.75" x14ac:dyDescent="0.25">
      <c r="A6" s="678"/>
      <c r="B6" s="686" t="s">
        <v>1145</v>
      </c>
      <c r="C6" s="687"/>
      <c r="D6" s="688"/>
      <c r="H6" s="759"/>
    </row>
    <row r="7" spans="1:10" x14ac:dyDescent="0.2">
      <c r="A7" s="689"/>
      <c r="B7" s="760" t="s">
        <v>1146</v>
      </c>
      <c r="C7" s="690"/>
      <c r="D7" s="691"/>
      <c r="H7" s="761"/>
    </row>
    <row r="8" spans="1:10" x14ac:dyDescent="0.2">
      <c r="B8" s="760" t="s">
        <v>1147</v>
      </c>
      <c r="C8" s="690"/>
      <c r="D8" s="691"/>
      <c r="H8" s="761"/>
    </row>
    <row r="9" spans="1:10" x14ac:dyDescent="0.2">
      <c r="A9" s="689"/>
      <c r="B9" s="686" t="s">
        <v>1148</v>
      </c>
      <c r="C9" s="692"/>
      <c r="D9" s="693"/>
      <c r="E9" s="680"/>
      <c r="F9" s="680"/>
      <c r="G9" s="680"/>
      <c r="H9" s="762"/>
    </row>
    <row r="10" spans="1:10" ht="53.25" customHeight="1" x14ac:dyDescent="0.2">
      <c r="A10" s="689"/>
      <c r="B10" s="686" t="s">
        <v>1149</v>
      </c>
      <c r="C10" s="694"/>
      <c r="D10" s="695"/>
      <c r="E10" s="680"/>
      <c r="F10" s="680"/>
      <c r="G10" s="680"/>
      <c r="H10" s="762"/>
    </row>
    <row r="11" spans="1:10" x14ac:dyDescent="0.2">
      <c r="A11" s="689"/>
      <c r="B11" s="686" t="s">
        <v>1150</v>
      </c>
      <c r="C11" s="696"/>
      <c r="D11" s="693"/>
      <c r="E11" s="680"/>
      <c r="F11" s="680"/>
      <c r="G11" s="680"/>
      <c r="H11" s="762"/>
    </row>
    <row r="12" spans="1:10" x14ac:dyDescent="0.2">
      <c r="A12" s="689"/>
      <c r="B12" s="760" t="s">
        <v>1151</v>
      </c>
      <c r="C12" s="697"/>
      <c r="D12" s="698"/>
      <c r="E12" s="680"/>
      <c r="F12" s="680"/>
      <c r="G12" s="680"/>
      <c r="H12" s="762"/>
    </row>
    <row r="13" spans="1:10" x14ac:dyDescent="0.2">
      <c r="A13" s="689"/>
      <c r="B13" s="686" t="s">
        <v>1152</v>
      </c>
      <c r="C13" s="699"/>
      <c r="D13" s="700"/>
      <c r="E13" s="680"/>
      <c r="F13" s="680"/>
      <c r="G13" s="680"/>
      <c r="H13" s="759"/>
    </row>
    <row r="14" spans="1:10" ht="24" customHeight="1" x14ac:dyDescent="0.2">
      <c r="A14" s="689"/>
      <c r="B14" s="686" t="s">
        <v>1153</v>
      </c>
      <c r="C14" s="701"/>
      <c r="D14" s="702" t="s">
        <v>468</v>
      </c>
      <c r="E14" s="1179" t="s">
        <v>1154</v>
      </c>
      <c r="F14" s="1179"/>
      <c r="G14" s="1179"/>
      <c r="H14" s="1179"/>
    </row>
    <row r="15" spans="1:10" x14ac:dyDescent="0.2">
      <c r="A15" s="689"/>
      <c r="B15" s="686" t="s">
        <v>1155</v>
      </c>
      <c r="C15" s="701"/>
      <c r="D15" s="704"/>
      <c r="E15" s="680"/>
      <c r="F15" s="680"/>
      <c r="G15" s="680"/>
      <c r="H15" s="763"/>
    </row>
    <row r="16" spans="1:10" x14ac:dyDescent="0.2">
      <c r="A16" s="689"/>
      <c r="B16" s="686" t="s">
        <v>1178</v>
      </c>
      <c r="C16" s="705" t="str">
        <f>IF(C7="operació a curt termini",IF(C12="Fix",C13+C10,IF(C12="Variable",SUM(C15+C14+C10))),IF(C12="Fix",C13+C10,IF(C12="Variable",SUM(C15+C14+C10),"")))</f>
        <v/>
      </c>
      <c r="D16" s="702" t="s">
        <v>469</v>
      </c>
      <c r="E16" s="680"/>
      <c r="F16" s="680"/>
      <c r="G16" s="680"/>
      <c r="H16" s="763"/>
      <c r="I16" s="707" t="str">
        <f>IF(C12="Variable","EURIBOR!!!","")</f>
        <v/>
      </c>
    </row>
    <row r="17" spans="1:9" x14ac:dyDescent="0.2">
      <c r="A17" s="689"/>
      <c r="B17" s="760" t="s">
        <v>1156</v>
      </c>
      <c r="C17" s="705"/>
      <c r="D17" s="706"/>
      <c r="E17" s="708"/>
      <c r="F17" s="708"/>
      <c r="G17" s="706"/>
      <c r="H17" s="763"/>
    </row>
    <row r="18" spans="1:9" x14ac:dyDescent="0.2">
      <c r="A18" s="689"/>
      <c r="B18" s="686" t="s">
        <v>1157</v>
      </c>
      <c r="C18" s="705"/>
      <c r="D18" s="702" t="s">
        <v>470</v>
      </c>
      <c r="E18" s="709"/>
      <c r="F18" s="709"/>
      <c r="G18" s="710"/>
    </row>
    <row r="19" spans="1:9" x14ac:dyDescent="0.2">
      <c r="A19" s="689"/>
      <c r="B19" s="686" t="str">
        <f>IF(C7="operació a curt termini","Termini de l'operació (en mesos)",IF(C7="operació a llarg termini","Termini de l'operació (total anys)",""))</f>
        <v/>
      </c>
      <c r="C19" s="711"/>
      <c r="D19" s="712"/>
      <c r="E19" s="713"/>
      <c r="F19" s="713"/>
      <c r="G19" s="764"/>
    </row>
    <row r="20" spans="1:9" x14ac:dyDescent="0.2">
      <c r="A20" s="689"/>
      <c r="B20" s="686" t="s">
        <v>1158</v>
      </c>
      <c r="C20" s="711"/>
      <c r="D20" s="712"/>
      <c r="E20" s="713"/>
      <c r="F20" s="713"/>
      <c r="G20" s="713"/>
    </row>
    <row r="21" spans="1:9" x14ac:dyDescent="0.2">
      <c r="A21" s="689"/>
      <c r="B21" s="765" t="s">
        <v>1159</v>
      </c>
      <c r="C21" s="711"/>
      <c r="D21" s="712"/>
    </row>
    <row r="22" spans="1:9" x14ac:dyDescent="0.2">
      <c r="A22" s="689"/>
      <c r="B22" s="760" t="s">
        <v>1160</v>
      </c>
      <c r="C22" s="711"/>
      <c r="D22" s="712"/>
    </row>
    <row r="23" spans="1:9" x14ac:dyDescent="0.2">
      <c r="A23" s="689"/>
      <c r="B23" s="686" t="s">
        <v>1161</v>
      </c>
      <c r="C23" s="714" t="str">
        <f>IFERROR(C20*C25,"")</f>
        <v/>
      </c>
      <c r="D23" s="715"/>
    </row>
    <row r="24" spans="1:9" x14ac:dyDescent="0.2">
      <c r="A24" s="689"/>
      <c r="B24" s="686" t="s">
        <v>1162</v>
      </c>
      <c r="C24" s="716"/>
      <c r="D24" s="715"/>
    </row>
    <row r="25" spans="1:9" x14ac:dyDescent="0.2">
      <c r="A25" s="689"/>
      <c r="B25" s="686" t="s">
        <v>1163</v>
      </c>
      <c r="C25" s="716" t="str">
        <f>IFERROR(C24/C19,"")</f>
        <v/>
      </c>
      <c r="D25" s="715"/>
    </row>
    <row r="26" spans="1:9" x14ac:dyDescent="0.2">
      <c r="A26" s="689"/>
      <c r="B26" s="717"/>
      <c r="C26" s="718"/>
      <c r="D26" s="718"/>
    </row>
    <row r="27" spans="1:9" x14ac:dyDescent="0.2">
      <c r="A27" s="689"/>
      <c r="B27" s="717"/>
      <c r="C27" s="718"/>
      <c r="D27" s="718"/>
    </row>
    <row r="28" spans="1:9" x14ac:dyDescent="0.2">
      <c r="A28" s="689"/>
      <c r="B28" s="684" t="s">
        <v>1164</v>
      </c>
      <c r="C28" s="718"/>
      <c r="D28" s="718"/>
    </row>
    <row r="29" spans="1:9" x14ac:dyDescent="0.2">
      <c r="A29" s="689"/>
      <c r="B29" s="710"/>
      <c r="C29" s="715"/>
      <c r="D29" s="715"/>
    </row>
    <row r="30" spans="1:9" x14ac:dyDescent="0.2">
      <c r="A30" s="689"/>
      <c r="B30" s="1178" t="s">
        <v>1165</v>
      </c>
      <c r="C30" s="1178"/>
      <c r="D30" s="1178"/>
      <c r="E30" s="1178"/>
      <c r="F30" s="751"/>
      <c r="G30" s="680"/>
      <c r="H30" s="680"/>
      <c r="I30" s="680"/>
    </row>
    <row r="31" spans="1:9" ht="28.5" customHeight="1" x14ac:dyDescent="0.2">
      <c r="A31" s="689"/>
      <c r="B31" s="1178"/>
      <c r="C31" s="1178"/>
      <c r="D31" s="1178"/>
      <c r="E31" s="1178"/>
      <c r="F31" s="751"/>
    </row>
    <row r="32" spans="1:9" x14ac:dyDescent="0.2">
      <c r="A32" s="689"/>
      <c r="B32" s="751"/>
      <c r="C32" s="751"/>
      <c r="D32" s="751"/>
      <c r="E32" s="751"/>
      <c r="F32" s="751"/>
    </row>
    <row r="33" spans="1:10" x14ac:dyDescent="0.2">
      <c r="A33" s="689"/>
      <c r="B33" s="719"/>
      <c r="C33" s="710" t="s">
        <v>1166</v>
      </c>
      <c r="D33" s="710"/>
    </row>
    <row r="34" spans="1:10" ht="24" x14ac:dyDescent="0.2">
      <c r="A34" s="689"/>
      <c r="B34" s="766" t="s">
        <v>1167</v>
      </c>
      <c r="C34" s="720"/>
      <c r="D34" s="721"/>
    </row>
    <row r="35" spans="1:10" x14ac:dyDescent="0.2">
      <c r="A35" s="689"/>
      <c r="B35" s="719"/>
    </row>
    <row r="36" spans="1:10" x14ac:dyDescent="0.2">
      <c r="A36" s="689"/>
      <c r="B36" s="710"/>
    </row>
    <row r="37" spans="1:10" x14ac:dyDescent="0.2">
      <c r="A37" s="689"/>
      <c r="B37" s="684" t="s">
        <v>1168</v>
      </c>
    </row>
    <row r="38" spans="1:10" x14ac:dyDescent="0.2">
      <c r="A38" s="689"/>
      <c r="B38" s="719"/>
    </row>
    <row r="39" spans="1:10" x14ac:dyDescent="0.2">
      <c r="A39" s="689"/>
      <c r="B39" s="686" t="s">
        <v>1169</v>
      </c>
      <c r="C39" s="722" t="str">
        <f>IFERROR(IF(C7="operació a curt termini",1,IF($C$8="amortització lineal (constant)",(C19+C20+(1/C25))/2,IF($C$8="amortització francès",(C19+C20+(1/C25))/2,""))),"")</f>
        <v/>
      </c>
      <c r="D39" s="723"/>
    </row>
    <row r="40" spans="1:10" x14ac:dyDescent="0.2">
      <c r="A40" s="689"/>
      <c r="B40" s="686" t="s">
        <v>1170</v>
      </c>
      <c r="C40" s="722" t="str">
        <f>IFERROR(IF(C7="operació a curt termini",C19,C39*12),"")</f>
        <v/>
      </c>
      <c r="D40" s="723"/>
    </row>
    <row r="41" spans="1:10" x14ac:dyDescent="0.2">
      <c r="A41" s="689"/>
      <c r="B41" s="686" t="s">
        <v>1171</v>
      </c>
      <c r="C41" s="724">
        <f>IFERROR(IF(C39&lt;10,0,IF((((C39-10)*0.01%)&gt;0.15%),0.15%,(C39-10)*0.01%)),)</f>
        <v>0</v>
      </c>
      <c r="D41" s="725"/>
    </row>
    <row r="42" spans="1:10" x14ac:dyDescent="0.2">
      <c r="A42" s="689"/>
      <c r="B42" s="719"/>
    </row>
    <row r="43" spans="1:10" x14ac:dyDescent="0.2">
      <c r="A43" s="689"/>
      <c r="B43" s="719"/>
    </row>
    <row r="44" spans="1:10" x14ac:dyDescent="0.2">
      <c r="A44" s="689"/>
      <c r="B44" s="684" t="s">
        <v>1172</v>
      </c>
    </row>
    <row r="45" spans="1:10" x14ac:dyDescent="0.2">
      <c r="A45" s="689"/>
      <c r="E45" s="680" t="s">
        <v>1173</v>
      </c>
      <c r="F45" s="680"/>
    </row>
    <row r="46" spans="1:10" x14ac:dyDescent="0.2">
      <c r="A46" s="689"/>
      <c r="B46" s="726"/>
      <c r="C46" s="727" t="s">
        <v>1174</v>
      </c>
      <c r="D46" s="728"/>
      <c r="E46" s="729" t="str">
        <f>IF($C$12="Fix","Tipus fix màxim (%)",IF($C$12="Variable","Diferencial màxim sobre l'Euríbor",""))</f>
        <v/>
      </c>
      <c r="F46" s="681"/>
    </row>
    <row r="47" spans="1:10" x14ac:dyDescent="0.2">
      <c r="A47" s="689"/>
      <c r="B47" s="686" t="s">
        <v>1496</v>
      </c>
      <c r="C47" s="730" t="str">
        <f>C40</f>
        <v/>
      </c>
      <c r="D47" s="731"/>
      <c r="E47" s="732"/>
      <c r="F47" s="702" t="s">
        <v>471</v>
      </c>
      <c r="G47" s="703" t="s">
        <v>1175</v>
      </c>
      <c r="H47" s="680"/>
      <c r="I47" s="703"/>
    </row>
    <row r="48" spans="1:10" x14ac:dyDescent="0.2">
      <c r="A48" s="689"/>
      <c r="B48" s="686" t="s">
        <v>1497</v>
      </c>
      <c r="C48" s="733"/>
      <c r="D48" s="731"/>
      <c r="E48" s="732"/>
      <c r="F48" s="734"/>
      <c r="J48" s="680"/>
    </row>
    <row r="49" spans="1:15" x14ac:dyDescent="0.2">
      <c r="A49" s="689"/>
      <c r="B49" s="686" t="s">
        <v>1498</v>
      </c>
      <c r="C49" s="733"/>
      <c r="D49" s="731"/>
      <c r="E49" s="732"/>
      <c r="F49" s="734"/>
      <c r="J49" s="680"/>
    </row>
    <row r="50" spans="1:15" x14ac:dyDescent="0.2">
      <c r="A50" s="689"/>
      <c r="B50" s="735" t="str">
        <f>IF($C$12="Fix","Tipus fix màxim (%)",IF($C$12="Variable","Diferencial màxim sobre l'Euríbor",""))</f>
        <v/>
      </c>
      <c r="C50" s="736"/>
      <c r="D50" s="737"/>
      <c r="E50" s="736" t="str">
        <f>IFERROR(IF($C$12="Fix",IF((E47&lt;&gt;""),IF($C$25=1,E47,#REF!),IF($C$25=1,FORECAST(C47,E48:E49,C48:C49),FORECAST(C47,#REF!,C48:C49))),IF(E47&lt;&gt;"",E47,FORECAST(C47,E48:E49,C48:C49))),"")</f>
        <v/>
      </c>
      <c r="F50" s="738"/>
      <c r="G50" s="680"/>
      <c r="J50" s="680"/>
    </row>
    <row r="51" spans="1:15" x14ac:dyDescent="0.2">
      <c r="A51" s="689"/>
      <c r="B51" s="680"/>
      <c r="C51" s="680"/>
      <c r="D51" s="680"/>
      <c r="E51" s="680"/>
      <c r="F51" s="680"/>
      <c r="G51" s="680"/>
      <c r="J51" s="680"/>
    </row>
    <row r="52" spans="1:15" x14ac:dyDescent="0.2">
      <c r="A52" s="689"/>
      <c r="B52" s="680"/>
      <c r="C52" s="680"/>
      <c r="D52" s="680"/>
      <c r="E52" s="680"/>
      <c r="F52" s="680"/>
      <c r="G52" s="680"/>
      <c r="J52" s="680"/>
    </row>
    <row r="53" spans="1:15" x14ac:dyDescent="0.2">
      <c r="A53" s="689"/>
      <c r="B53" s="767" t="s">
        <v>1176</v>
      </c>
      <c r="C53" s="680"/>
      <c r="D53" s="680"/>
      <c r="E53" s="680"/>
      <c r="F53" s="680"/>
      <c r="G53" s="680"/>
      <c r="J53" s="680"/>
    </row>
    <row r="54" spans="1:15" x14ac:dyDescent="0.2">
      <c r="A54" s="689"/>
      <c r="B54" s="680"/>
      <c r="E54" s="680"/>
      <c r="F54" s="680"/>
      <c r="H54" s="680"/>
    </row>
    <row r="55" spans="1:15" x14ac:dyDescent="0.2">
      <c r="A55" s="689"/>
      <c r="B55" s="739" t="s">
        <v>1177</v>
      </c>
      <c r="C55" s="740" t="str">
        <f>IFERROR(IF(C12="Variable", Euríbor+Diferencial_tipus_operació+Diferencial_CFE,Diferencial_tipus_operació+Diferencial_CFE),"")</f>
        <v/>
      </c>
      <c r="D55" s="741"/>
      <c r="E55" s="742"/>
      <c r="F55" s="742"/>
      <c r="G55" s="743"/>
    </row>
    <row r="56" spans="1:15" x14ac:dyDescent="0.2">
      <c r="A56" s="689"/>
      <c r="B56" s="739" t="s">
        <v>1178</v>
      </c>
      <c r="C56" s="740" t="str">
        <f>C16</f>
        <v/>
      </c>
      <c r="D56" s="741"/>
      <c r="E56" s="744"/>
      <c r="F56" s="744"/>
    </row>
    <row r="57" spans="1:15" ht="13.5" thickBot="1" x14ac:dyDescent="0.25">
      <c r="A57" s="689"/>
      <c r="C57" s="680"/>
      <c r="D57" s="680"/>
      <c r="E57" s="744"/>
      <c r="F57" s="744"/>
      <c r="N57" s="768"/>
      <c r="O57" s="768"/>
    </row>
    <row r="58" spans="1:15" ht="13.5" thickBot="1" x14ac:dyDescent="0.25">
      <c r="A58" s="689"/>
      <c r="B58" s="745" t="s">
        <v>1499</v>
      </c>
      <c r="C58" s="746"/>
      <c r="D58" s="681"/>
      <c r="E58" s="744"/>
      <c r="F58" s="744"/>
    </row>
    <row r="59" spans="1:15" x14ac:dyDescent="0.2">
      <c r="A59" s="689"/>
      <c r="C59" s="710"/>
      <c r="D59" s="710"/>
      <c r="E59" s="744"/>
      <c r="F59" s="744"/>
    </row>
    <row r="60" spans="1:15" ht="12.75" customHeight="1" x14ac:dyDescent="0.2">
      <c r="A60" s="747" t="s">
        <v>468</v>
      </c>
      <c r="B60" s="748" t="s">
        <v>1179</v>
      </c>
      <c r="C60" s="681"/>
      <c r="D60" s="681"/>
      <c r="E60" s="749"/>
      <c r="F60" s="749"/>
      <c r="G60" s="750"/>
    </row>
    <row r="61" spans="1:15" ht="28.5" customHeight="1" x14ac:dyDescent="0.2">
      <c r="A61" s="769" t="s">
        <v>469</v>
      </c>
      <c r="B61" s="1178" t="s">
        <v>1180</v>
      </c>
      <c r="C61" s="1178"/>
      <c r="D61" s="1178"/>
      <c r="E61" s="1178"/>
      <c r="F61" s="1178"/>
      <c r="G61" s="1178"/>
      <c r="H61" s="1178"/>
    </row>
    <row r="62" spans="1:15" ht="36" customHeight="1" x14ac:dyDescent="0.2">
      <c r="A62" s="769" t="s">
        <v>470</v>
      </c>
      <c r="B62" s="1178" t="s">
        <v>1181</v>
      </c>
      <c r="C62" s="1178"/>
      <c r="D62" s="1178"/>
      <c r="E62" s="1178"/>
      <c r="F62" s="1178"/>
      <c r="G62" s="1178"/>
      <c r="H62" s="1178"/>
    </row>
    <row r="63" spans="1:15" ht="15" customHeight="1" x14ac:dyDescent="0.2">
      <c r="A63" s="747" t="s">
        <v>471</v>
      </c>
      <c r="B63" s="748" t="s">
        <v>1182</v>
      </c>
    </row>
    <row r="64" spans="1:15" x14ac:dyDescent="0.2">
      <c r="C64" s="680"/>
      <c r="D64" s="680"/>
      <c r="E64" s="680"/>
      <c r="F64" s="680"/>
    </row>
    <row r="65" spans="3:6" x14ac:dyDescent="0.2">
      <c r="C65" s="680"/>
      <c r="D65" s="680"/>
      <c r="E65" s="680"/>
      <c r="F65" s="680"/>
    </row>
    <row r="66" spans="3:6" ht="30" customHeight="1" x14ac:dyDescent="0.2">
      <c r="C66" s="680"/>
      <c r="D66" s="680"/>
      <c r="E66" s="680"/>
      <c r="F66" s="680"/>
    </row>
  </sheetData>
  <mergeCells count="6">
    <mergeCell ref="B62:H62"/>
    <mergeCell ref="C1:H1"/>
    <mergeCell ref="C2:H2"/>
    <mergeCell ref="E14:H14"/>
    <mergeCell ref="B30:E31"/>
    <mergeCell ref="B61:H61"/>
  </mergeCells>
  <conditionalFormatting sqref="G18">
    <cfRule type="expression" dxfId="26" priority="18" stopIfTrue="1">
      <formula>C7="operació a llarg termini"</formula>
    </cfRule>
  </conditionalFormatting>
  <conditionalFormatting sqref="G19">
    <cfRule type="expression" dxfId="25" priority="19" stopIfTrue="1">
      <formula>C7="operació a llarg termini"</formula>
    </cfRule>
  </conditionalFormatting>
  <conditionalFormatting sqref="C21:D21">
    <cfRule type="expression" dxfId="24" priority="20" stopIfTrue="1">
      <formula>C7="operació a curt termini"</formula>
    </cfRule>
  </conditionalFormatting>
  <conditionalFormatting sqref="C22:D22">
    <cfRule type="expression" dxfId="23" priority="21" stopIfTrue="1">
      <formula>C7="operació a curt termini"</formula>
    </cfRule>
  </conditionalFormatting>
  <conditionalFormatting sqref="C23:D23">
    <cfRule type="expression" dxfId="22" priority="22" stopIfTrue="1">
      <formula>C7="operació a curt termini"</formula>
    </cfRule>
  </conditionalFormatting>
  <conditionalFormatting sqref="C24:D24">
    <cfRule type="expression" dxfId="21" priority="23" stopIfTrue="1">
      <formula>C7="operació a curt termini"</formula>
    </cfRule>
  </conditionalFormatting>
  <conditionalFormatting sqref="C25:D26">
    <cfRule type="expression" dxfId="20" priority="24" stopIfTrue="1">
      <formula>C7="operació a curt termini"</formula>
    </cfRule>
  </conditionalFormatting>
  <conditionalFormatting sqref="D58">
    <cfRule type="cellIs" dxfId="19" priority="16" stopIfTrue="1" operator="equal">
      <formula>"No compleix"</formula>
    </cfRule>
    <cfRule type="cellIs" dxfId="18" priority="17" stopIfTrue="1" operator="equal">
      <formula>"compleix ppi. prudència"</formula>
    </cfRule>
  </conditionalFormatting>
  <conditionalFormatting sqref="C28:D28">
    <cfRule type="expression" dxfId="17" priority="25" stopIfTrue="1">
      <formula>C8="operació a curt termini"</formula>
    </cfRule>
  </conditionalFormatting>
  <conditionalFormatting sqref="C27:D27">
    <cfRule type="expression" dxfId="16" priority="26" stopIfTrue="1">
      <formula>C8="operació a curt termini"</formula>
    </cfRule>
  </conditionalFormatting>
  <conditionalFormatting sqref="C39:D40">
    <cfRule type="expression" dxfId="15" priority="15" stopIfTrue="1">
      <formula>C24="operació a curt termini"</formula>
    </cfRule>
  </conditionalFormatting>
  <conditionalFormatting sqref="C14:D14">
    <cfRule type="expression" dxfId="14" priority="14">
      <formula>$C$12="Fix"</formula>
    </cfRule>
  </conditionalFormatting>
  <conditionalFormatting sqref="C15:D15">
    <cfRule type="expression" dxfId="13" priority="13">
      <formula>$C$12="Fix"</formula>
    </cfRule>
  </conditionalFormatting>
  <conditionalFormatting sqref="I16">
    <cfRule type="expression" dxfId="12" priority="27" stopIfTrue="1">
      <formula>#REF!=""</formula>
    </cfRule>
  </conditionalFormatting>
  <conditionalFormatting sqref="E14">
    <cfRule type="expression" dxfId="11" priority="12">
      <formula>$C$12="Fix"</formula>
    </cfRule>
  </conditionalFormatting>
  <conditionalFormatting sqref="C13:D13">
    <cfRule type="expression" dxfId="10" priority="11">
      <formula>$C$12="Variable"</formula>
    </cfRule>
  </conditionalFormatting>
  <conditionalFormatting sqref="A60:A62">
    <cfRule type="expression" dxfId="9" priority="10">
      <formula>$C$12="Fix"</formula>
    </cfRule>
  </conditionalFormatting>
  <conditionalFormatting sqref="A63">
    <cfRule type="expression" dxfId="8" priority="9">
      <formula>$C$12="Fix"</formula>
    </cfRule>
  </conditionalFormatting>
  <conditionalFormatting sqref="F47">
    <cfRule type="expression" dxfId="7" priority="8">
      <formula>$C$12="Fix"</formula>
    </cfRule>
  </conditionalFormatting>
  <conditionalFormatting sqref="D16">
    <cfRule type="expression" dxfId="6" priority="7">
      <formula>$C$12="Fix"</formula>
    </cfRule>
  </conditionalFormatting>
  <conditionalFormatting sqref="D18">
    <cfRule type="expression" dxfId="5" priority="6">
      <formula>$C$12="Fix"</formula>
    </cfRule>
  </conditionalFormatting>
  <conditionalFormatting sqref="B13">
    <cfRule type="expression" dxfId="4" priority="5">
      <formula>$C$12="Variable"</formula>
    </cfRule>
  </conditionalFormatting>
  <conditionalFormatting sqref="B14">
    <cfRule type="expression" dxfId="3" priority="4">
      <formula>$C$12="Fix"</formula>
    </cfRule>
  </conditionalFormatting>
  <conditionalFormatting sqref="B15">
    <cfRule type="expression" dxfId="2" priority="3">
      <formula>$C$12="Fix"</formula>
    </cfRule>
  </conditionalFormatting>
  <conditionalFormatting sqref="C58">
    <cfRule type="cellIs" dxfId="1" priority="1" stopIfTrue="1" operator="equal">
      <formula>"No compleix"</formula>
    </cfRule>
    <cfRule type="cellIs" dxfId="0" priority="2" stopIfTrue="1" operator="equal">
      <formula>"compleix ppi. prudència"</formula>
    </cfRule>
  </conditionalFormatting>
  <hyperlinks>
    <hyperlink ref="E14" r:id="rId1"/>
    <hyperlink ref="G47:I47" r:id="rId2" display="Omplir amb les dades de la taula de l'Annex en %"/>
  </hyperlinks>
  <printOptions horizontalCentered="1"/>
  <pageMargins left="0.70866141732283472" right="0.70866141732283472" top="1.0629921259842521" bottom="0.74803149606299213" header="0.31496062992125984" footer="0.31496062992125984"/>
  <pageSetup paperSize="9" scale="94" fitToHeight="4" orientation="landscape" r:id="rId3"/>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112" zoomScaleNormal="90" zoomScaleSheetLayoutView="112"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3.28515625" style="42" customWidth="1"/>
    <col min="5" max="16384" width="11.42578125" style="42"/>
  </cols>
  <sheetData>
    <row r="1" spans="1:4" x14ac:dyDescent="0.2">
      <c r="A1" s="67" t="s">
        <v>222</v>
      </c>
      <c r="B1" s="68" t="str">
        <f>Inventario!A1</f>
        <v>1.</v>
      </c>
      <c r="C1" s="858" t="s">
        <v>68</v>
      </c>
      <c r="D1" s="859"/>
    </row>
    <row r="2" spans="1:4" x14ac:dyDescent="0.2">
      <c r="A2" s="69" t="s">
        <v>223</v>
      </c>
      <c r="B2" s="780" t="str">
        <f>Inventario!B2</f>
        <v>1.1</v>
      </c>
      <c r="C2" s="861" t="s">
        <v>72</v>
      </c>
      <c r="D2" s="861"/>
    </row>
    <row r="3" spans="1:4" x14ac:dyDescent="0.2">
      <c r="A3" s="781" t="s">
        <v>224</v>
      </c>
      <c r="B3" s="782" t="str">
        <f>Inventario!C4</f>
        <v>1.1.2</v>
      </c>
      <c r="C3" s="857" t="s">
        <v>78</v>
      </c>
      <c r="D3" s="857"/>
    </row>
    <row r="4" spans="1:4" x14ac:dyDescent="0.2">
      <c r="A4" s="785"/>
      <c r="B4" s="785"/>
      <c r="C4" s="778"/>
      <c r="D4" s="785"/>
    </row>
    <row r="5" spans="1:4" x14ac:dyDescent="0.2">
      <c r="A5" s="43"/>
      <c r="B5" s="11" t="s">
        <v>226</v>
      </c>
      <c r="C5" s="11" t="s">
        <v>227</v>
      </c>
      <c r="D5" s="783"/>
    </row>
    <row r="6" spans="1:4" ht="25.5" x14ac:dyDescent="0.2">
      <c r="A6" s="46"/>
      <c r="B6" s="75" t="str">
        <f>Inventario!E4</f>
        <v>Art. 4.1.b).2 RD 128/2018</v>
      </c>
      <c r="C6" s="75" t="str">
        <f>Inventario!F4</f>
        <v>El ejercicio del control financiero incluirá, en todo caso, las actuaciones de control atribuidas en el ordenamiento jurídico a la intervención, como ahora: El informe de los proyectos de presupuestos y de los expedientes de modificación de los mismos.</v>
      </c>
      <c r="D6" s="786"/>
    </row>
    <row r="7" spans="1:4" x14ac:dyDescent="0.2">
      <c r="A7" s="784"/>
      <c r="B7" s="779"/>
      <c r="C7" s="779"/>
      <c r="D7" s="785"/>
    </row>
    <row r="8" spans="1:4" x14ac:dyDescent="0.2">
      <c r="A8" s="43" t="s">
        <v>228</v>
      </c>
      <c r="B8" s="11" t="s">
        <v>226</v>
      </c>
      <c r="C8" s="76" t="str">
        <f>'1.1.1'!C8</f>
        <v>Aspectos a revisar</v>
      </c>
      <c r="D8" s="783" t="s">
        <v>1396</v>
      </c>
    </row>
    <row r="9" spans="1:4" ht="25.5" x14ac:dyDescent="0.2">
      <c r="A9" s="499" t="s">
        <v>230</v>
      </c>
      <c r="B9" s="28" t="s">
        <v>231</v>
      </c>
      <c r="C9" s="500" t="s">
        <v>399</v>
      </c>
      <c r="D9" s="775" t="s">
        <v>1397</v>
      </c>
    </row>
    <row r="10" spans="1:4" ht="25.5" x14ac:dyDescent="0.2">
      <c r="A10" s="501" t="s">
        <v>233</v>
      </c>
      <c r="B10" s="32" t="s">
        <v>234</v>
      </c>
      <c r="C10" s="504" t="s">
        <v>235</v>
      </c>
      <c r="D10" s="775" t="s">
        <v>1397</v>
      </c>
    </row>
    <row r="11" spans="1:4" ht="38.25" x14ac:dyDescent="0.2">
      <c r="A11" s="509" t="s">
        <v>236</v>
      </c>
      <c r="B11" s="36" t="s">
        <v>237</v>
      </c>
      <c r="C11" s="36" t="s">
        <v>400</v>
      </c>
      <c r="D11" s="775" t="s">
        <v>1397</v>
      </c>
    </row>
    <row r="12" spans="1:4" ht="38.25" x14ac:dyDescent="0.2">
      <c r="A12" s="501" t="s">
        <v>239</v>
      </c>
      <c r="B12" s="32" t="s">
        <v>242</v>
      </c>
      <c r="C12" s="32" t="s">
        <v>1485</v>
      </c>
      <c r="D12" s="775" t="s">
        <v>1397</v>
      </c>
    </row>
    <row r="13" spans="1:4" s="8" customFormat="1" ht="51" x14ac:dyDescent="0.2">
      <c r="A13" s="509" t="s">
        <v>241</v>
      </c>
      <c r="B13" s="32" t="s">
        <v>248</v>
      </c>
      <c r="C13" s="32" t="s">
        <v>401</v>
      </c>
      <c r="D13" s="775" t="s">
        <v>1397</v>
      </c>
    </row>
    <row r="14" spans="1:4" s="8" customFormat="1" ht="73.5" customHeight="1" x14ac:dyDescent="0.2">
      <c r="A14" s="501" t="s">
        <v>244</v>
      </c>
      <c r="B14" s="503" t="s">
        <v>251</v>
      </c>
      <c r="C14" s="503" t="s">
        <v>402</v>
      </c>
      <c r="D14" s="775" t="s">
        <v>1397</v>
      </c>
    </row>
    <row r="15" spans="1:4" s="8" customFormat="1" ht="38.25" x14ac:dyDescent="0.2">
      <c r="A15" s="509" t="s">
        <v>247</v>
      </c>
      <c r="B15" s="503" t="s">
        <v>254</v>
      </c>
      <c r="C15" s="503" t="s">
        <v>403</v>
      </c>
      <c r="D15" s="775" t="s">
        <v>1397</v>
      </c>
    </row>
    <row r="16" spans="1:4" s="8" customFormat="1" ht="51" x14ac:dyDescent="0.2">
      <c r="A16" s="501" t="s">
        <v>250</v>
      </c>
      <c r="B16" s="32" t="s">
        <v>257</v>
      </c>
      <c r="C16" s="32" t="s">
        <v>404</v>
      </c>
      <c r="D16" s="775" t="s">
        <v>1397</v>
      </c>
    </row>
    <row r="17" spans="1:4" s="8" customFormat="1" ht="38.25" x14ac:dyDescent="0.2">
      <c r="A17" s="509" t="s">
        <v>253</v>
      </c>
      <c r="B17" s="32" t="s">
        <v>260</v>
      </c>
      <c r="C17" s="32" t="s">
        <v>261</v>
      </c>
      <c r="D17" s="775" t="s">
        <v>1397</v>
      </c>
    </row>
    <row r="18" spans="1:4" s="8" customFormat="1" ht="25.5" x14ac:dyDescent="0.2">
      <c r="A18" s="501" t="s">
        <v>256</v>
      </c>
      <c r="B18" s="32" t="s">
        <v>405</v>
      </c>
      <c r="C18" s="32" t="s">
        <v>406</v>
      </c>
      <c r="D18" s="775" t="s">
        <v>1397</v>
      </c>
    </row>
    <row r="19" spans="1:4" s="8" customFormat="1" ht="38.25" x14ac:dyDescent="0.2">
      <c r="A19" s="509" t="s">
        <v>259</v>
      </c>
      <c r="B19" s="32" t="s">
        <v>266</v>
      </c>
      <c r="C19" s="32" t="s">
        <v>1484</v>
      </c>
      <c r="D19" s="775" t="s">
        <v>1397</v>
      </c>
    </row>
    <row r="20" spans="1:4" s="8" customFormat="1" ht="51" x14ac:dyDescent="0.2">
      <c r="A20" s="501" t="s">
        <v>262</v>
      </c>
      <c r="B20" s="32" t="s">
        <v>268</v>
      </c>
      <c r="C20" s="32" t="s">
        <v>407</v>
      </c>
      <c r="D20" s="775" t="s">
        <v>1397</v>
      </c>
    </row>
    <row r="21" spans="1:4" s="8" customFormat="1" ht="102" x14ac:dyDescent="0.2">
      <c r="A21" s="509" t="s">
        <v>265</v>
      </c>
      <c r="B21" s="32" t="s">
        <v>408</v>
      </c>
      <c r="C21" s="32" t="s">
        <v>409</v>
      </c>
      <c r="D21" s="775" t="s">
        <v>1397</v>
      </c>
    </row>
    <row r="22" spans="1:4" s="8" customFormat="1" ht="63.75" x14ac:dyDescent="0.2">
      <c r="A22" s="501" t="s">
        <v>267</v>
      </c>
      <c r="B22" s="32" t="s">
        <v>410</v>
      </c>
      <c r="C22" s="32" t="s">
        <v>411</v>
      </c>
      <c r="D22" s="775" t="s">
        <v>1397</v>
      </c>
    </row>
    <row r="23" spans="1:4" s="7" customFormat="1" ht="76.5" x14ac:dyDescent="0.2">
      <c r="A23" s="509" t="s">
        <v>270</v>
      </c>
      <c r="B23" s="32" t="s">
        <v>293</v>
      </c>
      <c r="C23" s="32" t="s">
        <v>294</v>
      </c>
      <c r="D23" s="775" t="s">
        <v>1397</v>
      </c>
    </row>
    <row r="24" spans="1:4" s="7" customFormat="1" ht="25.5" x14ac:dyDescent="0.2">
      <c r="A24" s="501" t="s">
        <v>273</v>
      </c>
      <c r="B24" s="32" t="s">
        <v>296</v>
      </c>
      <c r="C24" s="32" t="s">
        <v>412</v>
      </c>
      <c r="D24" s="775" t="s">
        <v>1397</v>
      </c>
    </row>
    <row r="25" spans="1:4" s="8" customFormat="1" ht="71.25" customHeight="1" x14ac:dyDescent="0.2">
      <c r="A25" s="509" t="s">
        <v>276</v>
      </c>
      <c r="B25" s="32" t="s">
        <v>299</v>
      </c>
      <c r="C25" s="32" t="s">
        <v>413</v>
      </c>
      <c r="D25" s="775" t="s">
        <v>1397</v>
      </c>
    </row>
    <row r="26" spans="1:4" s="7" customFormat="1" ht="51" x14ac:dyDescent="0.2">
      <c r="A26" s="501" t="s">
        <v>279</v>
      </c>
      <c r="B26" s="32" t="s">
        <v>302</v>
      </c>
      <c r="C26" s="32" t="s">
        <v>414</v>
      </c>
      <c r="D26" s="775" t="s">
        <v>1397</v>
      </c>
    </row>
    <row r="27" spans="1:4" s="7" customFormat="1" ht="51" x14ac:dyDescent="0.2">
      <c r="A27" s="509" t="s">
        <v>282</v>
      </c>
      <c r="B27" s="32" t="s">
        <v>302</v>
      </c>
      <c r="C27" s="32" t="s">
        <v>415</v>
      </c>
      <c r="D27" s="775" t="s">
        <v>1397</v>
      </c>
    </row>
    <row r="28" spans="1:4" s="7" customFormat="1" ht="51" x14ac:dyDescent="0.2">
      <c r="A28" s="501" t="s">
        <v>285</v>
      </c>
      <c r="B28" s="32" t="s">
        <v>307</v>
      </c>
      <c r="C28" s="32" t="s">
        <v>416</v>
      </c>
      <c r="D28" s="775" t="s">
        <v>1397</v>
      </c>
    </row>
    <row r="29" spans="1:4" s="7" customFormat="1" ht="25.5" x14ac:dyDescent="0.2">
      <c r="A29" s="509" t="s">
        <v>288</v>
      </c>
      <c r="B29" s="662" t="s">
        <v>417</v>
      </c>
      <c r="C29" s="32" t="s">
        <v>418</v>
      </c>
      <c r="D29" s="775" t="s">
        <v>1397</v>
      </c>
    </row>
    <row r="30" spans="1:4" x14ac:dyDescent="0.2">
      <c r="A30" s="43" t="s">
        <v>338</v>
      </c>
      <c r="B30" s="52" t="s">
        <v>226</v>
      </c>
      <c r="C30" s="61" t="s">
        <v>339</v>
      </c>
      <c r="D30" s="61"/>
    </row>
    <row r="31" spans="1:4" x14ac:dyDescent="0.2">
      <c r="A31" s="501" t="s">
        <v>340</v>
      </c>
      <c r="B31" s="32"/>
      <c r="C31" s="32" t="s">
        <v>341</v>
      </c>
      <c r="D31" s="787" t="s">
        <v>1398</v>
      </c>
    </row>
    <row r="32" spans="1:4" x14ac:dyDescent="0.2">
      <c r="A32" s="43" t="s">
        <v>342</v>
      </c>
      <c r="B32" s="52" t="s">
        <v>226</v>
      </c>
      <c r="C32" s="61" t="s">
        <v>343</v>
      </c>
      <c r="D32" s="61"/>
    </row>
    <row r="33" spans="1:4" x14ac:dyDescent="0.2">
      <c r="A33" s="501" t="s">
        <v>344</v>
      </c>
      <c r="B33" s="32"/>
      <c r="C33" s="32" t="s">
        <v>419</v>
      </c>
    </row>
    <row r="34" spans="1:4" x14ac:dyDescent="0.2">
      <c r="A34" s="43" t="s">
        <v>359</v>
      </c>
      <c r="B34" s="52" t="s">
        <v>226</v>
      </c>
      <c r="C34" s="74" t="s">
        <v>360</v>
      </c>
      <c r="D34" s="74"/>
    </row>
    <row r="35" spans="1:4" x14ac:dyDescent="0.2">
      <c r="A35" s="524" t="s">
        <v>361</v>
      </c>
      <c r="B35" s="33"/>
      <c r="C35" s="35" t="s">
        <v>341</v>
      </c>
      <c r="D35" s="787"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5"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view="pageBreakPreview" zoomScaleNormal="100" zoomScaleSheetLayoutView="100" workbookViewId="0">
      <selection activeCell="B11" sqref="B11"/>
    </sheetView>
  </sheetViews>
  <sheetFormatPr defaultColWidth="11.42578125" defaultRowHeight="12.75" x14ac:dyDescent="0.2"/>
  <cols>
    <col min="1" max="1" width="9.7109375" style="42" customWidth="1"/>
    <col min="2" max="2" width="23.42578125" style="42" customWidth="1"/>
    <col min="3" max="3" width="110.7109375" style="42" customWidth="1"/>
    <col min="4" max="4" width="12.7109375" style="42" customWidth="1"/>
    <col min="5" max="16384" width="11.42578125" style="42"/>
  </cols>
  <sheetData>
    <row r="1" spans="1:4" x14ac:dyDescent="0.2">
      <c r="A1" s="24" t="s">
        <v>222</v>
      </c>
      <c r="B1" s="24" t="str">
        <f>[3]Inventari!A1</f>
        <v>1.</v>
      </c>
      <c r="C1" s="885" t="str">
        <f>Inventario!B1</f>
        <v>Control permanente no planificable</v>
      </c>
      <c r="D1" s="885"/>
    </row>
    <row r="2" spans="1:4" x14ac:dyDescent="0.2">
      <c r="A2" s="25" t="s">
        <v>223</v>
      </c>
      <c r="B2" s="25" t="str">
        <f>[3]Inventari!B24</f>
        <v>1.4</v>
      </c>
      <c r="C2" s="886" t="str">
        <f>Inventario!C24</f>
        <v>Endeudamiento</v>
      </c>
      <c r="D2" s="886"/>
    </row>
    <row r="3" spans="1:4" x14ac:dyDescent="0.2">
      <c r="A3" s="57" t="s">
        <v>224</v>
      </c>
      <c r="B3" s="57" t="str">
        <f>[3]Inventari!C31</f>
        <v>1.4.7</v>
      </c>
      <c r="C3" s="887" t="str">
        <f>Inventario!D31</f>
        <v>Aprobación y/o modificación del Plan de ajuste</v>
      </c>
      <c r="D3" s="887"/>
    </row>
    <row r="5" spans="1:4" x14ac:dyDescent="0.2">
      <c r="A5" s="60"/>
      <c r="B5" s="52" t="s">
        <v>226</v>
      </c>
      <c r="C5" s="47" t="s">
        <v>227</v>
      </c>
      <c r="D5" s="815"/>
    </row>
    <row r="6" spans="1:4" ht="25.5" x14ac:dyDescent="0.2">
      <c r="A6" s="46"/>
      <c r="B6" s="752" t="str">
        <f>Inventario!E31</f>
        <v>Art. 46 RDL 17/2014
DA94 LPGE2022</v>
      </c>
      <c r="C6" s="836" t="str">
        <f>Inventario!F31</f>
        <v>El plan de ajuste se presentará con el informe de la intervención, para su aprobación en el Pleno</v>
      </c>
      <c r="D6" s="788"/>
    </row>
    <row r="7" spans="1:4" x14ac:dyDescent="0.2">
      <c r="A7" s="799"/>
      <c r="B7" s="835"/>
      <c r="C7" s="790"/>
      <c r="D7" s="785"/>
    </row>
    <row r="8" spans="1:4" x14ac:dyDescent="0.2">
      <c r="A8" s="60" t="s">
        <v>228</v>
      </c>
      <c r="B8" s="52" t="s">
        <v>226</v>
      </c>
      <c r="C8" s="61" t="str">
        <f>'1.1.1'!C8</f>
        <v>Aspectos a revisar</v>
      </c>
      <c r="D8" s="815" t="s">
        <v>1396</v>
      </c>
    </row>
    <row r="9" spans="1:4" ht="25.5" x14ac:dyDescent="0.2">
      <c r="A9" s="499" t="s">
        <v>230</v>
      </c>
      <c r="B9" s="753" t="s">
        <v>231</v>
      </c>
      <c r="C9" s="500" t="s">
        <v>399</v>
      </c>
      <c r="D9" s="820" t="s">
        <v>1397</v>
      </c>
    </row>
    <row r="10" spans="1:4" ht="25.5" x14ac:dyDescent="0.2">
      <c r="A10" s="501" t="s">
        <v>233</v>
      </c>
      <c r="B10" s="754" t="s">
        <v>234</v>
      </c>
      <c r="C10" s="645" t="s">
        <v>235</v>
      </c>
      <c r="D10" s="820" t="s">
        <v>1397</v>
      </c>
    </row>
    <row r="11" spans="1:4" ht="38.25" x14ac:dyDescent="0.2">
      <c r="A11" s="509" t="s">
        <v>236</v>
      </c>
      <c r="B11" s="755" t="s">
        <v>1504</v>
      </c>
      <c r="C11" s="36" t="s">
        <v>238</v>
      </c>
      <c r="D11" s="820" t="s">
        <v>1397</v>
      </c>
    </row>
    <row r="12" spans="1:4" ht="25.5" x14ac:dyDescent="0.2">
      <c r="A12" s="509" t="s">
        <v>239</v>
      </c>
      <c r="B12" s="755" t="s">
        <v>1269</v>
      </c>
      <c r="C12" s="755" t="s">
        <v>1270</v>
      </c>
      <c r="D12" s="820" t="s">
        <v>1397</v>
      </c>
    </row>
    <row r="13" spans="1:4" ht="39.75" customHeight="1" x14ac:dyDescent="0.2">
      <c r="A13" s="509" t="s">
        <v>241</v>
      </c>
      <c r="B13" s="756" t="s">
        <v>1271</v>
      </c>
      <c r="C13" s="756" t="s">
        <v>1272</v>
      </c>
      <c r="D13" s="820" t="s">
        <v>1397</v>
      </c>
    </row>
    <row r="14" spans="1:4" ht="25.5" x14ac:dyDescent="0.2">
      <c r="A14" s="509" t="s">
        <v>244</v>
      </c>
      <c r="B14" s="756" t="s">
        <v>1273</v>
      </c>
      <c r="C14" s="756" t="s">
        <v>1274</v>
      </c>
      <c r="D14" s="820" t="s">
        <v>1397</v>
      </c>
    </row>
    <row r="15" spans="1:4" ht="25.5" x14ac:dyDescent="0.2">
      <c r="A15" s="509" t="s">
        <v>247</v>
      </c>
      <c r="B15" s="756" t="s">
        <v>1275</v>
      </c>
      <c r="C15" s="755" t="s">
        <v>1276</v>
      </c>
      <c r="D15" s="820" t="s">
        <v>1397</v>
      </c>
    </row>
    <row r="16" spans="1:4" ht="25.5" x14ac:dyDescent="0.2">
      <c r="A16" s="501" t="s">
        <v>250</v>
      </c>
      <c r="B16" s="756" t="s">
        <v>1277</v>
      </c>
      <c r="C16" s="755" t="s">
        <v>1278</v>
      </c>
      <c r="D16" s="820" t="s">
        <v>1397</v>
      </c>
    </row>
    <row r="17" spans="1:4" x14ac:dyDescent="0.2">
      <c r="A17" s="43" t="s">
        <v>338</v>
      </c>
      <c r="B17" s="52" t="s">
        <v>226</v>
      </c>
      <c r="C17" s="61" t="s">
        <v>339</v>
      </c>
      <c r="D17" s="61"/>
    </row>
    <row r="18" spans="1:4" x14ac:dyDescent="0.2">
      <c r="A18" s="501" t="s">
        <v>340</v>
      </c>
      <c r="B18" s="757"/>
      <c r="C18" s="32" t="s">
        <v>341</v>
      </c>
      <c r="D18" s="820" t="s">
        <v>1398</v>
      </c>
    </row>
    <row r="19" spans="1:4" x14ac:dyDescent="0.2">
      <c r="A19" s="43" t="s">
        <v>342</v>
      </c>
      <c r="B19" s="52" t="s">
        <v>226</v>
      </c>
      <c r="C19" s="61" t="s">
        <v>343</v>
      </c>
      <c r="D19" s="61"/>
    </row>
    <row r="20" spans="1:4" ht="51" x14ac:dyDescent="0.2">
      <c r="A20" s="501" t="s">
        <v>344</v>
      </c>
      <c r="B20" s="634" t="s">
        <v>1279</v>
      </c>
      <c r="C20" s="758" t="s">
        <v>1478</v>
      </c>
      <c r="D20" s="820" t="s">
        <v>1397</v>
      </c>
    </row>
    <row r="21" spans="1:4" x14ac:dyDescent="0.2">
      <c r="A21" s="43" t="s">
        <v>359</v>
      </c>
      <c r="B21" s="52" t="s">
        <v>226</v>
      </c>
      <c r="C21" s="74" t="s">
        <v>360</v>
      </c>
      <c r="D21" s="74"/>
    </row>
    <row r="22" spans="1:4" x14ac:dyDescent="0.2">
      <c r="A22" s="524" t="s">
        <v>361</v>
      </c>
      <c r="B22" s="33"/>
      <c r="C22" s="35" t="s">
        <v>341</v>
      </c>
      <c r="D22"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3" fitToHeight="4"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Normal="100" zoomScaleSheetLayoutView="100" workbookViewId="0"/>
  </sheetViews>
  <sheetFormatPr defaultColWidth="11.42578125" defaultRowHeight="12.75" x14ac:dyDescent="0.2"/>
  <cols>
    <col min="1" max="1" width="9.7109375" style="42" customWidth="1"/>
    <col min="2" max="2" width="21" style="42" customWidth="1"/>
    <col min="3" max="3" width="110.7109375" style="42" customWidth="1"/>
    <col min="4" max="16384" width="11.42578125" style="42"/>
  </cols>
  <sheetData>
    <row r="1" spans="1:4" x14ac:dyDescent="0.2">
      <c r="A1" s="24" t="s">
        <v>222</v>
      </c>
      <c r="B1" s="24" t="str">
        <f>[3]Inventari!A1</f>
        <v>1.</v>
      </c>
      <c r="C1" s="885" t="str">
        <f>Inventario!B1</f>
        <v>Control permanente no planificable</v>
      </c>
      <c r="D1" s="885"/>
    </row>
    <row r="2" spans="1:4" x14ac:dyDescent="0.2">
      <c r="A2" s="25" t="s">
        <v>223</v>
      </c>
      <c r="B2" s="25" t="str">
        <f>[3]Inventari!B24</f>
        <v>1.4</v>
      </c>
      <c r="C2" s="886" t="str">
        <f>Inventario!C24</f>
        <v>Endeudamiento</v>
      </c>
      <c r="D2" s="886"/>
    </row>
    <row r="3" spans="1:4" x14ac:dyDescent="0.2">
      <c r="A3" s="57" t="s">
        <v>224</v>
      </c>
      <c r="B3" s="57" t="str">
        <f>[3]Inventari!C32</f>
        <v>1.4.8</v>
      </c>
      <c r="C3" s="887" t="str">
        <f>Inventario!D32</f>
        <v>Adhesión al Fondo de Impulso Económico</v>
      </c>
      <c r="D3" s="887"/>
    </row>
    <row r="5" spans="1:4" x14ac:dyDescent="0.2">
      <c r="A5" s="60"/>
      <c r="B5" s="52" t="s">
        <v>226</v>
      </c>
      <c r="C5" s="47" t="s">
        <v>227</v>
      </c>
      <c r="D5" s="815"/>
    </row>
    <row r="6" spans="1:4" ht="42.75" customHeight="1" x14ac:dyDescent="0.2">
      <c r="A6" s="46"/>
      <c r="B6" s="540" t="str">
        <f>Inventario!E32</f>
        <v>Art. 51.2 b) RDL 17/2014</v>
      </c>
      <c r="C6" s="540" t="str">
        <f>Inventario!F32</f>
        <v>Será necesario el informe previo del órgano interventor sobre la consistencia y el soporte de las proyecciones presupuestarias  y económicas que pueden derivarse de las inversiones financiadas con los préstamos a largo plazo que se cubrirán con los fondos de impulso económico en el horizonte de su vida útil.</v>
      </c>
      <c r="D6" s="786"/>
    </row>
    <row r="7" spans="1:4" x14ac:dyDescent="0.2">
      <c r="A7" s="799"/>
      <c r="B7" s="779"/>
      <c r="C7" s="790"/>
      <c r="D7" s="785"/>
    </row>
    <row r="8" spans="1:4" x14ac:dyDescent="0.2">
      <c r="A8" s="60" t="s">
        <v>228</v>
      </c>
      <c r="B8" s="52" t="s">
        <v>226</v>
      </c>
      <c r="C8" s="61" t="str">
        <f>'1.1.1'!C8</f>
        <v>Aspectos a revisar</v>
      </c>
      <c r="D8" s="815" t="s">
        <v>1396</v>
      </c>
    </row>
    <row r="9" spans="1:4" ht="25.5" x14ac:dyDescent="0.2">
      <c r="A9" s="499" t="s">
        <v>230</v>
      </c>
      <c r="B9" s="28" t="s">
        <v>231</v>
      </c>
      <c r="C9" s="500" t="s">
        <v>399</v>
      </c>
      <c r="D9" s="820" t="s">
        <v>1397</v>
      </c>
    </row>
    <row r="10" spans="1:4" ht="25.5" x14ac:dyDescent="0.2">
      <c r="A10" s="501" t="s">
        <v>233</v>
      </c>
      <c r="B10" s="32" t="s">
        <v>234</v>
      </c>
      <c r="C10" s="645" t="s">
        <v>235</v>
      </c>
      <c r="D10" s="820" t="s">
        <v>1397</v>
      </c>
    </row>
    <row r="11" spans="1:4" ht="38.25" customHeight="1" x14ac:dyDescent="0.2">
      <c r="A11" s="509" t="s">
        <v>236</v>
      </c>
      <c r="B11" s="36" t="s">
        <v>1280</v>
      </c>
      <c r="C11" s="36" t="s">
        <v>238</v>
      </c>
      <c r="D11" s="820" t="s">
        <v>1397</v>
      </c>
    </row>
    <row r="12" spans="1:4" ht="38.25" customHeight="1" x14ac:dyDescent="0.2">
      <c r="A12" s="509" t="s">
        <v>239</v>
      </c>
      <c r="B12" s="32" t="s">
        <v>1281</v>
      </c>
      <c r="C12" s="645" t="s">
        <v>1282</v>
      </c>
      <c r="D12" s="820" t="s">
        <v>1397</v>
      </c>
    </row>
    <row r="13" spans="1:4" ht="38.25" customHeight="1" x14ac:dyDescent="0.2">
      <c r="A13" s="509" t="s">
        <v>241</v>
      </c>
      <c r="B13" s="36" t="s">
        <v>165</v>
      </c>
      <c r="C13" s="32" t="s">
        <v>1283</v>
      </c>
      <c r="D13" s="820" t="s">
        <v>1397</v>
      </c>
    </row>
    <row r="14" spans="1:4" x14ac:dyDescent="0.2">
      <c r="A14" s="43" t="s">
        <v>338</v>
      </c>
      <c r="B14" s="52" t="s">
        <v>226</v>
      </c>
      <c r="C14" s="61" t="s">
        <v>339</v>
      </c>
      <c r="D14" s="61"/>
    </row>
    <row r="15" spans="1:4" x14ac:dyDescent="0.2">
      <c r="A15" s="501" t="s">
        <v>340</v>
      </c>
      <c r="B15" s="757"/>
      <c r="C15" s="32" t="s">
        <v>341</v>
      </c>
      <c r="D15" s="820" t="s">
        <v>1398</v>
      </c>
    </row>
    <row r="16" spans="1:4" x14ac:dyDescent="0.2">
      <c r="A16" s="43" t="s">
        <v>342</v>
      </c>
      <c r="B16" s="52" t="s">
        <v>226</v>
      </c>
      <c r="C16" s="61" t="s">
        <v>343</v>
      </c>
      <c r="D16" s="61"/>
    </row>
    <row r="17" spans="1:4" ht="25.5" x14ac:dyDescent="0.2">
      <c r="A17" s="509" t="s">
        <v>344</v>
      </c>
      <c r="B17" s="28" t="s">
        <v>1284</v>
      </c>
      <c r="C17" s="32" t="s">
        <v>1285</v>
      </c>
      <c r="D17" s="820" t="s">
        <v>1397</v>
      </c>
    </row>
    <row r="18" spans="1:4" x14ac:dyDescent="0.2">
      <c r="A18" s="43" t="s">
        <v>359</v>
      </c>
      <c r="B18" s="52" t="s">
        <v>226</v>
      </c>
      <c r="C18" s="74" t="s">
        <v>360</v>
      </c>
      <c r="D18" s="61"/>
    </row>
    <row r="19" spans="1:4" x14ac:dyDescent="0.2">
      <c r="A19" s="524" t="s">
        <v>361</v>
      </c>
      <c r="B19" s="33"/>
      <c r="C19" s="35" t="s">
        <v>341</v>
      </c>
      <c r="D19" s="820" t="s">
        <v>1398</v>
      </c>
    </row>
    <row r="23" spans="1:4" s="48" customFormat="1" x14ac:dyDescent="0.25"/>
    <row r="24" spans="1:4" ht="15" x14ac:dyDescent="0.2">
      <c r="B24" s="531"/>
      <c r="C24" s="659"/>
    </row>
    <row r="25" spans="1:4" ht="15" x14ac:dyDescent="0.2">
      <c r="C25" s="659"/>
    </row>
    <row r="26" spans="1:4" ht="15" x14ac:dyDescent="0.2">
      <c r="C26" s="659"/>
    </row>
    <row r="27" spans="1:4" ht="15" x14ac:dyDescent="0.2">
      <c r="C27" s="659"/>
    </row>
    <row r="28" spans="1:4" ht="15" x14ac:dyDescent="0.2">
      <c r="C28" s="659"/>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5"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90" zoomScaleNormal="100" zoomScaleSheetLayoutView="90" workbookViewId="0">
      <selection activeCell="C13" sqref="C13"/>
    </sheetView>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Inventario!B33</f>
        <v>1.5</v>
      </c>
      <c r="C2" s="886" t="str">
        <f>Inventario!C33</f>
        <v>Patrimonio</v>
      </c>
      <c r="D2" s="886"/>
    </row>
    <row r="3" spans="1:4" x14ac:dyDescent="0.2">
      <c r="A3" s="57" t="s">
        <v>224</v>
      </c>
      <c r="B3" s="57" t="str">
        <f>Inventario!C34</f>
        <v>1.5.1</v>
      </c>
      <c r="C3" s="1034" t="str">
        <f>Inventario!D34</f>
        <v xml:space="preserve">Cesiones gratuitas de bienes </v>
      </c>
      <c r="D3" s="1034"/>
    </row>
    <row r="4" spans="1:4" s="785" customFormat="1" x14ac:dyDescent="0.2">
      <c r="A4" s="837"/>
      <c r="B4" s="795"/>
      <c r="C4" s="838"/>
    </row>
    <row r="5" spans="1:4" x14ac:dyDescent="0.2">
      <c r="A5" s="60"/>
      <c r="B5" s="52" t="s">
        <v>226</v>
      </c>
      <c r="C5" s="47" t="s">
        <v>227</v>
      </c>
      <c r="D5" s="47"/>
    </row>
    <row r="6" spans="1:4" ht="63.75" x14ac:dyDescent="0.2">
      <c r="A6" s="46"/>
      <c r="B6" s="839" t="str">
        <f>Inventario!E34</f>
        <v xml:space="preserve">Art. 41.2 D 336/1988 (AUT)
Art. 47.2.ñ) L 7/1985
Art. 4.1.b.5) RD 128/2018 </v>
      </c>
      <c r="C6" s="654" t="str">
        <f>Inventario!F34</f>
        <v xml:space="preserve">La cesión gratuita de bienes requiere ser aprobada con el voto favorable de la mayoría absoluta del número legal de miembros de la corporación, por tanto, será necesario el informe de la intervención ya que se trata de asuntos sobre materias para las que se exige una mayoría especial. Además, requiere de informe de la intervención en el cual se debe aprobar no haber deuda pendiente de liquidación con cargo en el presupuesto municipal. </v>
      </c>
      <c r="D6" s="786"/>
    </row>
    <row r="7" spans="1:4" s="785" customFormat="1" x14ac:dyDescent="0.2">
      <c r="A7" s="799"/>
      <c r="B7" s="779"/>
      <c r="C7" s="779"/>
    </row>
    <row r="8" spans="1:4" x14ac:dyDescent="0.2">
      <c r="A8" s="60" t="s">
        <v>228</v>
      </c>
      <c r="B8" s="52" t="s">
        <v>226</v>
      </c>
      <c r="C8" s="61" t="str">
        <f>'1.1.1'!C8</f>
        <v>Aspectos a revisar</v>
      </c>
      <c r="D8" s="815" t="s">
        <v>1396</v>
      </c>
    </row>
    <row r="9" spans="1:4" ht="25.5" x14ac:dyDescent="0.2">
      <c r="A9" s="499" t="s">
        <v>230</v>
      </c>
      <c r="B9" s="28" t="s">
        <v>231</v>
      </c>
      <c r="C9" s="500" t="s">
        <v>399</v>
      </c>
      <c r="D9" s="820" t="s">
        <v>1397</v>
      </c>
    </row>
    <row r="10" spans="1:4" ht="25.5" x14ac:dyDescent="0.2">
      <c r="A10" s="509" t="s">
        <v>233</v>
      </c>
      <c r="B10" s="36" t="s">
        <v>234</v>
      </c>
      <c r="C10" s="645" t="s">
        <v>235</v>
      </c>
      <c r="D10" s="820" t="s">
        <v>1397</v>
      </c>
    </row>
    <row r="11" spans="1:4" ht="38.25" x14ac:dyDescent="0.2">
      <c r="A11" s="509" t="s">
        <v>236</v>
      </c>
      <c r="B11" s="542" t="s">
        <v>1503</v>
      </c>
      <c r="C11" s="542" t="s">
        <v>440</v>
      </c>
      <c r="D11" s="820" t="s">
        <v>1397</v>
      </c>
    </row>
    <row r="12" spans="1:4" ht="51" x14ac:dyDescent="0.2">
      <c r="A12" s="509" t="s">
        <v>239</v>
      </c>
      <c r="B12" s="538" t="s">
        <v>1286</v>
      </c>
      <c r="C12" s="528" t="s">
        <v>1287</v>
      </c>
      <c r="D12" s="820" t="s">
        <v>1397</v>
      </c>
    </row>
    <row r="13" spans="1:4" ht="55.5" customHeight="1" x14ac:dyDescent="0.2">
      <c r="A13" s="509" t="s">
        <v>241</v>
      </c>
      <c r="B13" s="538" t="s">
        <v>1427</v>
      </c>
      <c r="C13" s="538" t="s">
        <v>1288</v>
      </c>
      <c r="D13" s="820" t="s">
        <v>1397</v>
      </c>
    </row>
    <row r="14" spans="1:4" s="533" customFormat="1" ht="25.5" x14ac:dyDescent="0.2">
      <c r="A14" s="509" t="s">
        <v>244</v>
      </c>
      <c r="B14" s="528" t="s">
        <v>1428</v>
      </c>
      <c r="C14" s="528" t="s">
        <v>1289</v>
      </c>
      <c r="D14" s="820" t="s">
        <v>1397</v>
      </c>
    </row>
    <row r="15" spans="1:4" ht="25.5" x14ac:dyDescent="0.2">
      <c r="A15" s="509" t="s">
        <v>247</v>
      </c>
      <c r="B15" s="538" t="s">
        <v>1429</v>
      </c>
      <c r="C15" s="542" t="s">
        <v>1290</v>
      </c>
      <c r="D15" s="820" t="s">
        <v>1397</v>
      </c>
    </row>
    <row r="16" spans="1:4" ht="25.5" x14ac:dyDescent="0.2">
      <c r="A16" s="509" t="s">
        <v>250</v>
      </c>
      <c r="B16" s="538" t="s">
        <v>1430</v>
      </c>
      <c r="C16" s="538" t="s">
        <v>1291</v>
      </c>
      <c r="D16" s="820" t="s">
        <v>1397</v>
      </c>
    </row>
    <row r="17" spans="1:4" ht="25.5" x14ac:dyDescent="0.2">
      <c r="A17" s="509" t="s">
        <v>253</v>
      </c>
      <c r="B17" s="538" t="s">
        <v>1431</v>
      </c>
      <c r="C17" s="538" t="s">
        <v>1292</v>
      </c>
      <c r="D17" s="820" t="s">
        <v>1397</v>
      </c>
    </row>
    <row r="18" spans="1:4" ht="25.5" x14ac:dyDescent="0.2">
      <c r="A18" s="509" t="s">
        <v>256</v>
      </c>
      <c r="B18" s="537" t="s">
        <v>1432</v>
      </c>
      <c r="C18" s="538" t="s">
        <v>1293</v>
      </c>
      <c r="D18" s="820" t="s">
        <v>1397</v>
      </c>
    </row>
    <row r="19" spans="1:4" ht="38.25" x14ac:dyDescent="0.2">
      <c r="A19" s="509" t="s">
        <v>259</v>
      </c>
      <c r="B19" s="537" t="s">
        <v>1433</v>
      </c>
      <c r="C19" s="528" t="s">
        <v>1294</v>
      </c>
      <c r="D19" s="820" t="s">
        <v>1397</v>
      </c>
    </row>
    <row r="20" spans="1:4" ht="25.5" x14ac:dyDescent="0.2">
      <c r="A20" s="509" t="s">
        <v>262</v>
      </c>
      <c r="B20" s="528" t="s">
        <v>1434</v>
      </c>
      <c r="C20" s="528" t="s">
        <v>1295</v>
      </c>
      <c r="D20" s="820" t="s">
        <v>1397</v>
      </c>
    </row>
    <row r="21" spans="1:4" ht="25.5" x14ac:dyDescent="0.2">
      <c r="A21" s="509" t="s">
        <v>265</v>
      </c>
      <c r="B21" s="530" t="s">
        <v>1435</v>
      </c>
      <c r="C21" s="530" t="s">
        <v>1296</v>
      </c>
      <c r="D21" s="820" t="s">
        <v>1397</v>
      </c>
    </row>
    <row r="22" spans="1:4" x14ac:dyDescent="0.2">
      <c r="A22" s="43" t="s">
        <v>338</v>
      </c>
      <c r="B22" s="52" t="s">
        <v>226</v>
      </c>
      <c r="C22" s="61" t="s">
        <v>339</v>
      </c>
      <c r="D22" s="61"/>
    </row>
    <row r="23" spans="1:4" x14ac:dyDescent="0.2">
      <c r="A23" s="501" t="s">
        <v>340</v>
      </c>
      <c r="B23" s="32"/>
      <c r="C23" s="32" t="s">
        <v>341</v>
      </c>
      <c r="D23" s="820" t="s">
        <v>1398</v>
      </c>
    </row>
    <row r="24" spans="1:4" x14ac:dyDescent="0.2">
      <c r="A24" s="43" t="s">
        <v>342</v>
      </c>
      <c r="B24" s="52" t="s">
        <v>226</v>
      </c>
      <c r="C24" s="61" t="s">
        <v>343</v>
      </c>
      <c r="D24" s="61"/>
    </row>
    <row r="25" spans="1:4" ht="25.5" x14ac:dyDescent="0.2">
      <c r="A25" s="501" t="s">
        <v>344</v>
      </c>
      <c r="B25" s="538" t="s">
        <v>1297</v>
      </c>
      <c r="C25" s="566" t="s">
        <v>1242</v>
      </c>
      <c r="D25" s="820" t="s">
        <v>1397</v>
      </c>
    </row>
    <row r="26" spans="1:4" x14ac:dyDescent="0.2">
      <c r="A26" s="43" t="s">
        <v>359</v>
      </c>
      <c r="B26" s="52" t="s">
        <v>226</v>
      </c>
      <c r="C26" s="61" t="s">
        <v>360</v>
      </c>
      <c r="D26" s="61"/>
    </row>
    <row r="27" spans="1:4" x14ac:dyDescent="0.2">
      <c r="A27" s="524" t="s">
        <v>361</v>
      </c>
      <c r="B27" s="33"/>
      <c r="C27" s="35" t="s">
        <v>455</v>
      </c>
      <c r="D27" s="820" t="s">
        <v>1398</v>
      </c>
    </row>
    <row r="28" spans="1:4" x14ac:dyDescent="0.2">
      <c r="A28" s="48"/>
      <c r="B28" s="53"/>
      <c r="C28" s="53"/>
    </row>
  </sheetData>
  <mergeCells count="3">
    <mergeCell ref="C1:D1"/>
    <mergeCell ref="C2:D2"/>
    <mergeCell ref="C3:D3"/>
  </mergeCells>
  <phoneticPr fontId="68" type="noConversion"/>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67" t="s">
        <v>222</v>
      </c>
      <c r="B1" s="68" t="str">
        <f>Inventario!A1</f>
        <v>1.</v>
      </c>
      <c r="C1" s="1031" t="str">
        <f>Inventario!B1</f>
        <v>Control permanente no planificable</v>
      </c>
      <c r="D1" s="1031"/>
    </row>
    <row r="2" spans="1:4" x14ac:dyDescent="0.2">
      <c r="A2" s="69" t="s">
        <v>223</v>
      </c>
      <c r="B2" s="25" t="str">
        <f>Inventario!B33</f>
        <v>1.5</v>
      </c>
      <c r="C2" s="886" t="str">
        <f>Inventario!C33</f>
        <v>Patrimonio</v>
      </c>
      <c r="D2" s="886"/>
    </row>
    <row r="3" spans="1:4" x14ac:dyDescent="0.2">
      <c r="A3" s="64" t="s">
        <v>224</v>
      </c>
      <c r="B3" s="57" t="str">
        <f>Inventario!C35</f>
        <v>1.5.2</v>
      </c>
      <c r="C3" s="1034" t="str">
        <f>Inventario!D35</f>
        <v>Declaración bienes no utilizables</v>
      </c>
      <c r="D3" s="1034"/>
    </row>
    <row r="4" spans="1:4" x14ac:dyDescent="0.2">
      <c r="A4" s="785"/>
      <c r="B4" s="785"/>
      <c r="C4" s="785"/>
      <c r="D4" s="785"/>
    </row>
    <row r="5" spans="1:4" x14ac:dyDescent="0.2">
      <c r="A5" s="60"/>
      <c r="B5" s="52" t="s">
        <v>226</v>
      </c>
      <c r="C5" s="47" t="s">
        <v>227</v>
      </c>
      <c r="D5" s="61"/>
    </row>
    <row r="6" spans="1:4" ht="38.25" x14ac:dyDescent="0.2">
      <c r="A6" s="46"/>
      <c r="B6" s="75" t="str">
        <f>Inventario!E35</f>
        <v>Art. 13.2 D 336/1988 (AUT)</v>
      </c>
      <c r="C6" s="45" t="str">
        <f>Inventario!F35</f>
        <v xml:space="preserve">La declaración de un bien no utilizable requiere un expediente en el que se acredite esta circunstancia mediante un informe técnico. Este expediente deberá ser resuelto por el presidente de la entidad local, previo informe de la secretaría y de la intervención o de los letrados de los servicios jurídicos de la entidad local. </v>
      </c>
      <c r="D6" s="840"/>
    </row>
    <row r="7" spans="1:4" x14ac:dyDescent="0.2">
      <c r="A7" s="799"/>
      <c r="B7" s="779"/>
      <c r="C7" s="779"/>
      <c r="D7" s="785"/>
    </row>
    <row r="8" spans="1:4" x14ac:dyDescent="0.2">
      <c r="A8" s="60" t="s">
        <v>228</v>
      </c>
      <c r="B8" s="52" t="s">
        <v>226</v>
      </c>
      <c r="C8" s="61" t="s">
        <v>229</v>
      </c>
      <c r="D8" s="815" t="s">
        <v>1396</v>
      </c>
    </row>
    <row r="9" spans="1:4" ht="25.5" x14ac:dyDescent="0.2">
      <c r="A9" s="499" t="s">
        <v>230</v>
      </c>
      <c r="B9" s="28" t="s">
        <v>231</v>
      </c>
      <c r="C9" s="500" t="s">
        <v>399</v>
      </c>
      <c r="D9" s="820" t="s">
        <v>1397</v>
      </c>
    </row>
    <row r="10" spans="1:4" ht="25.5" x14ac:dyDescent="0.2">
      <c r="A10" s="509" t="s">
        <v>233</v>
      </c>
      <c r="B10" s="36" t="s">
        <v>234</v>
      </c>
      <c r="C10" s="645" t="s">
        <v>235</v>
      </c>
      <c r="D10" s="820" t="s">
        <v>1397</v>
      </c>
    </row>
    <row r="11" spans="1:4" ht="38.25" x14ac:dyDescent="0.2">
      <c r="A11" s="27" t="s">
        <v>236</v>
      </c>
      <c r="B11" s="542" t="s">
        <v>1436</v>
      </c>
      <c r="C11" s="542" t="s">
        <v>1298</v>
      </c>
      <c r="D11" s="820" t="s">
        <v>1397</v>
      </c>
    </row>
    <row r="12" spans="1:4" ht="60" customHeight="1" x14ac:dyDescent="0.2">
      <c r="A12" s="509" t="s">
        <v>239</v>
      </c>
      <c r="B12" s="528" t="s">
        <v>1437</v>
      </c>
      <c r="C12" s="528" t="s">
        <v>1299</v>
      </c>
      <c r="D12" s="820" t="s">
        <v>1397</v>
      </c>
    </row>
    <row r="13" spans="1:4" s="533" customFormat="1" ht="25.5" x14ac:dyDescent="0.2">
      <c r="A13" s="27" t="s">
        <v>241</v>
      </c>
      <c r="B13" s="570" t="s">
        <v>1438</v>
      </c>
      <c r="C13" s="571" t="s">
        <v>1300</v>
      </c>
      <c r="D13" s="820" t="s">
        <v>1397</v>
      </c>
    </row>
    <row r="14" spans="1:4" x14ac:dyDescent="0.2">
      <c r="A14" s="43" t="s">
        <v>338</v>
      </c>
      <c r="B14" s="52" t="s">
        <v>226</v>
      </c>
      <c r="C14" s="61" t="s">
        <v>339</v>
      </c>
      <c r="D14" s="61"/>
    </row>
    <row r="15" spans="1:4" x14ac:dyDescent="0.2">
      <c r="A15" s="501" t="s">
        <v>340</v>
      </c>
      <c r="B15" s="32"/>
      <c r="C15" s="32" t="s">
        <v>341</v>
      </c>
      <c r="D15" s="820" t="s">
        <v>1398</v>
      </c>
    </row>
    <row r="16" spans="1:4" x14ac:dyDescent="0.2">
      <c r="A16" s="43" t="s">
        <v>342</v>
      </c>
      <c r="B16" s="52" t="s">
        <v>226</v>
      </c>
      <c r="C16" s="61" t="s">
        <v>1301</v>
      </c>
      <c r="D16" s="61"/>
    </row>
    <row r="17" spans="1:4" x14ac:dyDescent="0.2">
      <c r="A17" s="501" t="s">
        <v>344</v>
      </c>
      <c r="B17" s="528"/>
      <c r="C17" s="772" t="s">
        <v>419</v>
      </c>
      <c r="D17" s="820"/>
    </row>
    <row r="18" spans="1:4" x14ac:dyDescent="0.2">
      <c r="A18" s="43" t="s">
        <v>359</v>
      </c>
      <c r="B18" s="52" t="s">
        <v>226</v>
      </c>
      <c r="C18" s="74" t="s">
        <v>360</v>
      </c>
      <c r="D18" s="61"/>
    </row>
    <row r="19" spans="1:4" x14ac:dyDescent="0.2">
      <c r="A19" s="524" t="s">
        <v>361</v>
      </c>
      <c r="B19" s="33"/>
      <c r="C19" s="35" t="s">
        <v>341</v>
      </c>
      <c r="D19"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Inventario!B33</f>
        <v>1.5</v>
      </c>
      <c r="C2" s="886" t="str">
        <f>Inventario!C33</f>
        <v>Patrimonio</v>
      </c>
      <c r="D2" s="886"/>
    </row>
    <row r="3" spans="1:4" x14ac:dyDescent="0.2">
      <c r="A3" s="57" t="s">
        <v>224</v>
      </c>
      <c r="B3" s="57" t="str">
        <f>Inventario!C36</f>
        <v>1.5.3</v>
      </c>
      <c r="C3" s="1034" t="str">
        <f>Inventario!D36</f>
        <v>Renuncia a herencia, legado o donaciones</v>
      </c>
      <c r="D3" s="1034"/>
    </row>
    <row r="5" spans="1:4" x14ac:dyDescent="0.2">
      <c r="A5" s="841"/>
      <c r="B5" s="842" t="s">
        <v>226</v>
      </c>
      <c r="C5" s="843" t="s">
        <v>227</v>
      </c>
      <c r="D5" s="823"/>
    </row>
    <row r="6" spans="1:4" ht="64.5" customHeight="1" x14ac:dyDescent="0.2">
      <c r="A6" s="46"/>
      <c r="B6" s="75" t="str">
        <f>Inventario!E36</f>
        <v>Art. 32.2 D 336/1988 (AUT)</v>
      </c>
      <c r="C6" s="45" t="str">
        <f>Inventario!F36</f>
        <v xml:space="preserve">No se puede renunciar a herencias, legados o donaciones si no es por acuerdo del pleno, con el voto favorable de la mayoría legal absoluta cuando la cuantía exceda del 10% de los recursos ordinarios del presupuesto y con la mayoría legal simple en el resto de supuestos, previo expediente, y con el informe de la intervención y de la secretaría, en el que se demuestre la existencia de una causa justificada. </v>
      </c>
      <c r="D6" s="786"/>
    </row>
    <row r="7" spans="1:4" x14ac:dyDescent="0.2">
      <c r="A7" s="844"/>
      <c r="B7" s="845"/>
      <c r="C7" s="846"/>
      <c r="D7" s="840"/>
    </row>
    <row r="8" spans="1:4" x14ac:dyDescent="0.2">
      <c r="A8" s="830" t="s">
        <v>228</v>
      </c>
      <c r="B8" s="831" t="s">
        <v>226</v>
      </c>
      <c r="C8" s="832" t="s">
        <v>229</v>
      </c>
      <c r="D8" s="833" t="s">
        <v>1396</v>
      </c>
    </row>
    <row r="9" spans="1:4" ht="25.5" x14ac:dyDescent="0.2">
      <c r="A9" s="499" t="s">
        <v>230</v>
      </c>
      <c r="B9" s="28" t="s">
        <v>231</v>
      </c>
      <c r="C9" s="500" t="s">
        <v>399</v>
      </c>
      <c r="D9" s="820" t="s">
        <v>1397</v>
      </c>
    </row>
    <row r="10" spans="1:4" ht="25.5" x14ac:dyDescent="0.2">
      <c r="A10" s="501" t="s">
        <v>233</v>
      </c>
      <c r="B10" s="36" t="s">
        <v>234</v>
      </c>
      <c r="C10" s="645" t="s">
        <v>235</v>
      </c>
      <c r="D10" s="820" t="s">
        <v>1397</v>
      </c>
    </row>
    <row r="11" spans="1:4" ht="38.25" x14ac:dyDescent="0.2">
      <c r="A11" s="625" t="s">
        <v>236</v>
      </c>
      <c r="B11" s="528" t="s">
        <v>1439</v>
      </c>
      <c r="C11" s="542" t="s">
        <v>238</v>
      </c>
      <c r="D11" s="820" t="s">
        <v>1397</v>
      </c>
    </row>
    <row r="12" spans="1:4" ht="76.5" x14ac:dyDescent="0.2">
      <c r="A12" s="501" t="s">
        <v>239</v>
      </c>
      <c r="B12" s="572" t="s">
        <v>1440</v>
      </c>
      <c r="C12" s="538" t="s">
        <v>1302</v>
      </c>
      <c r="D12" s="820" t="s">
        <v>1397</v>
      </c>
    </row>
    <row r="13" spans="1:4" ht="51" x14ac:dyDescent="0.2">
      <c r="A13" s="625" t="s">
        <v>241</v>
      </c>
      <c r="B13" s="572" t="s">
        <v>1441</v>
      </c>
      <c r="C13" s="538" t="s">
        <v>1303</v>
      </c>
      <c r="D13" s="820" t="s">
        <v>1397</v>
      </c>
    </row>
    <row r="14" spans="1:4" ht="25.5" x14ac:dyDescent="0.2">
      <c r="A14" s="501" t="s">
        <v>244</v>
      </c>
      <c r="B14" s="538" t="s">
        <v>1423</v>
      </c>
      <c r="C14" s="538" t="s">
        <v>1304</v>
      </c>
      <c r="D14" s="820" t="s">
        <v>1397</v>
      </c>
    </row>
    <row r="15" spans="1:4" ht="25.5" x14ac:dyDescent="0.2">
      <c r="A15" s="625" t="s">
        <v>247</v>
      </c>
      <c r="B15" s="528" t="s">
        <v>1442</v>
      </c>
      <c r="C15" s="528" t="s">
        <v>1305</v>
      </c>
      <c r="D15" s="820" t="s">
        <v>1397</v>
      </c>
    </row>
    <row r="16" spans="1:4" ht="38.25" x14ac:dyDescent="0.2">
      <c r="A16" s="501" t="s">
        <v>250</v>
      </c>
      <c r="B16" s="528" t="s">
        <v>1443</v>
      </c>
      <c r="C16" s="538" t="s">
        <v>1306</v>
      </c>
      <c r="D16" s="820" t="s">
        <v>1397</v>
      </c>
    </row>
    <row r="17" spans="1:4" ht="38.25" x14ac:dyDescent="0.2">
      <c r="A17" s="625" t="s">
        <v>253</v>
      </c>
      <c r="B17" s="528" t="s">
        <v>1443</v>
      </c>
      <c r="C17" s="538" t="s">
        <v>1307</v>
      </c>
      <c r="D17" s="820" t="s">
        <v>1397</v>
      </c>
    </row>
    <row r="18" spans="1:4" ht="25.5" x14ac:dyDescent="0.2">
      <c r="A18" s="501" t="s">
        <v>256</v>
      </c>
      <c r="B18" s="538" t="s">
        <v>1444</v>
      </c>
      <c r="C18" s="538" t="s">
        <v>1308</v>
      </c>
      <c r="D18" s="820" t="s">
        <v>1397</v>
      </c>
    </row>
    <row r="19" spans="1:4" ht="38.25" x14ac:dyDescent="0.2">
      <c r="A19" s="625" t="s">
        <v>259</v>
      </c>
      <c r="B19" s="566" t="s">
        <v>1445</v>
      </c>
      <c r="C19" s="538" t="s">
        <v>1309</v>
      </c>
      <c r="D19" s="820" t="s">
        <v>1397</v>
      </c>
    </row>
    <row r="20" spans="1:4" x14ac:dyDescent="0.2">
      <c r="A20" s="43" t="s">
        <v>338</v>
      </c>
      <c r="B20" s="52" t="s">
        <v>226</v>
      </c>
      <c r="C20" s="61" t="s">
        <v>339</v>
      </c>
      <c r="D20" s="61"/>
    </row>
    <row r="21" spans="1:4" x14ac:dyDescent="0.2">
      <c r="A21" s="501" t="s">
        <v>340</v>
      </c>
      <c r="B21" s="32"/>
      <c r="C21" s="32" t="s">
        <v>341</v>
      </c>
      <c r="D21" s="820" t="s">
        <v>1398</v>
      </c>
    </row>
    <row r="22" spans="1:4" x14ac:dyDescent="0.2">
      <c r="A22" s="43" t="s">
        <v>342</v>
      </c>
      <c r="B22" s="52" t="s">
        <v>226</v>
      </c>
      <c r="C22" s="61" t="s">
        <v>343</v>
      </c>
      <c r="D22" s="61"/>
    </row>
    <row r="23" spans="1:4" ht="25.5" x14ac:dyDescent="0.2">
      <c r="A23" s="27" t="s">
        <v>344</v>
      </c>
      <c r="B23" s="544" t="s">
        <v>1443</v>
      </c>
      <c r="C23" s="538" t="s">
        <v>1310</v>
      </c>
      <c r="D23" s="820" t="s">
        <v>1397</v>
      </c>
    </row>
    <row r="24" spans="1:4" ht="38.25" x14ac:dyDescent="0.2">
      <c r="A24" s="501" t="s">
        <v>347</v>
      </c>
      <c r="B24" s="530" t="s">
        <v>1423</v>
      </c>
      <c r="C24" s="32" t="s">
        <v>1311</v>
      </c>
      <c r="D24" s="820" t="s">
        <v>1397</v>
      </c>
    </row>
    <row r="25" spans="1:4" x14ac:dyDescent="0.2">
      <c r="A25" s="43" t="s">
        <v>359</v>
      </c>
      <c r="B25" s="52" t="s">
        <v>226</v>
      </c>
      <c r="C25" s="61" t="s">
        <v>360</v>
      </c>
      <c r="D25" s="61"/>
    </row>
    <row r="26" spans="1:4" x14ac:dyDescent="0.2">
      <c r="A26" s="524" t="s">
        <v>361</v>
      </c>
      <c r="B26" s="33"/>
      <c r="C26" s="35" t="s">
        <v>455</v>
      </c>
      <c r="D26"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Inventario!B33</f>
        <v>1.5</v>
      </c>
      <c r="C2" s="886" t="str">
        <f>Inventario!C33</f>
        <v>Patrimonio</v>
      </c>
      <c r="D2" s="886"/>
    </row>
    <row r="3" spans="1:4" x14ac:dyDescent="0.2">
      <c r="A3" s="57" t="s">
        <v>224</v>
      </c>
      <c r="B3" s="57" t="str">
        <f>Inventario!C37</f>
        <v>1.5.4</v>
      </c>
      <c r="C3" s="1034" t="str">
        <f>Inventario!D37</f>
        <v>Concesiones de bienes de dominio público que superen el 10% de recursos ordinarios y los tres millones de euros</v>
      </c>
      <c r="D3" s="1034"/>
    </row>
    <row r="5" spans="1:4" x14ac:dyDescent="0.2">
      <c r="A5" s="841"/>
      <c r="B5" s="842" t="s">
        <v>226</v>
      </c>
      <c r="C5" s="843" t="s">
        <v>227</v>
      </c>
      <c r="D5" s="823"/>
    </row>
    <row r="6" spans="1:4" ht="51" x14ac:dyDescent="0.2">
      <c r="A6" s="46"/>
      <c r="B6" s="75" t="str">
        <f>Inventario!E37</f>
        <v>DA2.9 y .10 L 9/2017
Art. 66.1 D 336/1988 (AUT)</v>
      </c>
      <c r="C6" s="45" t="str">
        <f>Inventario!F37</f>
        <v xml:space="preserve">La concesión de bienes de dominio público cuando superen el 10% de los recursos ordinarios y los tres millones de euros, requerirá que el proyecto y el pliego de cláusulas administrativas los apruebe el pleno de la corporación, previo informe de la secretaría y de la intervención, y se expondrán al público en el tablón de anuncios y en el Boletín Oficial de la provincia por un plazo de 30 días como mínimo, en el que se podrán formular reclamaciones y alegaciones. </v>
      </c>
      <c r="D6" s="786"/>
    </row>
    <row r="7" spans="1:4" x14ac:dyDescent="0.2">
      <c r="A7" s="844"/>
      <c r="B7" s="845"/>
      <c r="C7" s="845"/>
      <c r="D7" s="840"/>
    </row>
    <row r="8" spans="1:4" x14ac:dyDescent="0.2">
      <c r="A8" s="830" t="s">
        <v>228</v>
      </c>
      <c r="B8" s="831" t="s">
        <v>226</v>
      </c>
      <c r="C8" s="832" t="s">
        <v>229</v>
      </c>
      <c r="D8" s="833" t="s">
        <v>1396</v>
      </c>
    </row>
    <row r="9" spans="1:4" ht="25.5" x14ac:dyDescent="0.2">
      <c r="A9" s="499" t="s">
        <v>230</v>
      </c>
      <c r="B9" s="28" t="s">
        <v>231</v>
      </c>
      <c r="C9" s="500" t="s">
        <v>399</v>
      </c>
      <c r="D9" s="820" t="s">
        <v>1397</v>
      </c>
    </row>
    <row r="10" spans="1:4" ht="25.5" x14ac:dyDescent="0.2">
      <c r="A10" s="501" t="s">
        <v>233</v>
      </c>
      <c r="B10" s="36" t="s">
        <v>234</v>
      </c>
      <c r="C10" s="645" t="s">
        <v>235</v>
      </c>
      <c r="D10" s="820" t="s">
        <v>1397</v>
      </c>
    </row>
    <row r="11" spans="1:4" ht="51" x14ac:dyDescent="0.2">
      <c r="A11" s="501" t="s">
        <v>236</v>
      </c>
      <c r="B11" s="542" t="s">
        <v>1446</v>
      </c>
      <c r="C11" s="542" t="s">
        <v>440</v>
      </c>
      <c r="D11" s="820" t="s">
        <v>1397</v>
      </c>
    </row>
    <row r="12" spans="1:4" ht="25.5" x14ac:dyDescent="0.2">
      <c r="A12" s="501" t="s">
        <v>239</v>
      </c>
      <c r="B12" s="528" t="s">
        <v>1447</v>
      </c>
      <c r="C12" s="528" t="s">
        <v>1312</v>
      </c>
      <c r="D12" s="820" t="s">
        <v>1397</v>
      </c>
    </row>
    <row r="13" spans="1:4" ht="117.75" customHeight="1" x14ac:dyDescent="0.2">
      <c r="A13" s="501" t="s">
        <v>241</v>
      </c>
      <c r="B13" s="538" t="s">
        <v>1448</v>
      </c>
      <c r="C13" s="568" t="s">
        <v>1313</v>
      </c>
      <c r="D13" s="820" t="s">
        <v>1397</v>
      </c>
    </row>
    <row r="14" spans="1:4" ht="25.5" x14ac:dyDescent="0.2">
      <c r="A14" s="501" t="s">
        <v>244</v>
      </c>
      <c r="B14" s="528" t="s">
        <v>1314</v>
      </c>
      <c r="C14" s="34" t="s">
        <v>1315</v>
      </c>
      <c r="D14" s="820" t="s">
        <v>1397</v>
      </c>
    </row>
    <row r="15" spans="1:4" ht="51" x14ac:dyDescent="0.2">
      <c r="A15" s="501" t="s">
        <v>247</v>
      </c>
      <c r="B15" s="528" t="s">
        <v>1449</v>
      </c>
      <c r="C15" s="528" t="s">
        <v>1316</v>
      </c>
      <c r="D15" s="820" t="s">
        <v>1397</v>
      </c>
    </row>
    <row r="16" spans="1:4" ht="25.5" x14ac:dyDescent="0.2">
      <c r="A16" s="501" t="s">
        <v>250</v>
      </c>
      <c r="B16" s="528" t="s">
        <v>1450</v>
      </c>
      <c r="C16" s="528" t="s">
        <v>1317</v>
      </c>
      <c r="D16" s="820" t="s">
        <v>1397</v>
      </c>
    </row>
    <row r="17" spans="1:4" ht="51" x14ac:dyDescent="0.2">
      <c r="A17" s="501" t="s">
        <v>253</v>
      </c>
      <c r="B17" s="538" t="s">
        <v>1451</v>
      </c>
      <c r="C17" s="538" t="s">
        <v>1230</v>
      </c>
      <c r="D17" s="820" t="s">
        <v>1397</v>
      </c>
    </row>
    <row r="18" spans="1:4" ht="29.25" customHeight="1" x14ac:dyDescent="0.2">
      <c r="A18" s="501" t="s">
        <v>256</v>
      </c>
      <c r="B18" s="528" t="s">
        <v>1452</v>
      </c>
      <c r="C18" s="528" t="s">
        <v>1318</v>
      </c>
      <c r="D18" s="820" t="s">
        <v>1397</v>
      </c>
    </row>
    <row r="19" spans="1:4" ht="25.5" x14ac:dyDescent="0.2">
      <c r="A19" s="501" t="s">
        <v>259</v>
      </c>
      <c r="B19" s="528" t="s">
        <v>1453</v>
      </c>
      <c r="C19" s="34" t="s">
        <v>1319</v>
      </c>
      <c r="D19" s="820" t="s">
        <v>1397</v>
      </c>
    </row>
    <row r="20" spans="1:4" ht="25.5" x14ac:dyDescent="0.2">
      <c r="A20" s="501" t="s">
        <v>262</v>
      </c>
      <c r="B20" s="528" t="s">
        <v>1454</v>
      </c>
      <c r="C20" s="34" t="s">
        <v>1320</v>
      </c>
      <c r="D20" s="820" t="s">
        <v>1397</v>
      </c>
    </row>
    <row r="21" spans="1:4" ht="25.5" x14ac:dyDescent="0.2">
      <c r="A21" s="501" t="s">
        <v>265</v>
      </c>
      <c r="B21" s="528" t="s">
        <v>1455</v>
      </c>
      <c r="C21" s="34" t="s">
        <v>1321</v>
      </c>
      <c r="D21" s="820" t="s">
        <v>1397</v>
      </c>
    </row>
    <row r="22" spans="1:4" x14ac:dyDescent="0.2">
      <c r="A22" s="43" t="s">
        <v>338</v>
      </c>
      <c r="B22" s="52" t="s">
        <v>226</v>
      </c>
      <c r="C22" s="61" t="s">
        <v>339</v>
      </c>
      <c r="D22" s="61"/>
    </row>
    <row r="23" spans="1:4" x14ac:dyDescent="0.2">
      <c r="A23" s="501" t="s">
        <v>340</v>
      </c>
      <c r="B23" s="32"/>
      <c r="C23" s="32" t="s">
        <v>341</v>
      </c>
      <c r="D23" s="820" t="s">
        <v>1398</v>
      </c>
    </row>
    <row r="24" spans="1:4" x14ac:dyDescent="0.2">
      <c r="A24" s="43" t="s">
        <v>342</v>
      </c>
      <c r="B24" s="52" t="s">
        <v>226</v>
      </c>
      <c r="C24" s="61" t="s">
        <v>343</v>
      </c>
      <c r="D24" s="61"/>
    </row>
    <row r="25" spans="1:4" x14ac:dyDescent="0.2">
      <c r="A25" s="501" t="s">
        <v>344</v>
      </c>
      <c r="B25" s="32"/>
      <c r="C25" s="772" t="s">
        <v>419</v>
      </c>
      <c r="D25" s="820"/>
    </row>
    <row r="26" spans="1:4" x14ac:dyDescent="0.2">
      <c r="A26" s="43" t="s">
        <v>359</v>
      </c>
      <c r="B26" s="52" t="s">
        <v>226</v>
      </c>
      <c r="C26" s="61" t="s">
        <v>360</v>
      </c>
      <c r="D26" s="61"/>
    </row>
    <row r="27" spans="1:4" x14ac:dyDescent="0.2">
      <c r="A27" s="524" t="s">
        <v>361</v>
      </c>
      <c r="B27" s="33"/>
      <c r="C27" s="35" t="s">
        <v>455</v>
      </c>
      <c r="D27" s="820" t="s">
        <v>1398</v>
      </c>
    </row>
    <row r="28" spans="1:4" ht="19.5" customHeight="1" x14ac:dyDescent="0.2"/>
    <row r="29" spans="1:4" x14ac:dyDescent="0.2">
      <c r="C29" s="132"/>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Inventario!B33</f>
        <v>1.5</v>
      </c>
      <c r="C2" s="886" t="str">
        <f>Inventario!C33</f>
        <v>Patrimonio</v>
      </c>
      <c r="D2" s="886"/>
    </row>
    <row r="3" spans="1:4" x14ac:dyDescent="0.2">
      <c r="A3" s="57" t="s">
        <v>224</v>
      </c>
      <c r="B3" s="57" t="str">
        <f>Inventario!C38</f>
        <v>1.5.5</v>
      </c>
      <c r="C3" s="1034" t="str">
        <f>Inventario!D38</f>
        <v>Cesión por cualquier título de aprovechamiento de los bienes comunales</v>
      </c>
      <c r="D3" s="1034"/>
    </row>
    <row r="5" spans="1:4" x14ac:dyDescent="0.2">
      <c r="A5" s="60"/>
      <c r="B5" s="52" t="s">
        <v>226</v>
      </c>
      <c r="C5" s="47" t="s">
        <v>227</v>
      </c>
      <c r="D5" s="47"/>
    </row>
    <row r="6" spans="1:4" ht="89.25" x14ac:dyDescent="0.2">
      <c r="A6" s="46"/>
      <c r="B6" s="75" t="str">
        <f>Inventario!E38</f>
        <v>Art. 54.1.b) RDLeg 781/1986
Art. 4.1.b).5 RD 128/2018
Art. 84 D 336/1988 (AUT)
Art. 47.2.i) L 7/1985</v>
      </c>
      <c r="C6" s="45" t="str">
        <f>Inventario!F38</f>
        <v xml:space="preserve">Será necesario el informe previo de la secretaría y, además, en su caso, de la intervención de quien legalmente los sustituyan, para la adopción de los siguientes acuerdos: b) Siempre que se trate de asuntos sobre materias por las que se exija una mayoría especial. </v>
      </c>
      <c r="D6" s="786"/>
    </row>
    <row r="7" spans="1:4" x14ac:dyDescent="0.2">
      <c r="A7" s="844"/>
      <c r="B7" s="845"/>
      <c r="C7" s="846"/>
      <c r="D7" s="840"/>
    </row>
    <row r="8" spans="1:4" x14ac:dyDescent="0.2">
      <c r="A8" s="830" t="s">
        <v>228</v>
      </c>
      <c r="B8" s="831" t="s">
        <v>226</v>
      </c>
      <c r="C8" s="832" t="str">
        <f>'[4]1.1.1'!C8</f>
        <v>Aspectes a revisar</v>
      </c>
      <c r="D8" s="833" t="s">
        <v>1396</v>
      </c>
    </row>
    <row r="9" spans="1:4" ht="25.5" x14ac:dyDescent="0.2">
      <c r="A9" s="499" t="s">
        <v>230</v>
      </c>
      <c r="B9" s="28" t="s">
        <v>231</v>
      </c>
      <c r="C9" s="500" t="s">
        <v>421</v>
      </c>
      <c r="D9" s="820" t="s">
        <v>1397</v>
      </c>
    </row>
    <row r="10" spans="1:4" ht="25.5" x14ac:dyDescent="0.2">
      <c r="A10" s="501" t="s">
        <v>233</v>
      </c>
      <c r="B10" s="36" t="s">
        <v>234</v>
      </c>
      <c r="C10" s="645" t="s">
        <v>1322</v>
      </c>
      <c r="D10" s="820" t="s">
        <v>1397</v>
      </c>
    </row>
    <row r="11" spans="1:4" ht="51" x14ac:dyDescent="0.2">
      <c r="A11" s="625" t="s">
        <v>236</v>
      </c>
      <c r="B11" s="568" t="s">
        <v>1456</v>
      </c>
      <c r="C11" s="573" t="s">
        <v>238</v>
      </c>
      <c r="D11" s="820" t="s">
        <v>1397</v>
      </c>
    </row>
    <row r="12" spans="1:4" ht="51" x14ac:dyDescent="0.2">
      <c r="A12" s="501" t="s">
        <v>239</v>
      </c>
      <c r="B12" s="528" t="s">
        <v>1286</v>
      </c>
      <c r="C12" s="538" t="str">
        <f>'1.5.2'!C12</f>
        <v xml:space="preserve">Que consta el informe favorable de la secretaría de la corporación. </v>
      </c>
      <c r="D12" s="820" t="s">
        <v>1397</v>
      </c>
    </row>
    <row r="13" spans="1:4" ht="25.5" x14ac:dyDescent="0.2">
      <c r="A13" s="625" t="s">
        <v>241</v>
      </c>
      <c r="B13" s="528" t="s">
        <v>1457</v>
      </c>
      <c r="C13" s="528" t="s">
        <v>1323</v>
      </c>
      <c r="D13" s="820" t="s">
        <v>1397</v>
      </c>
    </row>
    <row r="14" spans="1:4" s="533" customFormat="1" ht="25.5" x14ac:dyDescent="0.2">
      <c r="A14" s="501" t="s">
        <v>244</v>
      </c>
      <c r="B14" s="528" t="s">
        <v>1457</v>
      </c>
      <c r="C14" s="528" t="s">
        <v>1324</v>
      </c>
      <c r="D14" s="820" t="s">
        <v>1397</v>
      </c>
    </row>
    <row r="15" spans="1:4" ht="25.5" x14ac:dyDescent="0.2">
      <c r="A15" s="625" t="s">
        <v>247</v>
      </c>
      <c r="B15" s="528" t="s">
        <v>1458</v>
      </c>
      <c r="C15" s="528" t="s">
        <v>1325</v>
      </c>
      <c r="D15" s="820" t="s">
        <v>1397</v>
      </c>
    </row>
    <row r="16" spans="1:4" ht="25.5" x14ac:dyDescent="0.2">
      <c r="A16" s="501" t="s">
        <v>250</v>
      </c>
      <c r="B16" s="528" t="s">
        <v>1459</v>
      </c>
      <c r="C16" s="3" t="s">
        <v>1326</v>
      </c>
      <c r="D16" s="820" t="s">
        <v>1397</v>
      </c>
    </row>
    <row r="17" spans="1:4" ht="38.25" x14ac:dyDescent="0.2">
      <c r="A17" s="625" t="s">
        <v>253</v>
      </c>
      <c r="B17" s="528" t="s">
        <v>1460</v>
      </c>
      <c r="C17" s="528" t="s">
        <v>1327</v>
      </c>
      <c r="D17" s="820" t="s">
        <v>1397</v>
      </c>
    </row>
    <row r="18" spans="1:4" ht="38.25" x14ac:dyDescent="0.2">
      <c r="A18" s="501" t="s">
        <v>256</v>
      </c>
      <c r="B18" s="528" t="s">
        <v>1461</v>
      </c>
      <c r="C18" s="538" t="s">
        <v>1328</v>
      </c>
      <c r="D18" s="820" t="s">
        <v>1397</v>
      </c>
    </row>
    <row r="19" spans="1:4" ht="25.5" x14ac:dyDescent="0.2">
      <c r="A19" s="625" t="s">
        <v>259</v>
      </c>
      <c r="B19" s="528" t="s">
        <v>1462</v>
      </c>
      <c r="C19" s="538" t="s">
        <v>1329</v>
      </c>
      <c r="D19" s="820" t="s">
        <v>1397</v>
      </c>
    </row>
    <row r="20" spans="1:4" ht="38.25" x14ac:dyDescent="0.2">
      <c r="A20" s="501" t="s">
        <v>262</v>
      </c>
      <c r="B20" s="530" t="s">
        <v>1463</v>
      </c>
      <c r="C20" s="566" t="s">
        <v>1330</v>
      </c>
      <c r="D20" s="820" t="s">
        <v>1397</v>
      </c>
    </row>
    <row r="21" spans="1:4" x14ac:dyDescent="0.2">
      <c r="A21" s="43" t="s">
        <v>338</v>
      </c>
      <c r="B21" s="52" t="s">
        <v>226</v>
      </c>
      <c r="C21" s="61" t="s">
        <v>339</v>
      </c>
      <c r="D21" s="61"/>
    </row>
    <row r="22" spans="1:4" x14ac:dyDescent="0.2">
      <c r="A22" s="501" t="s">
        <v>340</v>
      </c>
      <c r="B22" s="32"/>
      <c r="C22" s="32" t="s">
        <v>341</v>
      </c>
      <c r="D22" s="820" t="s">
        <v>1398</v>
      </c>
    </row>
    <row r="23" spans="1:4" x14ac:dyDescent="0.2">
      <c r="A23" s="43" t="s">
        <v>342</v>
      </c>
      <c r="B23" s="52" t="s">
        <v>226</v>
      </c>
      <c r="C23" s="61" t="s">
        <v>343</v>
      </c>
      <c r="D23" s="61"/>
    </row>
    <row r="24" spans="1:4" ht="25.5" x14ac:dyDescent="0.2">
      <c r="A24" s="501" t="s">
        <v>344</v>
      </c>
      <c r="B24" s="528" t="s">
        <v>1464</v>
      </c>
      <c r="C24" s="566" t="s">
        <v>1331</v>
      </c>
      <c r="D24" s="820" t="s">
        <v>1397</v>
      </c>
    </row>
    <row r="25" spans="1:4" x14ac:dyDescent="0.2">
      <c r="A25" s="43" t="s">
        <v>359</v>
      </c>
      <c r="B25" s="52" t="s">
        <v>226</v>
      </c>
      <c r="C25" s="61" t="s">
        <v>360</v>
      </c>
      <c r="D25" s="61"/>
    </row>
    <row r="26" spans="1:4" x14ac:dyDescent="0.2">
      <c r="A26" s="524" t="s">
        <v>361</v>
      </c>
      <c r="B26" s="33"/>
      <c r="C26" s="35" t="s">
        <v>341</v>
      </c>
      <c r="D26"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Inventario!B33</f>
        <v>1.5</v>
      </c>
      <c r="C2" s="886" t="str">
        <f>Inventario!C33</f>
        <v>Patrimonio</v>
      </c>
      <c r="D2" s="886"/>
    </row>
    <row r="3" spans="1:4" x14ac:dyDescent="0.2">
      <c r="A3" s="57" t="s">
        <v>224</v>
      </c>
      <c r="B3" s="57" t="str">
        <f>Inventario!C39</f>
        <v>1.5.6</v>
      </c>
      <c r="C3" s="1034" t="str">
        <f>Inventario!D39</f>
        <v xml:space="preserve">Enajenación de bienes, cuando su cuantía exceda del 10% de los recursos ordinarios de su presupuesto. </v>
      </c>
      <c r="D3" s="1034"/>
    </row>
    <row r="5" spans="1:4" x14ac:dyDescent="0.2">
      <c r="A5" s="60"/>
      <c r="B5" s="52" t="s">
        <v>226</v>
      </c>
      <c r="C5" s="47" t="s">
        <v>227</v>
      </c>
      <c r="D5" s="815"/>
    </row>
    <row r="6" spans="1:4" ht="89.25" x14ac:dyDescent="0.2">
      <c r="A6" s="46"/>
      <c r="B6" s="75" t="str">
        <f>Inventario!E39</f>
        <v>Art. 54.1.b) RDLeg 781/1986
Art. 4.1.b).5 RD 128/2018
Art. 41.2 D 336/1988 (AUT)
Art. 47.2.m) L 7/1985</v>
      </c>
      <c r="C6" s="45" t="str">
        <f>Inventario!F39</f>
        <v xml:space="preserve">Será necesario el informe previo de la secretaría y, además, en su caso, de la intervención de quien legalmente los sustituyan, para la adopción de los siguientes acuerdos: b) Siempre que se trate de asuntos sobre materias por las que se exija una mayoría especial. </v>
      </c>
      <c r="D6" s="786"/>
    </row>
    <row r="7" spans="1:4" x14ac:dyDescent="0.2">
      <c r="A7" s="799"/>
      <c r="B7" s="779"/>
      <c r="C7" s="790"/>
      <c r="D7" s="785"/>
    </row>
    <row r="8" spans="1:4" x14ac:dyDescent="0.2">
      <c r="A8" s="60" t="s">
        <v>228</v>
      </c>
      <c r="B8" s="52" t="s">
        <v>226</v>
      </c>
      <c r="C8" s="61" t="s">
        <v>229</v>
      </c>
      <c r="D8" s="815" t="s">
        <v>1396</v>
      </c>
    </row>
    <row r="9" spans="1:4" ht="25.5" x14ac:dyDescent="0.2">
      <c r="A9" s="499" t="s">
        <v>230</v>
      </c>
      <c r="B9" s="28" t="s">
        <v>231</v>
      </c>
      <c r="C9" s="500" t="s">
        <v>399</v>
      </c>
      <c r="D9" s="820" t="s">
        <v>1397</v>
      </c>
    </row>
    <row r="10" spans="1:4" ht="25.5" x14ac:dyDescent="0.2">
      <c r="A10" s="501" t="s">
        <v>233</v>
      </c>
      <c r="B10" s="36" t="s">
        <v>234</v>
      </c>
      <c r="C10" s="645" t="s">
        <v>856</v>
      </c>
      <c r="D10" s="820" t="s">
        <v>1397</v>
      </c>
    </row>
    <row r="11" spans="1:4" ht="51" x14ac:dyDescent="0.2">
      <c r="A11" s="625" t="s">
        <v>236</v>
      </c>
      <c r="B11" s="567" t="s">
        <v>1465</v>
      </c>
      <c r="C11" s="543" t="s">
        <v>440</v>
      </c>
      <c r="D11" s="820" t="s">
        <v>1397</v>
      </c>
    </row>
    <row r="12" spans="1:4" ht="51.75" customHeight="1" x14ac:dyDescent="0.2">
      <c r="A12" s="501" t="s">
        <v>239</v>
      </c>
      <c r="B12" s="17" t="s">
        <v>1286</v>
      </c>
      <c r="C12" s="568" t="s">
        <v>1332</v>
      </c>
      <c r="D12" s="820" t="s">
        <v>1397</v>
      </c>
    </row>
    <row r="13" spans="1:4" s="533" customFormat="1" ht="25.5" x14ac:dyDescent="0.2">
      <c r="A13" s="625" t="s">
        <v>241</v>
      </c>
      <c r="B13" s="528" t="s">
        <v>1466</v>
      </c>
      <c r="C13" s="528" t="s">
        <v>1333</v>
      </c>
      <c r="D13" s="820" t="s">
        <v>1397</v>
      </c>
    </row>
    <row r="14" spans="1:4" ht="25.5" x14ac:dyDescent="0.2">
      <c r="A14" s="501" t="s">
        <v>244</v>
      </c>
      <c r="B14" s="528" t="s">
        <v>1442</v>
      </c>
      <c r="C14" s="528" t="s">
        <v>1334</v>
      </c>
      <c r="D14" s="820" t="s">
        <v>1397</v>
      </c>
    </row>
    <row r="15" spans="1:4" ht="39" customHeight="1" x14ac:dyDescent="0.2">
      <c r="A15" s="625" t="s">
        <v>247</v>
      </c>
      <c r="B15" s="528" t="s">
        <v>1443</v>
      </c>
      <c r="C15" s="538" t="s">
        <v>1335</v>
      </c>
      <c r="D15" s="820" t="s">
        <v>1397</v>
      </c>
    </row>
    <row r="16" spans="1:4" ht="38.25" customHeight="1" x14ac:dyDescent="0.2">
      <c r="A16" s="501" t="s">
        <v>250</v>
      </c>
      <c r="B16" s="528" t="s">
        <v>1443</v>
      </c>
      <c r="C16" s="528" t="s">
        <v>1336</v>
      </c>
      <c r="D16" s="820" t="s">
        <v>1397</v>
      </c>
    </row>
    <row r="17" spans="1:4" ht="37.5" customHeight="1" x14ac:dyDescent="0.2">
      <c r="A17" s="625" t="s">
        <v>253</v>
      </c>
      <c r="B17" s="528" t="s">
        <v>1443</v>
      </c>
      <c r="C17" s="528" t="s">
        <v>1307</v>
      </c>
      <c r="D17" s="820" t="s">
        <v>1397</v>
      </c>
    </row>
    <row r="18" spans="1:4" ht="25.5" x14ac:dyDescent="0.2">
      <c r="A18" s="501" t="s">
        <v>256</v>
      </c>
      <c r="B18" s="572" t="s">
        <v>1444</v>
      </c>
      <c r="C18" s="538" t="s">
        <v>1337</v>
      </c>
      <c r="D18" s="820" t="s">
        <v>1397</v>
      </c>
    </row>
    <row r="19" spans="1:4" ht="51" x14ac:dyDescent="0.2">
      <c r="A19" s="625" t="s">
        <v>259</v>
      </c>
      <c r="B19" s="538" t="s">
        <v>1445</v>
      </c>
      <c r="C19" s="538" t="s">
        <v>1338</v>
      </c>
      <c r="D19" s="820" t="s">
        <v>1397</v>
      </c>
    </row>
    <row r="20" spans="1:4" ht="25.5" x14ac:dyDescent="0.2">
      <c r="A20" s="501" t="s">
        <v>262</v>
      </c>
      <c r="B20" s="529" t="s">
        <v>1467</v>
      </c>
      <c r="C20" s="529" t="s">
        <v>1339</v>
      </c>
      <c r="D20" s="820" t="s">
        <v>1397</v>
      </c>
    </row>
    <row r="21" spans="1:4" ht="25.5" x14ac:dyDescent="0.2">
      <c r="A21" s="625" t="s">
        <v>265</v>
      </c>
      <c r="B21" s="538" t="s">
        <v>1468</v>
      </c>
      <c r="C21" s="34" t="s">
        <v>1340</v>
      </c>
      <c r="D21" s="820" t="s">
        <v>1397</v>
      </c>
    </row>
    <row r="22" spans="1:4" x14ac:dyDescent="0.2">
      <c r="A22" s="43" t="s">
        <v>338</v>
      </c>
      <c r="B22" s="52" t="s">
        <v>226</v>
      </c>
      <c r="C22" s="61" t="s">
        <v>339</v>
      </c>
      <c r="D22" s="61"/>
    </row>
    <row r="23" spans="1:4" x14ac:dyDescent="0.2">
      <c r="A23" s="501" t="s">
        <v>340</v>
      </c>
      <c r="B23" s="32"/>
      <c r="C23" s="32" t="s">
        <v>341</v>
      </c>
      <c r="D23" s="820" t="s">
        <v>1398</v>
      </c>
    </row>
    <row r="24" spans="1:4" x14ac:dyDescent="0.2">
      <c r="A24" s="43" t="s">
        <v>342</v>
      </c>
      <c r="B24" s="52" t="s">
        <v>226</v>
      </c>
      <c r="C24" s="61" t="s">
        <v>343</v>
      </c>
      <c r="D24" s="61"/>
    </row>
    <row r="25" spans="1:4" ht="89.25" x14ac:dyDescent="0.2">
      <c r="A25" s="499" t="s">
        <v>344</v>
      </c>
      <c r="B25" s="544" t="s">
        <v>1426</v>
      </c>
      <c r="C25" s="544" t="s">
        <v>1242</v>
      </c>
      <c r="D25" s="820" t="s">
        <v>1397</v>
      </c>
    </row>
    <row r="26" spans="1:4" ht="89.25" x14ac:dyDescent="0.2">
      <c r="A26" s="524" t="s">
        <v>347</v>
      </c>
      <c r="B26" s="530" t="s">
        <v>1469</v>
      </c>
      <c r="C26" s="574" t="s">
        <v>1341</v>
      </c>
      <c r="D26" s="820" t="s">
        <v>1397</v>
      </c>
    </row>
    <row r="27" spans="1:4" x14ac:dyDescent="0.2">
      <c r="A27" s="43" t="s">
        <v>359</v>
      </c>
      <c r="B27" s="52" t="s">
        <v>226</v>
      </c>
      <c r="C27" s="61" t="s">
        <v>360</v>
      </c>
      <c r="D27" s="61"/>
    </row>
    <row r="28" spans="1:4" x14ac:dyDescent="0.2">
      <c r="A28" s="524" t="s">
        <v>361</v>
      </c>
      <c r="B28" s="33"/>
      <c r="C28" s="35" t="s">
        <v>341</v>
      </c>
      <c r="D28"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5" width="19.42578125" style="42" customWidth="1"/>
    <col min="6" max="16384" width="11.42578125" style="42"/>
  </cols>
  <sheetData>
    <row r="1" spans="1:7" x14ac:dyDescent="0.2">
      <c r="A1" s="24" t="s">
        <v>222</v>
      </c>
      <c r="B1" s="24" t="str">
        <f>Inventario!A1</f>
        <v>1.</v>
      </c>
      <c r="C1" s="885" t="str">
        <f>Inventario!B1</f>
        <v>Control permanente no planificable</v>
      </c>
      <c r="D1" s="885"/>
    </row>
    <row r="2" spans="1:7" x14ac:dyDescent="0.2">
      <c r="A2" s="25" t="s">
        <v>223</v>
      </c>
      <c r="B2" s="25" t="str">
        <f>Inventario!B40</f>
        <v>1.6</v>
      </c>
      <c r="C2" s="886" t="str">
        <f>Inventario!C40</f>
        <v>Contratación y prestación de servicios</v>
      </c>
      <c r="D2" s="886"/>
    </row>
    <row r="3" spans="1:7" x14ac:dyDescent="0.2">
      <c r="A3" s="57" t="s">
        <v>224</v>
      </c>
      <c r="B3" s="57" t="str">
        <f>Inventario!C41</f>
        <v>1.6.1</v>
      </c>
      <c r="C3" s="1034" t="str">
        <f>Inventario!D41</f>
        <v>Procedencia de nuevos servicios o reforma de los existentes</v>
      </c>
      <c r="D3" s="1034"/>
    </row>
    <row r="4" spans="1:7" x14ac:dyDescent="0.2">
      <c r="A4" s="557"/>
      <c r="B4" s="539"/>
      <c r="C4" s="558"/>
    </row>
    <row r="5" spans="1:7" x14ac:dyDescent="0.2">
      <c r="A5" s="60"/>
      <c r="B5" s="52" t="s">
        <v>226</v>
      </c>
      <c r="C5" s="47" t="s">
        <v>227</v>
      </c>
      <c r="D5" s="815"/>
    </row>
    <row r="6" spans="1:7" ht="66" customHeight="1" x14ac:dyDescent="0.2">
      <c r="A6" s="46"/>
      <c r="B6" s="75" t="str">
        <f>Inventario!E41</f>
        <v>Art. 85.2 L 7/1985
Art. 4.1.b).5 RD 128/2018</v>
      </c>
      <c r="C6" s="75" t="str">
        <f>Inventario!F41</f>
        <v xml:space="preserve">Será necesario el informe previo de la intervención sobre la procedencia de la implantación de nuevos servicios o la reforma de los existentes a efectos de la evaluación de la repercusión económica financiera y estabilidad presupuestaria de las respectivas propuestas, y en el caso de servicios públicos de competencia local gestionados mediante entidad pública empresarial o sociedad mercantil también la sostenibilidad financiera. </v>
      </c>
      <c r="D6" s="786"/>
    </row>
    <row r="7" spans="1:7" x14ac:dyDescent="0.2">
      <c r="A7" s="799"/>
      <c r="B7" s="779"/>
      <c r="C7" s="790"/>
      <c r="D7" s="785"/>
    </row>
    <row r="8" spans="1:7" x14ac:dyDescent="0.2">
      <c r="A8" s="60" t="s">
        <v>228</v>
      </c>
      <c r="B8" s="52" t="s">
        <v>226</v>
      </c>
      <c r="C8" s="61" t="s">
        <v>229</v>
      </c>
      <c r="D8" s="815" t="s">
        <v>1401</v>
      </c>
    </row>
    <row r="9" spans="1:7" ht="25.5" x14ac:dyDescent="0.2">
      <c r="A9" s="499" t="s">
        <v>230</v>
      </c>
      <c r="B9" s="28" t="s">
        <v>231</v>
      </c>
      <c r="C9" s="500" t="s">
        <v>399</v>
      </c>
      <c r="D9" s="820" t="s">
        <v>1397</v>
      </c>
    </row>
    <row r="10" spans="1:7" ht="25.5" x14ac:dyDescent="0.2">
      <c r="A10" s="501" t="s">
        <v>233</v>
      </c>
      <c r="B10" s="36" t="s">
        <v>234</v>
      </c>
      <c r="C10" s="645" t="s">
        <v>856</v>
      </c>
      <c r="D10" s="820" t="s">
        <v>1397</v>
      </c>
    </row>
    <row r="11" spans="1:7" ht="63.75" x14ac:dyDescent="0.2">
      <c r="A11" s="509" t="s">
        <v>236</v>
      </c>
      <c r="B11" s="538" t="s">
        <v>1342</v>
      </c>
      <c r="C11" s="542" t="s">
        <v>440</v>
      </c>
      <c r="D11" s="820" t="s">
        <v>1397</v>
      </c>
    </row>
    <row r="12" spans="1:7" ht="38.25" x14ac:dyDescent="0.2">
      <c r="A12" s="501" t="s">
        <v>239</v>
      </c>
      <c r="B12" s="36" t="s">
        <v>1343</v>
      </c>
      <c r="C12" s="642" t="s">
        <v>1344</v>
      </c>
      <c r="D12" s="820" t="s">
        <v>1397</v>
      </c>
    </row>
    <row r="13" spans="1:7" ht="72.75" customHeight="1" x14ac:dyDescent="0.2">
      <c r="A13" s="501" t="s">
        <v>241</v>
      </c>
      <c r="B13" s="32" t="s">
        <v>1345</v>
      </c>
      <c r="C13" s="32" t="s">
        <v>1346</v>
      </c>
      <c r="D13" s="820" t="s">
        <v>1397</v>
      </c>
    </row>
    <row r="14" spans="1:7" ht="75" customHeight="1" x14ac:dyDescent="0.2">
      <c r="A14" s="501" t="s">
        <v>244</v>
      </c>
      <c r="B14" s="538" t="s">
        <v>1347</v>
      </c>
      <c r="C14" s="550" t="s">
        <v>1348</v>
      </c>
      <c r="D14" s="820" t="s">
        <v>1397</v>
      </c>
      <c r="E14" s="657"/>
    </row>
    <row r="15" spans="1:7" ht="38.25" x14ac:dyDescent="0.2">
      <c r="A15" s="501" t="s">
        <v>247</v>
      </c>
      <c r="B15" s="538" t="s">
        <v>1349</v>
      </c>
      <c r="C15" s="32" t="s">
        <v>1350</v>
      </c>
      <c r="D15" s="820" t="s">
        <v>1397</v>
      </c>
      <c r="G15" s="42" t="s">
        <v>841</v>
      </c>
    </row>
    <row r="16" spans="1:7" x14ac:dyDescent="0.2">
      <c r="A16" s="43" t="s">
        <v>338</v>
      </c>
      <c r="B16" s="52" t="s">
        <v>226</v>
      </c>
      <c r="C16" s="61" t="s">
        <v>339</v>
      </c>
      <c r="D16" s="61"/>
    </row>
    <row r="17" spans="1:4" x14ac:dyDescent="0.2">
      <c r="A17" s="501" t="s">
        <v>340</v>
      </c>
      <c r="B17" s="32"/>
      <c r="C17" s="32" t="s">
        <v>341</v>
      </c>
      <c r="D17" s="820" t="s">
        <v>1398</v>
      </c>
    </row>
    <row r="18" spans="1:4" x14ac:dyDescent="0.2">
      <c r="A18" s="43" t="s">
        <v>342</v>
      </c>
      <c r="B18" s="52" t="s">
        <v>226</v>
      </c>
      <c r="C18" s="61" t="s">
        <v>343</v>
      </c>
      <c r="D18" s="61"/>
    </row>
    <row r="19" spans="1:4" ht="38.25" x14ac:dyDescent="0.2">
      <c r="A19" s="501" t="s">
        <v>344</v>
      </c>
      <c r="B19" s="528" t="s">
        <v>1351</v>
      </c>
      <c r="C19" s="32" t="s">
        <v>1352</v>
      </c>
      <c r="D19" s="820" t="s">
        <v>1397</v>
      </c>
    </row>
    <row r="20" spans="1:4" x14ac:dyDescent="0.2">
      <c r="A20" s="43" t="s">
        <v>359</v>
      </c>
      <c r="B20" s="52" t="s">
        <v>226</v>
      </c>
      <c r="C20" s="74" t="s">
        <v>360</v>
      </c>
      <c r="D20" s="61"/>
    </row>
    <row r="21" spans="1:4" x14ac:dyDescent="0.2">
      <c r="A21" s="524" t="s">
        <v>361</v>
      </c>
      <c r="B21" s="33"/>
      <c r="C21" s="35" t="s">
        <v>341</v>
      </c>
      <c r="D21"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19"/>
  <sheetViews>
    <sheetView view="pageBreakPreview" zoomScaleNormal="100" zoomScaleSheetLayoutView="100" workbookViewId="0">
      <selection activeCell="C3" sqref="C3:D3"/>
    </sheetView>
  </sheetViews>
  <sheetFormatPr defaultColWidth="11.42578125" defaultRowHeight="15" x14ac:dyDescent="0.25"/>
  <cols>
    <col min="1" max="1" width="9.7109375" customWidth="1"/>
    <col min="2" max="2" width="18.7109375" customWidth="1"/>
    <col min="3" max="3" width="110.7109375" style="41" customWidth="1"/>
    <col min="4" max="4" width="12.7109375" customWidth="1"/>
  </cols>
  <sheetData>
    <row r="1" spans="1:4" x14ac:dyDescent="0.25">
      <c r="A1" s="24" t="s">
        <v>222</v>
      </c>
      <c r="B1" s="24" t="str">
        <f>Inventario!A1</f>
        <v>1.</v>
      </c>
      <c r="C1" s="885" t="str">
        <f>Inventario!B1</f>
        <v>Control permanente no planificable</v>
      </c>
      <c r="D1" s="885"/>
    </row>
    <row r="2" spans="1:4" x14ac:dyDescent="0.25">
      <c r="A2" s="25" t="s">
        <v>223</v>
      </c>
      <c r="B2" s="25" t="str">
        <f>Inventario!B40</f>
        <v>1.6</v>
      </c>
      <c r="C2" s="886" t="str">
        <f>Inventario!C40</f>
        <v>Contratación y prestación de servicios</v>
      </c>
      <c r="D2" s="886"/>
    </row>
    <row r="3" spans="1:4" ht="25.5" customHeight="1" x14ac:dyDescent="0.25">
      <c r="A3" s="57" t="s">
        <v>224</v>
      </c>
      <c r="B3" s="57" t="str">
        <f>Inventario!C42</f>
        <v>1.6.2</v>
      </c>
      <c r="C3" s="887" t="str">
        <f>Inventario!D42</f>
        <v>Valoración de las repercusiones económicas de cada contrato nuevo y/o reforma de los existentes en el cumplimiento de los principios de estabilidad presupuestaria y sostenibilidad financiera, excepto contratos menores</v>
      </c>
      <c r="D3" s="887"/>
    </row>
    <row r="4" spans="1:4" x14ac:dyDescent="0.25">
      <c r="A4" s="557"/>
      <c r="B4" s="539"/>
      <c r="C4" s="558"/>
    </row>
    <row r="5" spans="1:4" x14ac:dyDescent="0.25">
      <c r="A5" s="60"/>
      <c r="B5" s="52" t="s">
        <v>226</v>
      </c>
      <c r="C5" s="52" t="s">
        <v>227</v>
      </c>
      <c r="D5" s="61"/>
    </row>
    <row r="6" spans="1:4" ht="38.25" x14ac:dyDescent="0.25">
      <c r="A6" s="46"/>
      <c r="B6" s="540" t="str">
        <f>Inventario!E42</f>
        <v>Art. 4.1.b).5 RD 128/2018
DA3.3 L 9/2017</v>
      </c>
      <c r="C6" s="540" t="str">
        <f>Inventario!F42</f>
        <v xml:space="preserve">Será necesario el informe previo de la intervención sobre la procedencia de la implantación de nuevos servicios o la reforma de los existentes a efectos de la evaluación de la repercusión económica financiera y estabilidad presupuestaria de las respectivas propuestas. </v>
      </c>
      <c r="D6" s="811"/>
    </row>
    <row r="7" spans="1:4" x14ac:dyDescent="0.25">
      <c r="A7" s="799"/>
      <c r="B7" s="779"/>
      <c r="C7" s="790"/>
      <c r="D7" s="847"/>
    </row>
    <row r="8" spans="1:4" x14ac:dyDescent="0.25">
      <c r="A8" s="60" t="s">
        <v>228</v>
      </c>
      <c r="B8" s="52" t="s">
        <v>226</v>
      </c>
      <c r="C8" s="78" t="s">
        <v>229</v>
      </c>
      <c r="D8" s="815" t="s">
        <v>1396</v>
      </c>
    </row>
    <row r="9" spans="1:4" s="42" customFormat="1" ht="51" x14ac:dyDescent="0.2">
      <c r="A9" s="18" t="s">
        <v>230</v>
      </c>
      <c r="B9" s="538" t="s">
        <v>1353</v>
      </c>
      <c r="C9" s="32" t="s">
        <v>1354</v>
      </c>
      <c r="D9" s="820" t="s">
        <v>1397</v>
      </c>
    </row>
    <row r="10" spans="1:4" ht="51" x14ac:dyDescent="0.25">
      <c r="A10" s="18" t="s">
        <v>233</v>
      </c>
      <c r="B10" s="538" t="s">
        <v>1355</v>
      </c>
      <c r="C10" s="32" t="s">
        <v>1356</v>
      </c>
      <c r="D10" s="820" t="s">
        <v>1397</v>
      </c>
    </row>
    <row r="11" spans="1:4" s="42" customFormat="1" ht="12.75" x14ac:dyDescent="0.2">
      <c r="A11" s="43" t="s">
        <v>338</v>
      </c>
      <c r="B11" s="52" t="s">
        <v>226</v>
      </c>
      <c r="C11" s="61" t="s">
        <v>339</v>
      </c>
      <c r="D11" s="61"/>
    </row>
    <row r="12" spans="1:4" s="42" customFormat="1" ht="12.75" x14ac:dyDescent="0.2">
      <c r="A12" s="501" t="s">
        <v>340</v>
      </c>
      <c r="B12" s="32"/>
      <c r="C12" s="32" t="s">
        <v>341</v>
      </c>
      <c r="D12" s="820" t="s">
        <v>1398</v>
      </c>
    </row>
    <row r="13" spans="1:4" x14ac:dyDescent="0.25">
      <c r="A13" s="43" t="s">
        <v>342</v>
      </c>
      <c r="B13" s="52" t="s">
        <v>226</v>
      </c>
      <c r="C13" s="61" t="s">
        <v>343</v>
      </c>
      <c r="D13" s="61"/>
    </row>
    <row r="14" spans="1:4" x14ac:dyDescent="0.25">
      <c r="A14" s="499" t="s">
        <v>344</v>
      </c>
      <c r="B14" s="541"/>
      <c r="C14" s="32" t="s">
        <v>419</v>
      </c>
      <c r="D14" s="820"/>
    </row>
    <row r="15" spans="1:4" x14ac:dyDescent="0.25">
      <c r="A15" s="43" t="s">
        <v>359</v>
      </c>
      <c r="B15" s="52" t="s">
        <v>226</v>
      </c>
      <c r="C15" s="74" t="s">
        <v>360</v>
      </c>
      <c r="D15" s="61"/>
    </row>
    <row r="16" spans="1:4" x14ac:dyDescent="0.25">
      <c r="A16" s="524" t="s">
        <v>361</v>
      </c>
      <c r="B16" s="33"/>
      <c r="C16" s="35" t="s">
        <v>341</v>
      </c>
      <c r="D16" s="820" t="s">
        <v>1398</v>
      </c>
    </row>
    <row r="19" spans="3:3" x14ac:dyDescent="0.25">
      <c r="C19" s="772"/>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rowBreaks count="1" manualBreakCount="1">
    <brk id="1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16384" width="11.42578125" style="42"/>
  </cols>
  <sheetData>
    <row r="1" spans="1:4" x14ac:dyDescent="0.2">
      <c r="A1" s="24" t="s">
        <v>222</v>
      </c>
      <c r="B1" s="24" t="str">
        <f>Inventario!A1</f>
        <v>1.</v>
      </c>
      <c r="C1" s="885" t="s">
        <v>68</v>
      </c>
      <c r="D1" s="885"/>
    </row>
    <row r="2" spans="1:4" x14ac:dyDescent="0.2">
      <c r="A2" s="25" t="s">
        <v>223</v>
      </c>
      <c r="B2" s="25" t="str">
        <f>Inventario!B2</f>
        <v>1.1</v>
      </c>
      <c r="C2" s="886" t="s">
        <v>72</v>
      </c>
      <c r="D2" s="886"/>
    </row>
    <row r="3" spans="1:4" ht="26.25" customHeight="1" x14ac:dyDescent="0.2">
      <c r="A3" s="57" t="s">
        <v>224</v>
      </c>
      <c r="B3" s="57" t="str">
        <f>Inventario!C5</f>
        <v>1.1.3</v>
      </c>
      <c r="C3" s="887" t="s">
        <v>420</v>
      </c>
      <c r="D3" s="887"/>
    </row>
    <row r="4" spans="1:4" x14ac:dyDescent="0.2">
      <c r="B4" s="71"/>
    </row>
    <row r="5" spans="1:4" x14ac:dyDescent="0.2">
      <c r="A5" s="43"/>
      <c r="B5" s="11" t="s">
        <v>226</v>
      </c>
      <c r="C5" s="10" t="s">
        <v>227</v>
      </c>
      <c r="D5" s="783"/>
    </row>
    <row r="6" spans="1:4" ht="39.75" customHeight="1" x14ac:dyDescent="0.2">
      <c r="A6" s="46"/>
      <c r="B6" s="525" t="str">
        <f>Inventario!E5</f>
        <v>Art. 190.2 RDLeg 2/2004
Art. 72.1 RD 500/1990</v>
      </c>
      <c r="C6" s="45" t="str">
        <f>Inventario!F5</f>
        <v xml:space="preserve">Las bases de ejecución del presupuesto podrán establecer, previo informe de la intervención, las normas que regulen la expedición de órdenes de pago a justificar con cargo a los presupuestos de gastos, determinando los criterios generales, los límites cuantitativos y los conceptos presupuestarios a los que sean aplicables. </v>
      </c>
      <c r="D6" s="788"/>
    </row>
    <row r="7" spans="1:4" x14ac:dyDescent="0.2">
      <c r="A7" s="784"/>
      <c r="B7" s="779"/>
      <c r="C7" s="790"/>
      <c r="D7" s="785"/>
    </row>
    <row r="8" spans="1:4" x14ac:dyDescent="0.2">
      <c r="A8" s="43" t="s">
        <v>228</v>
      </c>
      <c r="B8" s="11" t="s">
        <v>226</v>
      </c>
      <c r="C8" s="5" t="str">
        <f>'1.1.1'!C8</f>
        <v>Aspectos a revisar</v>
      </c>
      <c r="D8" s="783" t="s">
        <v>1396</v>
      </c>
    </row>
    <row r="9" spans="1:4" ht="25.5" x14ac:dyDescent="0.2">
      <c r="A9" s="499" t="s">
        <v>230</v>
      </c>
      <c r="B9" s="28" t="s">
        <v>231</v>
      </c>
      <c r="C9" s="500" t="s">
        <v>232</v>
      </c>
      <c r="D9" s="775" t="s">
        <v>1397</v>
      </c>
    </row>
    <row r="10" spans="1:4" ht="25.5" x14ac:dyDescent="0.2">
      <c r="A10" s="509" t="s">
        <v>233</v>
      </c>
      <c r="B10" s="36" t="s">
        <v>234</v>
      </c>
      <c r="C10" s="645" t="s">
        <v>235</v>
      </c>
      <c r="D10" s="775" t="s">
        <v>1397</v>
      </c>
    </row>
    <row r="11" spans="1:4" ht="74.25" customHeight="1" x14ac:dyDescent="0.2">
      <c r="A11" s="15" t="s">
        <v>236</v>
      </c>
      <c r="B11" s="17" t="s">
        <v>422</v>
      </c>
      <c r="C11" s="528" t="s">
        <v>238</v>
      </c>
      <c r="D11" s="775" t="s">
        <v>1397</v>
      </c>
    </row>
    <row r="12" spans="1:4" ht="25.5" x14ac:dyDescent="0.2">
      <c r="A12" s="509" t="s">
        <v>239</v>
      </c>
      <c r="B12" s="16" t="s">
        <v>423</v>
      </c>
      <c r="C12" s="528" t="s">
        <v>424</v>
      </c>
      <c r="D12" s="775" t="s">
        <v>1397</v>
      </c>
    </row>
    <row r="13" spans="1:4" ht="25.5" x14ac:dyDescent="0.2">
      <c r="A13" s="15" t="s">
        <v>241</v>
      </c>
      <c r="B13" s="16" t="s">
        <v>425</v>
      </c>
      <c r="C13" s="528" t="s">
        <v>426</v>
      </c>
      <c r="D13" s="775" t="s">
        <v>1397</v>
      </c>
    </row>
    <row r="14" spans="1:4" ht="25.5" x14ac:dyDescent="0.2">
      <c r="A14" s="509" t="s">
        <v>244</v>
      </c>
      <c r="B14" s="16" t="s">
        <v>427</v>
      </c>
      <c r="C14" s="528" t="s">
        <v>428</v>
      </c>
      <c r="D14" s="775" t="s">
        <v>1397</v>
      </c>
    </row>
    <row r="15" spans="1:4" ht="25.5" x14ac:dyDescent="0.2">
      <c r="A15" s="15" t="s">
        <v>247</v>
      </c>
      <c r="B15" s="16" t="s">
        <v>429</v>
      </c>
      <c r="C15" s="528" t="s">
        <v>430</v>
      </c>
      <c r="D15" s="775" t="s">
        <v>1397</v>
      </c>
    </row>
    <row r="16" spans="1:4" ht="51" x14ac:dyDescent="0.2">
      <c r="A16" s="509" t="s">
        <v>250</v>
      </c>
      <c r="B16" s="17" t="s">
        <v>431</v>
      </c>
      <c r="C16" s="528" t="s">
        <v>432</v>
      </c>
      <c r="D16" s="775" t="s">
        <v>1397</v>
      </c>
    </row>
    <row r="17" spans="1:4" ht="38.25" x14ac:dyDescent="0.2">
      <c r="A17" s="15" t="s">
        <v>253</v>
      </c>
      <c r="B17" s="16" t="s">
        <v>433</v>
      </c>
      <c r="C17" s="528" t="s">
        <v>434</v>
      </c>
      <c r="D17" s="775" t="s">
        <v>1397</v>
      </c>
    </row>
    <row r="18" spans="1:4" ht="38.25" x14ac:dyDescent="0.2">
      <c r="A18" s="509" t="s">
        <v>256</v>
      </c>
      <c r="B18" s="16" t="s">
        <v>435</v>
      </c>
      <c r="C18" s="528" t="s">
        <v>436</v>
      </c>
      <c r="D18" s="775" t="s">
        <v>1397</v>
      </c>
    </row>
    <row r="19" spans="1:4" ht="51" x14ac:dyDescent="0.2">
      <c r="A19" s="15" t="s">
        <v>259</v>
      </c>
      <c r="B19" s="77" t="s">
        <v>437</v>
      </c>
      <c r="C19" s="530" t="s">
        <v>438</v>
      </c>
      <c r="D19" s="775" t="s">
        <v>1397</v>
      </c>
    </row>
    <row r="20" spans="1:4" x14ac:dyDescent="0.2">
      <c r="A20" s="43" t="s">
        <v>338</v>
      </c>
      <c r="B20" s="52" t="s">
        <v>226</v>
      </c>
      <c r="C20" s="61" t="s">
        <v>339</v>
      </c>
      <c r="D20" s="783"/>
    </row>
    <row r="21" spans="1:4" x14ac:dyDescent="0.2">
      <c r="A21" s="501" t="s">
        <v>340</v>
      </c>
      <c r="B21" s="32"/>
      <c r="C21" s="32" t="s">
        <v>341</v>
      </c>
      <c r="D21" s="787" t="s">
        <v>1398</v>
      </c>
    </row>
    <row r="22" spans="1:4" x14ac:dyDescent="0.2">
      <c r="A22" s="43" t="s">
        <v>342</v>
      </c>
      <c r="B22" s="52" t="s">
        <v>226</v>
      </c>
      <c r="C22" s="61" t="s">
        <v>343</v>
      </c>
      <c r="D22" s="783"/>
    </row>
    <row r="23" spans="1:4" x14ac:dyDescent="0.2">
      <c r="A23" s="501" t="s">
        <v>344</v>
      </c>
      <c r="B23" s="528"/>
      <c r="C23" s="32" t="s">
        <v>419</v>
      </c>
    </row>
    <row r="24" spans="1:4" x14ac:dyDescent="0.2">
      <c r="A24" s="43" t="s">
        <v>359</v>
      </c>
      <c r="B24" s="52" t="s">
        <v>226</v>
      </c>
      <c r="C24" s="74" t="s">
        <v>360</v>
      </c>
      <c r="D24" s="783"/>
    </row>
    <row r="25" spans="1:4" x14ac:dyDescent="0.2">
      <c r="A25" s="524" t="s">
        <v>361</v>
      </c>
      <c r="B25" s="33"/>
      <c r="C25" s="35" t="s">
        <v>341</v>
      </c>
      <c r="D25" s="787"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0"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5"/>
  <sheetViews>
    <sheetView zoomScaleNormal="100" zoomScaleSheetLayoutView="100" workbookViewId="0"/>
  </sheetViews>
  <sheetFormatPr defaultColWidth="11.42578125" defaultRowHeight="15" x14ac:dyDescent="0.25"/>
  <cols>
    <col min="1" max="1" width="9.7109375" customWidth="1"/>
    <col min="2" max="2" width="18.7109375" customWidth="1"/>
    <col min="3" max="3" width="110.7109375" style="41" customWidth="1"/>
    <col min="4" max="4" width="12.7109375" customWidth="1"/>
  </cols>
  <sheetData>
    <row r="1" spans="1:4" x14ac:dyDescent="0.25">
      <c r="A1" s="24" t="s">
        <v>222</v>
      </c>
      <c r="B1" s="24" t="str">
        <f>Inventario!A1</f>
        <v>1.</v>
      </c>
      <c r="C1" s="885" t="str">
        <f>Inventario!B1</f>
        <v>Control permanente no planificable</v>
      </c>
      <c r="D1" s="885"/>
    </row>
    <row r="2" spans="1:4" x14ac:dyDescent="0.25">
      <c r="A2" s="25" t="s">
        <v>223</v>
      </c>
      <c r="B2" s="25" t="str">
        <f>Inventario!B40</f>
        <v>1.6</v>
      </c>
      <c r="C2" s="886" t="str">
        <f>Inventario!C40</f>
        <v>Contratación y prestación de servicios</v>
      </c>
      <c r="D2" s="886"/>
    </row>
    <row r="3" spans="1:4" x14ac:dyDescent="0.25">
      <c r="A3" s="57" t="s">
        <v>224</v>
      </c>
      <c r="B3" s="57" t="str">
        <f>Inventario!C43</f>
        <v>1.6.3</v>
      </c>
      <c r="C3" s="887" t="str">
        <f>Inventario!D43</f>
        <v>Inversión financieramente sostenible</v>
      </c>
      <c r="D3" s="887"/>
    </row>
    <row r="4" spans="1:4" x14ac:dyDescent="0.25">
      <c r="A4" s="557"/>
      <c r="B4" s="539"/>
      <c r="C4" s="558"/>
    </row>
    <row r="5" spans="1:4" x14ac:dyDescent="0.25">
      <c r="A5" s="60"/>
      <c r="B5" s="52" t="s">
        <v>226</v>
      </c>
      <c r="C5" s="52" t="s">
        <v>227</v>
      </c>
      <c r="D5" s="52"/>
    </row>
    <row r="6" spans="1:4" ht="25.5" x14ac:dyDescent="0.25">
      <c r="A6" s="46"/>
      <c r="B6" s="540" t="str">
        <f>Inventario!E43</f>
        <v>DA16.6 RDLeg 2/2004</v>
      </c>
      <c r="C6" s="540" t="str">
        <f>Inventario!F43</f>
        <v>El órgano interventor informará sobre la consistencia y soporte de las proyecciones presupuestarias que contengan la memoria económica de la inversión financieramente sostenible de acuerdo con los criterios establecidos en la DA16 del RDLeg 2/2004.</v>
      </c>
      <c r="D6" s="540"/>
    </row>
    <row r="7" spans="1:4" s="847" customFormat="1" x14ac:dyDescent="0.25">
      <c r="A7" s="799"/>
      <c r="B7" s="779"/>
      <c r="C7" s="790"/>
    </row>
    <row r="8" spans="1:4" x14ac:dyDescent="0.25">
      <c r="A8" s="60" t="s">
        <v>228</v>
      </c>
      <c r="B8" s="52" t="s">
        <v>226</v>
      </c>
      <c r="C8" s="78" t="s">
        <v>229</v>
      </c>
      <c r="D8" s="849" t="s">
        <v>1396</v>
      </c>
    </row>
    <row r="9" spans="1:4" s="42" customFormat="1" ht="30.75" customHeight="1" x14ac:dyDescent="0.2">
      <c r="A9" s="18" t="s">
        <v>230</v>
      </c>
      <c r="B9" s="17" t="s">
        <v>195</v>
      </c>
      <c r="C9" s="655" t="s">
        <v>1357</v>
      </c>
      <c r="D9" s="820" t="s">
        <v>1397</v>
      </c>
    </row>
    <row r="10" spans="1:4" ht="25.5" x14ac:dyDescent="0.25">
      <c r="A10" s="18" t="s">
        <v>233</v>
      </c>
      <c r="B10" s="17" t="s">
        <v>1358</v>
      </c>
      <c r="C10" s="627" t="s">
        <v>1359</v>
      </c>
      <c r="D10" s="820" t="s">
        <v>1397</v>
      </c>
    </row>
    <row r="11" spans="1:4" ht="25.5" x14ac:dyDescent="0.25">
      <c r="A11" s="18" t="s">
        <v>236</v>
      </c>
      <c r="B11" s="17" t="s">
        <v>1360</v>
      </c>
      <c r="C11" s="32" t="s">
        <v>1361</v>
      </c>
      <c r="D11" s="820" t="s">
        <v>1397</v>
      </c>
    </row>
    <row r="12" spans="1:4" ht="38.25" x14ac:dyDescent="0.25">
      <c r="A12" s="18" t="s">
        <v>239</v>
      </c>
      <c r="B12" s="17" t="s">
        <v>1358</v>
      </c>
      <c r="C12" s="32" t="s">
        <v>1362</v>
      </c>
      <c r="D12" s="820" t="s">
        <v>1397</v>
      </c>
    </row>
    <row r="13" spans="1:4" ht="25.5" x14ac:dyDescent="0.25">
      <c r="A13" s="18" t="s">
        <v>241</v>
      </c>
      <c r="B13" s="17" t="s">
        <v>1363</v>
      </c>
      <c r="C13" s="32" t="s">
        <v>1364</v>
      </c>
      <c r="D13" s="820" t="s">
        <v>1397</v>
      </c>
    </row>
    <row r="14" spans="1:4" ht="25.5" x14ac:dyDescent="0.25">
      <c r="A14" s="18" t="s">
        <v>244</v>
      </c>
      <c r="B14" s="17" t="s">
        <v>1363</v>
      </c>
      <c r="C14" s="32" t="s">
        <v>1365</v>
      </c>
      <c r="D14" s="820" t="s">
        <v>1397</v>
      </c>
    </row>
    <row r="15" spans="1:4" ht="25.5" x14ac:dyDescent="0.25">
      <c r="A15" s="18" t="s">
        <v>247</v>
      </c>
      <c r="B15" s="17" t="s">
        <v>1366</v>
      </c>
      <c r="C15" s="32" t="s">
        <v>1367</v>
      </c>
      <c r="D15" s="820" t="s">
        <v>1397</v>
      </c>
    </row>
    <row r="16" spans="1:4" ht="38.25" x14ac:dyDescent="0.25">
      <c r="A16" s="18" t="s">
        <v>250</v>
      </c>
      <c r="B16" s="17" t="s">
        <v>1366</v>
      </c>
      <c r="C16" s="32" t="s">
        <v>1368</v>
      </c>
      <c r="D16" s="820" t="s">
        <v>1397</v>
      </c>
    </row>
    <row r="17" spans="1:4" s="42" customFormat="1" ht="12.75" x14ac:dyDescent="0.2">
      <c r="A17" s="43" t="s">
        <v>338</v>
      </c>
      <c r="B17" s="52" t="s">
        <v>226</v>
      </c>
      <c r="C17" s="61" t="s">
        <v>339</v>
      </c>
      <c r="D17" s="61"/>
    </row>
    <row r="18" spans="1:4" s="42" customFormat="1" ht="12.75" x14ac:dyDescent="0.2">
      <c r="A18" s="501" t="s">
        <v>340</v>
      </c>
      <c r="B18" s="32"/>
      <c r="C18" s="32" t="s">
        <v>341</v>
      </c>
      <c r="D18" s="820" t="s">
        <v>1398</v>
      </c>
    </row>
    <row r="19" spans="1:4" ht="12.75" customHeight="1" x14ac:dyDescent="0.25">
      <c r="A19" s="43" t="s">
        <v>342</v>
      </c>
      <c r="B19" s="52" t="s">
        <v>226</v>
      </c>
      <c r="C19" s="61" t="s">
        <v>343</v>
      </c>
      <c r="D19" s="61"/>
    </row>
    <row r="20" spans="1:4" ht="26.25" x14ac:dyDescent="0.25">
      <c r="A20" s="501" t="s">
        <v>344</v>
      </c>
      <c r="B20" s="538" t="s">
        <v>1369</v>
      </c>
      <c r="C20" s="665" t="s">
        <v>1370</v>
      </c>
      <c r="D20" s="820" t="s">
        <v>1397</v>
      </c>
    </row>
    <row r="21" spans="1:4" ht="25.5" x14ac:dyDescent="0.25">
      <c r="A21" s="501" t="s">
        <v>347</v>
      </c>
      <c r="B21" s="538" t="s">
        <v>1371</v>
      </c>
      <c r="C21" s="32" t="s">
        <v>1372</v>
      </c>
      <c r="D21" s="820" t="s">
        <v>1397</v>
      </c>
    </row>
    <row r="22" spans="1:4" ht="25.5" x14ac:dyDescent="0.25">
      <c r="A22" s="501" t="s">
        <v>350</v>
      </c>
      <c r="B22" s="538" t="s">
        <v>1373</v>
      </c>
      <c r="C22" s="32" t="s">
        <v>1374</v>
      </c>
      <c r="D22" s="820" t="s">
        <v>1397</v>
      </c>
    </row>
    <row r="23" spans="1:4" ht="25.5" x14ac:dyDescent="0.25">
      <c r="A23" s="524" t="s">
        <v>353</v>
      </c>
      <c r="B23" s="566" t="s">
        <v>1375</v>
      </c>
      <c r="C23" s="33" t="s">
        <v>1376</v>
      </c>
      <c r="D23" s="820" t="s">
        <v>1397</v>
      </c>
    </row>
    <row r="24" spans="1:4" ht="12.75" customHeight="1" x14ac:dyDescent="0.25">
      <c r="A24" s="43" t="s">
        <v>359</v>
      </c>
      <c r="B24" s="52" t="s">
        <v>226</v>
      </c>
      <c r="C24" s="74" t="s">
        <v>360</v>
      </c>
      <c r="D24" s="74"/>
    </row>
    <row r="25" spans="1:4" x14ac:dyDescent="0.25">
      <c r="A25" s="848" t="s">
        <v>361</v>
      </c>
      <c r="B25" s="35"/>
      <c r="C25" s="35" t="s">
        <v>455</v>
      </c>
      <c r="D25" s="532"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rowBreaks count="1" manualBreakCount="1">
    <brk id="23" max="16383" man="1"/>
  </rowBreaks>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Normal="10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16384" width="11.42578125" style="42"/>
  </cols>
  <sheetData>
    <row r="1" spans="1:4" x14ac:dyDescent="0.2">
      <c r="A1" s="67" t="s">
        <v>222</v>
      </c>
      <c r="B1" s="68" t="str">
        <f>Inventario!A1</f>
        <v>1.</v>
      </c>
      <c r="C1" s="1031" t="str">
        <f>Inventario!B1</f>
        <v>Control permanente no planificable</v>
      </c>
      <c r="D1" s="1031"/>
    </row>
    <row r="2" spans="1:4" x14ac:dyDescent="0.2">
      <c r="A2" s="69" t="s">
        <v>223</v>
      </c>
      <c r="B2" s="25" t="str">
        <f>Inventario!B44</f>
        <v>1.7</v>
      </c>
      <c r="C2" s="886" t="str">
        <f>Inventario!C44</f>
        <v>Control interno</v>
      </c>
      <c r="D2" s="886"/>
    </row>
    <row r="3" spans="1:4" x14ac:dyDescent="0.2">
      <c r="A3" s="64" t="s">
        <v>224</v>
      </c>
      <c r="B3" s="57" t="str">
        <f>Inventario!C45</f>
        <v>1.7.1</v>
      </c>
      <c r="C3" s="1034" t="str">
        <f>Inventario!D45</f>
        <v>Implantación de la fiscalización limitada previa de gastos</v>
      </c>
      <c r="D3" s="1034"/>
    </row>
    <row r="4" spans="1:4" x14ac:dyDescent="0.2">
      <c r="A4" s="785"/>
      <c r="B4" s="785"/>
      <c r="C4" s="785"/>
      <c r="D4" s="785"/>
    </row>
    <row r="5" spans="1:4" x14ac:dyDescent="0.2">
      <c r="A5" s="43"/>
      <c r="B5" s="11" t="s">
        <v>226</v>
      </c>
      <c r="C5" s="10" t="s">
        <v>227</v>
      </c>
      <c r="D5" s="791"/>
    </row>
    <row r="6" spans="1:4" ht="38.25" x14ac:dyDescent="0.2">
      <c r="A6" s="13"/>
      <c r="B6" s="540" t="str">
        <f>Inventario!E45</f>
        <v>Art. 219.2 RDLeg 2/2004
Art. 13.1 RD 424/2017</v>
      </c>
      <c r="C6" s="540" t="s">
        <v>202</v>
      </c>
      <c r="D6" s="786"/>
    </row>
    <row r="7" spans="1:4" x14ac:dyDescent="0.2">
      <c r="A7" s="784"/>
      <c r="B7" s="779"/>
      <c r="C7" s="790"/>
      <c r="D7" s="785"/>
    </row>
    <row r="8" spans="1:4" x14ac:dyDescent="0.2">
      <c r="A8" s="43" t="s">
        <v>228</v>
      </c>
      <c r="B8" s="11" t="s">
        <v>226</v>
      </c>
      <c r="C8" s="5" t="s">
        <v>229</v>
      </c>
      <c r="D8" s="791" t="s">
        <v>1396</v>
      </c>
    </row>
    <row r="9" spans="1:4" ht="25.5" x14ac:dyDescent="0.2">
      <c r="A9" s="499" t="s">
        <v>230</v>
      </c>
      <c r="B9" s="28" t="s">
        <v>231</v>
      </c>
      <c r="C9" s="500" t="s">
        <v>399</v>
      </c>
      <c r="D9" s="820" t="s">
        <v>1397</v>
      </c>
    </row>
    <row r="10" spans="1:4" ht="25.5" x14ac:dyDescent="0.2">
      <c r="A10" s="509" t="s">
        <v>233</v>
      </c>
      <c r="B10" s="36" t="s">
        <v>234</v>
      </c>
      <c r="C10" s="645" t="s">
        <v>856</v>
      </c>
      <c r="D10" s="820" t="s">
        <v>1397</v>
      </c>
    </row>
    <row r="11" spans="1:4" ht="25.5" x14ac:dyDescent="0.2">
      <c r="A11" s="18" t="s">
        <v>236</v>
      </c>
      <c r="B11" s="542" t="s">
        <v>1377</v>
      </c>
      <c r="C11" s="542" t="s">
        <v>440</v>
      </c>
      <c r="D11" s="820" t="s">
        <v>1397</v>
      </c>
    </row>
    <row r="12" spans="1:4" ht="25.5" x14ac:dyDescent="0.2">
      <c r="A12" s="509" t="s">
        <v>239</v>
      </c>
      <c r="B12" s="538" t="s">
        <v>1378</v>
      </c>
      <c r="C12" s="538" t="s">
        <v>1379</v>
      </c>
      <c r="D12" s="820" t="s">
        <v>1397</v>
      </c>
    </row>
    <row r="13" spans="1:4" ht="38.25" x14ac:dyDescent="0.2">
      <c r="A13" s="18" t="s">
        <v>241</v>
      </c>
      <c r="B13" s="538" t="s">
        <v>1380</v>
      </c>
      <c r="C13" s="528" t="s">
        <v>1381</v>
      </c>
      <c r="D13" s="820" t="s">
        <v>1397</v>
      </c>
    </row>
    <row r="14" spans="1:4" ht="38.25" x14ac:dyDescent="0.2">
      <c r="A14" s="509" t="s">
        <v>244</v>
      </c>
      <c r="B14" s="566" t="s">
        <v>1382</v>
      </c>
      <c r="C14" s="566" t="s">
        <v>1383</v>
      </c>
      <c r="D14" s="820" t="s">
        <v>1397</v>
      </c>
    </row>
    <row r="15" spans="1:4" x14ac:dyDescent="0.2">
      <c r="A15" s="43" t="s">
        <v>338</v>
      </c>
      <c r="B15" s="52" t="s">
        <v>226</v>
      </c>
      <c r="C15" s="61" t="s">
        <v>339</v>
      </c>
      <c r="D15" s="61"/>
    </row>
    <row r="16" spans="1:4" x14ac:dyDescent="0.2">
      <c r="A16" s="501" t="s">
        <v>340</v>
      </c>
      <c r="B16" s="32"/>
      <c r="C16" s="32" t="s">
        <v>341</v>
      </c>
      <c r="D16" s="820" t="s">
        <v>1398</v>
      </c>
    </row>
    <row r="17" spans="1:4" x14ac:dyDescent="0.2">
      <c r="A17" s="43" t="s">
        <v>342</v>
      </c>
      <c r="B17" s="52" t="s">
        <v>226</v>
      </c>
      <c r="C17" s="61" t="s">
        <v>343</v>
      </c>
      <c r="D17" s="61"/>
    </row>
    <row r="18" spans="1:4" x14ac:dyDescent="0.2">
      <c r="A18" s="501" t="s">
        <v>344</v>
      </c>
      <c r="B18" s="528"/>
      <c r="C18" s="772" t="s">
        <v>419</v>
      </c>
      <c r="D18" s="820"/>
    </row>
    <row r="19" spans="1:4" x14ac:dyDescent="0.2">
      <c r="A19" s="43" t="s">
        <v>359</v>
      </c>
      <c r="B19" s="52" t="s">
        <v>226</v>
      </c>
      <c r="C19" s="74" t="s">
        <v>360</v>
      </c>
      <c r="D19" s="74"/>
    </row>
    <row r="20" spans="1:4" x14ac:dyDescent="0.2">
      <c r="A20" s="524" t="s">
        <v>361</v>
      </c>
      <c r="B20" s="33"/>
      <c r="C20" s="35" t="s">
        <v>341</v>
      </c>
      <c r="D20"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1115</v>
      </c>
      <c r="B1" s="24" t="str">
        <f>Inventario!A1</f>
        <v>1.</v>
      </c>
      <c r="C1" s="885" t="str">
        <f>Inventario!B1</f>
        <v>Control permanente no planificable</v>
      </c>
      <c r="D1" s="885"/>
    </row>
    <row r="2" spans="1:4" x14ac:dyDescent="0.2">
      <c r="A2" s="25" t="s">
        <v>223</v>
      </c>
      <c r="B2" s="25" t="str">
        <f>Inventario!B46</f>
        <v>1.8</v>
      </c>
      <c r="C2" s="886" t="str">
        <f>Inventario!C46</f>
        <v>Otras materias</v>
      </c>
      <c r="D2" s="886"/>
    </row>
    <row r="3" spans="1:4" ht="25.5" customHeight="1" x14ac:dyDescent="0.2">
      <c r="A3" s="57" t="s">
        <v>224</v>
      </c>
      <c r="B3" s="57" t="str">
        <f>Inventario!C47</f>
        <v>1.8.1</v>
      </c>
      <c r="C3" s="887" t="str">
        <f>Inventario!D47</f>
        <v>Creación, modificación o disolución de mancomunidades u otras organizaciones asociativas, así como la adhesión a las mismas y la aprobación y modificación de sus estatutos</v>
      </c>
      <c r="D3" s="887"/>
    </row>
    <row r="5" spans="1:4" x14ac:dyDescent="0.2">
      <c r="A5" s="60"/>
      <c r="B5" s="52" t="s">
        <v>226</v>
      </c>
      <c r="C5" s="47" t="s">
        <v>227</v>
      </c>
      <c r="D5" s="815"/>
    </row>
    <row r="6" spans="1:4" ht="38.25" x14ac:dyDescent="0.2">
      <c r="A6" s="46"/>
      <c r="B6" s="540" t="str">
        <f>Inventario!E47</f>
        <v>Art. 47.2.g) L 7/1985
Art. 4.1.b).5 RD 128/2018</v>
      </c>
      <c r="C6" s="540" t="str">
        <f>Inventario!F47</f>
        <v xml:space="preserve">Será necesario el informe previo de la intervención o de quien legalmente los sustituyan, para la adopción de los acuerdos que traten asuntos sobre materias para las que se exija una mayoría especial, siempre que su alcance esté relacionado con la actividad económica financiera del sector público local. </v>
      </c>
      <c r="D6" s="786"/>
    </row>
    <row r="7" spans="1:4" x14ac:dyDescent="0.2">
      <c r="A7" s="844"/>
      <c r="B7" s="845"/>
      <c r="C7" s="846"/>
      <c r="D7" s="840"/>
    </row>
    <row r="8" spans="1:4" x14ac:dyDescent="0.2">
      <c r="A8" s="830" t="s">
        <v>228</v>
      </c>
      <c r="B8" s="831" t="s">
        <v>226</v>
      </c>
      <c r="C8" s="832" t="s">
        <v>229</v>
      </c>
      <c r="D8" s="833" t="s">
        <v>1396</v>
      </c>
    </row>
    <row r="9" spans="1:4" ht="25.5" x14ac:dyDescent="0.2">
      <c r="A9" s="499" t="s">
        <v>230</v>
      </c>
      <c r="B9" s="28" t="s">
        <v>231</v>
      </c>
      <c r="C9" s="500" t="s">
        <v>399</v>
      </c>
      <c r="D9" s="820" t="s">
        <v>1397</v>
      </c>
    </row>
    <row r="10" spans="1:4" ht="25.5" x14ac:dyDescent="0.2">
      <c r="A10" s="509" t="s">
        <v>233</v>
      </c>
      <c r="B10" s="36" t="s">
        <v>234</v>
      </c>
      <c r="C10" s="645" t="s">
        <v>1384</v>
      </c>
      <c r="D10" s="820" t="s">
        <v>1397</v>
      </c>
    </row>
    <row r="11" spans="1:4" ht="25.5" x14ac:dyDescent="0.2">
      <c r="A11" s="18" t="s">
        <v>236</v>
      </c>
      <c r="B11" s="537" t="s">
        <v>1385</v>
      </c>
      <c r="C11" s="542" t="s">
        <v>238</v>
      </c>
      <c r="D11" s="820" t="s">
        <v>1397</v>
      </c>
    </row>
    <row r="12" spans="1:4" ht="51" x14ac:dyDescent="0.2">
      <c r="A12" s="509" t="s">
        <v>239</v>
      </c>
      <c r="B12" s="538" t="s">
        <v>1386</v>
      </c>
      <c r="C12" s="528" t="s">
        <v>1287</v>
      </c>
      <c r="D12" s="820" t="s">
        <v>1397</v>
      </c>
    </row>
    <row r="13" spans="1:4" ht="25.5" x14ac:dyDescent="0.2">
      <c r="A13" s="18" t="s">
        <v>241</v>
      </c>
      <c r="B13" s="538" t="s">
        <v>1387</v>
      </c>
      <c r="C13" s="528" t="s">
        <v>1388</v>
      </c>
      <c r="D13" s="820" t="s">
        <v>1397</v>
      </c>
    </row>
    <row r="14" spans="1:4" s="533" customFormat="1" ht="25.5" x14ac:dyDescent="0.2">
      <c r="A14" s="509" t="s">
        <v>244</v>
      </c>
      <c r="B14" s="32" t="s">
        <v>1389</v>
      </c>
      <c r="C14" s="32" t="s">
        <v>1350</v>
      </c>
      <c r="D14" s="820" t="s">
        <v>1397</v>
      </c>
    </row>
    <row r="15" spans="1:4" x14ac:dyDescent="0.2">
      <c r="A15" s="72" t="s">
        <v>338</v>
      </c>
      <c r="B15" s="73" t="s">
        <v>226</v>
      </c>
      <c r="C15" s="74" t="s">
        <v>339</v>
      </c>
      <c r="D15" s="74"/>
    </row>
    <row r="16" spans="1:4" x14ac:dyDescent="0.2">
      <c r="A16" s="501" t="s">
        <v>340</v>
      </c>
      <c r="B16" s="32"/>
      <c r="C16" s="32" t="s">
        <v>341</v>
      </c>
      <c r="D16" s="820" t="s">
        <v>1398</v>
      </c>
    </row>
    <row r="17" spans="1:4" x14ac:dyDescent="0.2">
      <c r="A17" s="72" t="s">
        <v>342</v>
      </c>
      <c r="B17" s="73" t="s">
        <v>226</v>
      </c>
      <c r="C17" s="74" t="s">
        <v>343</v>
      </c>
      <c r="D17" s="74"/>
    </row>
    <row r="18" spans="1:4" ht="25.5" x14ac:dyDescent="0.2">
      <c r="A18" s="501" t="s">
        <v>344</v>
      </c>
      <c r="B18" s="566" t="s">
        <v>1390</v>
      </c>
      <c r="C18" s="530" t="s">
        <v>1242</v>
      </c>
      <c r="D18" s="820" t="s">
        <v>1397</v>
      </c>
    </row>
    <row r="19" spans="1:4" x14ac:dyDescent="0.2">
      <c r="A19" s="72" t="s">
        <v>359</v>
      </c>
      <c r="B19" s="73" t="s">
        <v>226</v>
      </c>
      <c r="C19" s="74" t="s">
        <v>360</v>
      </c>
      <c r="D19" s="74"/>
    </row>
    <row r="20" spans="1:4" x14ac:dyDescent="0.2">
      <c r="A20" s="524" t="s">
        <v>361</v>
      </c>
      <c r="B20" s="33"/>
      <c r="C20" s="35" t="s">
        <v>341</v>
      </c>
      <c r="D20"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Inventario!B46</f>
        <v>1.8</v>
      </c>
      <c r="C2" s="886" t="str">
        <f>Inventario!C46</f>
        <v>Otras materias</v>
      </c>
      <c r="D2" s="886"/>
    </row>
    <row r="3" spans="1:4" ht="25.5" customHeight="1" x14ac:dyDescent="0.2">
      <c r="A3" s="57" t="s">
        <v>224</v>
      </c>
      <c r="B3" s="57" t="str">
        <f>Inventario!C48</f>
        <v>1.8.2</v>
      </c>
      <c r="C3" s="887" t="str">
        <f>Inventario!D48</f>
        <v>Trasferencia de funciones o actividades a otras administraciones públicas, así como la aceptación de las delegaciones o encargos de gestión realizadas por otras administraciones, excepto que por ley se imponga obligatoriamente</v>
      </c>
      <c r="D3" s="887"/>
    </row>
    <row r="5" spans="1:4" x14ac:dyDescent="0.2">
      <c r="A5" s="60"/>
      <c r="B5" s="52" t="s">
        <v>226</v>
      </c>
      <c r="C5" s="47" t="s">
        <v>227</v>
      </c>
      <c r="D5" s="815"/>
    </row>
    <row r="6" spans="1:4" ht="47.25" customHeight="1" x14ac:dyDescent="0.2">
      <c r="A6" s="46"/>
      <c r="B6" s="540" t="str">
        <f>Inventario!E48</f>
        <v>Art. 47.2.h) L 7/1985
Art. 4.1.b).5 RD 128/2018</v>
      </c>
      <c r="C6" s="540" t="str">
        <f>Inventario!F48</f>
        <v xml:space="preserve">Será necesario el informe previo de la intervención o de quien legalmente los sustituyan, para la adopción de los acuerdos que traten asuntos sobre materias para las que se exija una mayoría especial, siempre que su alcance esté relacionado con la actividad económica financiera del sector público local. </v>
      </c>
      <c r="D6" s="786"/>
    </row>
    <row r="7" spans="1:4" x14ac:dyDescent="0.2">
      <c r="A7" s="799"/>
      <c r="B7" s="779"/>
      <c r="C7" s="790"/>
      <c r="D7" s="785"/>
    </row>
    <row r="8" spans="1:4" x14ac:dyDescent="0.2">
      <c r="A8" s="60" t="str">
        <f>'1.8.1'!A8</f>
        <v>A.</v>
      </c>
      <c r="B8" s="52" t="str">
        <f>'1.8.1'!B8</f>
        <v>Ref. Legislativa</v>
      </c>
      <c r="C8" s="61" t="s">
        <v>229</v>
      </c>
      <c r="D8" s="815" t="s">
        <v>1396</v>
      </c>
    </row>
    <row r="9" spans="1:4" ht="25.5" x14ac:dyDescent="0.2">
      <c r="A9" s="499" t="s">
        <v>230</v>
      </c>
      <c r="B9" s="28" t="s">
        <v>231</v>
      </c>
      <c r="C9" s="500" t="s">
        <v>232</v>
      </c>
      <c r="D9" s="820" t="s">
        <v>1397</v>
      </c>
    </row>
    <row r="10" spans="1:4" ht="25.5" x14ac:dyDescent="0.2">
      <c r="A10" s="509" t="s">
        <v>233</v>
      </c>
      <c r="B10" s="36" t="s">
        <v>234</v>
      </c>
      <c r="C10" s="645" t="s">
        <v>235</v>
      </c>
      <c r="D10" s="820" t="s">
        <v>1397</v>
      </c>
    </row>
    <row r="11" spans="1:4" ht="25.5" x14ac:dyDescent="0.2">
      <c r="A11" s="18" t="s">
        <v>236</v>
      </c>
      <c r="B11" s="537" t="s">
        <v>1385</v>
      </c>
      <c r="C11" s="666" t="s">
        <v>238</v>
      </c>
      <c r="D11" s="820" t="s">
        <v>1397</v>
      </c>
    </row>
    <row r="12" spans="1:4" ht="51" x14ac:dyDescent="0.2">
      <c r="A12" s="27" t="str">
        <f>'1.8.1'!A12</f>
        <v>A.4</v>
      </c>
      <c r="B12" s="538" t="str">
        <f>'1.8.1'!B12</f>
        <v>Art. 3.3.c) RD 128/2018
Art. 54.1.b) RDLeg 781/1986</v>
      </c>
      <c r="C12" s="538" t="s">
        <v>1299</v>
      </c>
      <c r="D12" s="820" t="s">
        <v>1397</v>
      </c>
    </row>
    <row r="13" spans="1:4" ht="25.5" x14ac:dyDescent="0.2">
      <c r="A13" s="18" t="s">
        <v>241</v>
      </c>
      <c r="B13" s="538" t="s">
        <v>1387</v>
      </c>
      <c r="C13" s="528" t="s">
        <v>1391</v>
      </c>
      <c r="D13" s="820" t="s">
        <v>1397</v>
      </c>
    </row>
    <row r="14" spans="1:4" ht="25.5" x14ac:dyDescent="0.2">
      <c r="A14" s="27" t="str">
        <f>'1.8.1'!A14</f>
        <v>A.6</v>
      </c>
      <c r="B14" s="538" t="str">
        <f>'1.8.1'!B14</f>
        <v>Art. 7.3 LO 2/2012</v>
      </c>
      <c r="C14" s="538" t="s">
        <v>1350</v>
      </c>
      <c r="D14" s="820" t="s">
        <v>1397</v>
      </c>
    </row>
    <row r="15" spans="1:4" x14ac:dyDescent="0.2">
      <c r="A15" s="72" t="str">
        <f>'1.8.1'!A15</f>
        <v>B.</v>
      </c>
      <c r="B15" s="73" t="str">
        <f>'1.8.1'!B15</f>
        <v>Ref. Legislativa</v>
      </c>
      <c r="C15" s="74" t="str">
        <f>'1.8.1'!C15</f>
        <v>Otros aspectos a revisar</v>
      </c>
      <c r="D15" s="74"/>
    </row>
    <row r="16" spans="1:4" x14ac:dyDescent="0.2">
      <c r="A16" s="501" t="str">
        <f>'1.8.1'!A16</f>
        <v>B.1</v>
      </c>
      <c r="B16" s="32"/>
      <c r="C16" s="32" t="str">
        <f>'1.8.1'!C16</f>
        <v>A criterio de la intervención.</v>
      </c>
      <c r="D16" s="820" t="s">
        <v>1398</v>
      </c>
    </row>
    <row r="17" spans="1:4" x14ac:dyDescent="0.2">
      <c r="A17" s="72" t="str">
        <f>'1.8.1'!A17</f>
        <v>C.</v>
      </c>
      <c r="B17" s="73" t="str">
        <f>'1.8.1'!B17</f>
        <v>Ref. Legislativa</v>
      </c>
      <c r="C17" s="74" t="str">
        <f>'1.8.1'!C17</f>
        <v>Se hace constar</v>
      </c>
      <c r="D17" s="74"/>
    </row>
    <row r="18" spans="1:4" ht="25.5" x14ac:dyDescent="0.2">
      <c r="A18" s="501" t="str">
        <f>'1.8.1'!A18</f>
        <v>C.1</v>
      </c>
      <c r="B18" s="566" t="str">
        <f>'1.8.1'!B18</f>
        <v>Art. 47.2 L 7/1985</v>
      </c>
      <c r="C18" s="530" t="str">
        <f>'1.8.1'!C18</f>
        <v xml:space="preserve">Se hace constar que se requerirá el voto favorable de la mayoría absoluta del número legal de miembros de la corporación para la aprobación del expediente. </v>
      </c>
      <c r="D18" s="820" t="s">
        <v>1397</v>
      </c>
    </row>
    <row r="19" spans="1:4" x14ac:dyDescent="0.2">
      <c r="A19" s="72" t="str">
        <f>'1.8.1'!A19</f>
        <v>D.</v>
      </c>
      <c r="B19" s="73" t="str">
        <f>'1.8.1'!B19</f>
        <v>Ref. Legislativa</v>
      </c>
      <c r="C19" s="74" t="str">
        <f>'1.8.1'!C19</f>
        <v>Otros se hace constar</v>
      </c>
      <c r="D19" s="74"/>
    </row>
    <row r="20" spans="1:4" x14ac:dyDescent="0.2">
      <c r="A20" s="524" t="str">
        <f>'1.8.1'!A20</f>
        <v>D.1</v>
      </c>
      <c r="B20" s="33"/>
      <c r="C20" s="35" t="str">
        <f>'1.8.1'!C20</f>
        <v>A criterio de la intervención.</v>
      </c>
      <c r="D20"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Inventario!B46</f>
        <v>1.8</v>
      </c>
      <c r="C2" s="886" t="str">
        <f>Inventario!C46</f>
        <v>Otras materias</v>
      </c>
      <c r="D2" s="886"/>
    </row>
    <row r="3" spans="1:4" x14ac:dyDescent="0.2">
      <c r="A3" s="57" t="s">
        <v>224</v>
      </c>
      <c r="B3" s="57" t="str">
        <f>Inventario!C49</f>
        <v>1.8.3</v>
      </c>
      <c r="C3" s="887" t="str">
        <f>Inventario!D49</f>
        <v>Municipalización o provincialización de actividades en régimen de monopolio y aprobación de la forma concreta de gestión del servicio correspondiente</v>
      </c>
      <c r="D3" s="887"/>
    </row>
    <row r="5" spans="1:4" x14ac:dyDescent="0.2">
      <c r="A5" s="60"/>
      <c r="B5" s="52" t="s">
        <v>226</v>
      </c>
      <c r="C5" s="47" t="s">
        <v>1392</v>
      </c>
      <c r="D5" s="815"/>
    </row>
    <row r="6" spans="1:4" ht="51" customHeight="1" x14ac:dyDescent="0.2">
      <c r="A6" s="46"/>
      <c r="B6" s="540" t="str">
        <f>Inventario!E49</f>
        <v>Art. 47.2.k) L 7/1985
Art. 4.1.b).5 RD 128/2018</v>
      </c>
      <c r="C6" s="540" t="str">
        <f>Inventario!F49</f>
        <v xml:space="preserve">Será necesario el informe previo de la intervención o de quien legalmente los sustituyan, para la adopción de los acuerdos que traten asuntos sobre materias para las que se exija una mayoría especial, siempre que su alcance esté relacionado con la actividad económica financiera del sector público local. </v>
      </c>
      <c r="D6" s="788"/>
    </row>
    <row r="7" spans="1:4" x14ac:dyDescent="0.2">
      <c r="A7" s="799"/>
      <c r="B7" s="779"/>
      <c r="C7" s="790"/>
      <c r="D7" s="785"/>
    </row>
    <row r="8" spans="1:4" x14ac:dyDescent="0.2">
      <c r="A8" s="60" t="str">
        <f>'1.8.1'!A8</f>
        <v>A.</v>
      </c>
      <c r="B8" s="52" t="str">
        <f>'1.8.1'!B8</f>
        <v>Ref. Legislativa</v>
      </c>
      <c r="C8" s="61" t="s">
        <v>229</v>
      </c>
      <c r="D8" s="815" t="s">
        <v>1396</v>
      </c>
    </row>
    <row r="9" spans="1:4" ht="25.5" x14ac:dyDescent="0.2">
      <c r="A9" s="499" t="s">
        <v>230</v>
      </c>
      <c r="B9" s="28" t="s">
        <v>231</v>
      </c>
      <c r="C9" s="500" t="s">
        <v>232</v>
      </c>
      <c r="D9" s="820" t="s">
        <v>1397</v>
      </c>
    </row>
    <row r="10" spans="1:4" ht="25.5" x14ac:dyDescent="0.2">
      <c r="A10" s="509" t="s">
        <v>233</v>
      </c>
      <c r="B10" s="36" t="s">
        <v>234</v>
      </c>
      <c r="C10" s="645" t="s">
        <v>1393</v>
      </c>
      <c r="D10" s="820" t="s">
        <v>1397</v>
      </c>
    </row>
    <row r="11" spans="1:4" ht="25.5" x14ac:dyDescent="0.2">
      <c r="A11" s="18" t="s">
        <v>236</v>
      </c>
      <c r="B11" s="537" t="s">
        <v>1385</v>
      </c>
      <c r="C11" s="666" t="s">
        <v>238</v>
      </c>
      <c r="D11" s="820" t="s">
        <v>1397</v>
      </c>
    </row>
    <row r="12" spans="1:4" ht="51" x14ac:dyDescent="0.2">
      <c r="A12" s="27" t="s">
        <v>239</v>
      </c>
      <c r="B12" s="538" t="str">
        <f>'1.8.1'!B12</f>
        <v>Art. 3.3.c) RD 128/2018
Art. 54.1.b) RDLeg 781/1986</v>
      </c>
      <c r="C12" s="528" t="s">
        <v>1299</v>
      </c>
      <c r="D12" s="820" t="s">
        <v>1397</v>
      </c>
    </row>
    <row r="13" spans="1:4" ht="25.5" x14ac:dyDescent="0.2">
      <c r="A13" s="27" t="s">
        <v>241</v>
      </c>
      <c r="B13" s="538" t="s">
        <v>1387</v>
      </c>
      <c r="C13" s="528" t="s">
        <v>1391</v>
      </c>
      <c r="D13" s="820" t="s">
        <v>1397</v>
      </c>
    </row>
    <row r="14" spans="1:4" ht="25.5" x14ac:dyDescent="0.2">
      <c r="A14" s="27" t="str">
        <f>'1.8.1'!A14</f>
        <v>A.6</v>
      </c>
      <c r="B14" s="538" t="str">
        <f>'1.8.1'!B14</f>
        <v>Art. 7.3 LO 2/2012</v>
      </c>
      <c r="C14" s="528" t="s">
        <v>1394</v>
      </c>
      <c r="D14" s="820" t="s">
        <v>1397</v>
      </c>
    </row>
    <row r="15" spans="1:4" x14ac:dyDescent="0.2">
      <c r="A15" s="72" t="str">
        <f>'1.8.1'!A15</f>
        <v>B.</v>
      </c>
      <c r="B15" s="73" t="str">
        <f>'1.8.1'!B15</f>
        <v>Ref. Legislativa</v>
      </c>
      <c r="C15" s="74" t="str">
        <f>'1.8.1'!C15</f>
        <v>Otros aspectos a revisar</v>
      </c>
      <c r="D15" s="74"/>
    </row>
    <row r="16" spans="1:4" x14ac:dyDescent="0.2">
      <c r="A16" s="501" t="str">
        <f>'1.8.1'!A16</f>
        <v>B.1</v>
      </c>
      <c r="B16" s="32"/>
      <c r="C16" s="32" t="str">
        <f>'1.8.1'!C16</f>
        <v>A criterio de la intervención.</v>
      </c>
      <c r="D16" s="820" t="s">
        <v>1398</v>
      </c>
    </row>
    <row r="17" spans="1:4" x14ac:dyDescent="0.2">
      <c r="A17" s="72" t="str">
        <f>'1.8.1'!A17</f>
        <v>C.</v>
      </c>
      <c r="B17" s="73" t="str">
        <f>'1.8.1'!B17</f>
        <v>Ref. Legislativa</v>
      </c>
      <c r="C17" s="74" t="str">
        <f>'1.8.1'!C17</f>
        <v>Se hace constar</v>
      </c>
      <c r="D17" s="74"/>
    </row>
    <row r="18" spans="1:4" ht="25.5" x14ac:dyDescent="0.2">
      <c r="A18" s="501" t="str">
        <f>'1.8.1'!A18</f>
        <v>C.1</v>
      </c>
      <c r="B18" s="566" t="str">
        <f>'1.8.1'!B18</f>
        <v>Art. 47.2 L 7/1985</v>
      </c>
      <c r="C18" s="530" t="str">
        <f>'1.8.1'!C18</f>
        <v xml:space="preserve">Se hace constar que se requerirá el voto favorable de la mayoría absoluta del número legal de miembros de la corporación para la aprobación del expediente. </v>
      </c>
      <c r="D18" s="820" t="s">
        <v>1397</v>
      </c>
    </row>
    <row r="19" spans="1:4" x14ac:dyDescent="0.2">
      <c r="A19" s="72" t="str">
        <f>'1.8.1'!A19</f>
        <v>D.</v>
      </c>
      <c r="B19" s="73" t="str">
        <f>'1.8.1'!B19</f>
        <v>Ref. Legislativa</v>
      </c>
      <c r="C19" s="74" t="str">
        <f>'1.8.1'!C19</f>
        <v>Otros se hace constar</v>
      </c>
      <c r="D19" s="74"/>
    </row>
    <row r="20" spans="1:4" x14ac:dyDescent="0.2">
      <c r="A20" s="524" t="str">
        <f>'1.8.1'!A20</f>
        <v>D.1</v>
      </c>
      <c r="B20" s="33"/>
      <c r="C20" s="35" t="str">
        <f>'1.8.1'!C20</f>
        <v>A criterio de la intervención.</v>
      </c>
      <c r="D20"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Inventario!B46</f>
        <v>1.8</v>
      </c>
      <c r="C2" s="886" t="str">
        <f>Inventario!C46</f>
        <v>Otras materias</v>
      </c>
      <c r="D2" s="886"/>
    </row>
    <row r="3" spans="1:4" x14ac:dyDescent="0.2">
      <c r="A3" s="57" t="s">
        <v>224</v>
      </c>
      <c r="B3" s="57" t="str">
        <f>Inventario!C50</f>
        <v>1.8.4</v>
      </c>
      <c r="C3" s="887" t="str">
        <f>Inventario!D50</f>
        <v>Otros asuntos que traten materias por las que se exija una mayoría especial</v>
      </c>
      <c r="D3" s="887"/>
    </row>
    <row r="5" spans="1:4" x14ac:dyDescent="0.2">
      <c r="A5" s="60"/>
      <c r="B5" s="52" t="s">
        <v>226</v>
      </c>
      <c r="C5" s="47" t="s">
        <v>227</v>
      </c>
      <c r="D5" s="786"/>
    </row>
    <row r="6" spans="1:4" ht="46.5" customHeight="1" x14ac:dyDescent="0.2">
      <c r="A6" s="46"/>
      <c r="B6" s="540" t="str">
        <f>Inventario!E50</f>
        <v>Art. 47.2.o) L 7/1985
Art. 4.1.b).5 RD 128/2018</v>
      </c>
      <c r="C6" s="540" t="str">
        <f>Inventario!F50</f>
        <v xml:space="preserve">Será necesario el informe previo de la intervención o de quien legalmente los sustituyan, para la adopción de los acuerdos que traten asuntos sobre materias para las que se exija una mayoría especial, siempre que su alcance esté relacionado con la actividad económica financiera del sector público local. </v>
      </c>
      <c r="D6" s="786"/>
    </row>
    <row r="7" spans="1:4" x14ac:dyDescent="0.2">
      <c r="A7" s="799"/>
      <c r="B7" s="779"/>
      <c r="C7" s="790"/>
      <c r="D7" s="785"/>
    </row>
    <row r="8" spans="1:4" x14ac:dyDescent="0.2">
      <c r="A8" s="60" t="str">
        <f>'1.8.1'!A8</f>
        <v>A.</v>
      </c>
      <c r="B8" s="52" t="str">
        <f>'1.8.1'!B8</f>
        <v>Ref. Legislativa</v>
      </c>
      <c r="C8" s="61" t="s">
        <v>229</v>
      </c>
      <c r="D8" s="815" t="s">
        <v>1396</v>
      </c>
    </row>
    <row r="9" spans="1:4" ht="25.5" x14ac:dyDescent="0.2">
      <c r="A9" s="499" t="s">
        <v>230</v>
      </c>
      <c r="B9" s="28" t="s">
        <v>231</v>
      </c>
      <c r="C9" s="500" t="s">
        <v>232</v>
      </c>
      <c r="D9" s="820" t="s">
        <v>1397</v>
      </c>
    </row>
    <row r="10" spans="1:4" ht="25.5" x14ac:dyDescent="0.2">
      <c r="A10" s="509" t="s">
        <v>233</v>
      </c>
      <c r="B10" s="36" t="s">
        <v>234</v>
      </c>
      <c r="C10" s="645" t="s">
        <v>235</v>
      </c>
      <c r="D10" s="820" t="s">
        <v>1397</v>
      </c>
    </row>
    <row r="11" spans="1:4" ht="25.5" x14ac:dyDescent="0.2">
      <c r="A11" s="18" t="s">
        <v>236</v>
      </c>
      <c r="B11" s="537" t="s">
        <v>1385</v>
      </c>
      <c r="C11" s="666" t="s">
        <v>238</v>
      </c>
      <c r="D11" s="820" t="s">
        <v>1397</v>
      </c>
    </row>
    <row r="12" spans="1:4" ht="54" customHeight="1" x14ac:dyDescent="0.2">
      <c r="A12" s="509" t="s">
        <v>239</v>
      </c>
      <c r="B12" s="538" t="str">
        <f>'1.8.1'!B12</f>
        <v>Art. 3.3.c) RD 128/2018
Art. 54.1.b) RDLeg 781/1986</v>
      </c>
      <c r="C12" s="528" t="s">
        <v>1299</v>
      </c>
      <c r="D12" s="820" t="s">
        <v>1397</v>
      </c>
    </row>
    <row r="13" spans="1:4" ht="25.5" x14ac:dyDescent="0.2">
      <c r="A13" s="18" t="s">
        <v>241</v>
      </c>
      <c r="B13" s="538" t="s">
        <v>1387</v>
      </c>
      <c r="C13" s="528" t="s">
        <v>1391</v>
      </c>
      <c r="D13" s="820" t="s">
        <v>1397</v>
      </c>
    </row>
    <row r="14" spans="1:4" ht="25.5" x14ac:dyDescent="0.2">
      <c r="A14" s="509" t="s">
        <v>244</v>
      </c>
      <c r="B14" s="538" t="str">
        <f>'1.8.1'!B14</f>
        <v>Art. 7.3 LO 2/2012</v>
      </c>
      <c r="C14" s="528" t="s">
        <v>1350</v>
      </c>
      <c r="D14" s="820" t="s">
        <v>1397</v>
      </c>
    </row>
    <row r="15" spans="1:4" x14ac:dyDescent="0.2">
      <c r="A15" s="72" t="str">
        <f>'1.8.1'!A15</f>
        <v>B.</v>
      </c>
      <c r="B15" s="73" t="str">
        <f>'1.8.1'!B15</f>
        <v>Ref. Legislativa</v>
      </c>
      <c r="C15" s="74" t="str">
        <f>'1.8.1'!C15</f>
        <v>Otros aspectos a revisar</v>
      </c>
      <c r="D15" s="74"/>
    </row>
    <row r="16" spans="1:4" x14ac:dyDescent="0.2">
      <c r="A16" s="501" t="str">
        <f>'1.8.1'!A16</f>
        <v>B.1</v>
      </c>
      <c r="B16" s="32"/>
      <c r="C16" s="32" t="str">
        <f>'1.8.1'!C16</f>
        <v>A criterio de la intervención.</v>
      </c>
      <c r="D16" s="820" t="s">
        <v>1398</v>
      </c>
    </row>
    <row r="17" spans="1:4" x14ac:dyDescent="0.2">
      <c r="A17" s="72" t="str">
        <f>'1.8.1'!A17</f>
        <v>C.</v>
      </c>
      <c r="B17" s="73" t="str">
        <f>'1.8.1'!B17</f>
        <v>Ref. Legislativa</v>
      </c>
      <c r="C17" s="74" t="str">
        <f>'1.8.1'!C17</f>
        <v>Se hace constar</v>
      </c>
      <c r="D17" s="74"/>
    </row>
    <row r="18" spans="1:4" ht="25.5" x14ac:dyDescent="0.2">
      <c r="A18" s="501" t="str">
        <f>'1.8.1'!A18</f>
        <v>C.1</v>
      </c>
      <c r="B18" s="566" t="str">
        <f>'1.8.1'!B18</f>
        <v>Art. 47.2 L 7/1985</v>
      </c>
      <c r="C18" s="530" t="str">
        <f>'1.8.1'!C18</f>
        <v xml:space="preserve">Se hace constar que se requerirá el voto favorable de la mayoría absoluta del número legal de miembros de la corporación para la aprobación del expediente. </v>
      </c>
      <c r="D18" s="820" t="s">
        <v>1397</v>
      </c>
    </row>
    <row r="19" spans="1:4" x14ac:dyDescent="0.2">
      <c r="A19" s="72" t="str">
        <f>'1.8.1'!A19</f>
        <v>D.</v>
      </c>
      <c r="B19" s="73" t="str">
        <f>'1.8.1'!B19</f>
        <v>Ref. Legislativa</v>
      </c>
      <c r="C19" s="74" t="str">
        <f>'1.8.1'!C19</f>
        <v>Otros se hace constar</v>
      </c>
      <c r="D19" s="74"/>
    </row>
    <row r="20" spans="1:4" x14ac:dyDescent="0.2">
      <c r="A20" s="524" t="str">
        <f>'1.8.1'!A20</f>
        <v>D.1</v>
      </c>
      <c r="B20" s="33"/>
      <c r="C20" s="35" t="str">
        <f>'1.8.1'!C20</f>
        <v>A criterio de la intervención.</v>
      </c>
      <c r="D20"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90" zoomScaleNormal="100" zoomScaleSheetLayoutView="9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16384" width="11.42578125" style="42"/>
  </cols>
  <sheetData>
    <row r="1" spans="1:4" x14ac:dyDescent="0.2">
      <c r="A1" s="24" t="s">
        <v>222</v>
      </c>
      <c r="B1" s="24" t="str">
        <f>Inventario!A1</f>
        <v>1.</v>
      </c>
      <c r="C1" s="885" t="str">
        <f>Inventario!B1</f>
        <v>Control permanente no planificable</v>
      </c>
      <c r="D1" s="885"/>
    </row>
    <row r="2" spans="1:4" x14ac:dyDescent="0.2">
      <c r="A2" s="25" t="s">
        <v>223</v>
      </c>
      <c r="B2" s="25" t="str">
        <f>Inventario!B46</f>
        <v>1.8</v>
      </c>
      <c r="C2" s="886" t="str">
        <f>Inventario!C46</f>
        <v>Otras materias</v>
      </c>
      <c r="D2" s="886"/>
    </row>
    <row r="3" spans="1:4" x14ac:dyDescent="0.2">
      <c r="A3" s="57" t="s">
        <v>224</v>
      </c>
      <c r="B3" s="57" t="str">
        <f>Inventario!C51</f>
        <v>1.8.5</v>
      </c>
      <c r="C3" s="887" t="str">
        <f>Inventario!D51</f>
        <v>Iniciativas vecinales que afecten a derechos y obligaciones de contenido económico</v>
      </c>
      <c r="D3" s="887"/>
    </row>
    <row r="5" spans="1:4" x14ac:dyDescent="0.2">
      <c r="A5" s="60"/>
      <c r="B5" s="52" t="s">
        <v>226</v>
      </c>
      <c r="C5" s="47" t="s">
        <v>227</v>
      </c>
      <c r="D5" s="815"/>
    </row>
    <row r="6" spans="1:4" ht="33" customHeight="1" x14ac:dyDescent="0.2">
      <c r="A6" s="46"/>
      <c r="B6" s="540" t="str">
        <f>Inventario!E51</f>
        <v>Art. 70 bis.2 L 7/1985</v>
      </c>
      <c r="C6" s="540" t="str">
        <f>Inventario!F51</f>
        <v xml:space="preserve">En todo caso, se requerirá el informe previo de legalidad de la secretaría del ayuntamiento, así como el informe de la intervención cuando la iniciativa afecte a derechos y obligaciones de contenido económico del ayuntamiento. </v>
      </c>
      <c r="D6" s="786"/>
    </row>
    <row r="7" spans="1:4" x14ac:dyDescent="0.2">
      <c r="A7" s="799"/>
      <c r="B7" s="779"/>
      <c r="C7" s="790"/>
      <c r="D7" s="785"/>
    </row>
    <row r="8" spans="1:4" x14ac:dyDescent="0.2">
      <c r="A8" s="60" t="str">
        <f>'1.8.1'!A8</f>
        <v>A.</v>
      </c>
      <c r="B8" s="52" t="str">
        <f>'1.8.1'!B8</f>
        <v>Ref. Legislativa</v>
      </c>
      <c r="C8" s="61" t="s">
        <v>229</v>
      </c>
      <c r="D8" s="815" t="s">
        <v>1396</v>
      </c>
    </row>
    <row r="9" spans="1:4" ht="25.5" x14ac:dyDescent="0.2">
      <c r="A9" s="499" t="s">
        <v>230</v>
      </c>
      <c r="B9" s="28" t="s">
        <v>231</v>
      </c>
      <c r="C9" s="500" t="s">
        <v>399</v>
      </c>
      <c r="D9" s="820" t="s">
        <v>1397</v>
      </c>
    </row>
    <row r="10" spans="1:4" ht="25.5" x14ac:dyDescent="0.2">
      <c r="A10" s="509" t="s">
        <v>233</v>
      </c>
      <c r="B10" s="36" t="s">
        <v>234</v>
      </c>
      <c r="C10" s="645" t="s">
        <v>1395</v>
      </c>
      <c r="D10" s="820" t="s">
        <v>1397</v>
      </c>
    </row>
    <row r="11" spans="1:4" ht="25.5" x14ac:dyDescent="0.2">
      <c r="A11" s="18" t="s">
        <v>236</v>
      </c>
      <c r="B11" s="537" t="s">
        <v>1385</v>
      </c>
      <c r="C11" s="666" t="s">
        <v>238</v>
      </c>
      <c r="D11" s="820" t="s">
        <v>1397</v>
      </c>
    </row>
    <row r="12" spans="1:4" ht="51" x14ac:dyDescent="0.2">
      <c r="A12" s="27" t="s">
        <v>239</v>
      </c>
      <c r="B12" s="538" t="str">
        <f>'1.8.1'!B12</f>
        <v>Art. 3.3.c) RD 128/2018
Art. 54.1.b) RDLeg 781/1986</v>
      </c>
      <c r="C12" s="528" t="str">
        <f>'1.8.1'!C12</f>
        <v>Que consta el informe favorable de la secretaría de la corporación.</v>
      </c>
      <c r="D12" s="820" t="s">
        <v>1397</v>
      </c>
    </row>
    <row r="13" spans="1:4" ht="25.5" x14ac:dyDescent="0.2">
      <c r="A13" s="18" t="s">
        <v>241</v>
      </c>
      <c r="B13" s="538" t="s">
        <v>1387</v>
      </c>
      <c r="C13" s="528" t="s">
        <v>1391</v>
      </c>
      <c r="D13" s="820" t="s">
        <v>1397</v>
      </c>
    </row>
    <row r="14" spans="1:4" ht="25.5" x14ac:dyDescent="0.2">
      <c r="A14" s="27" t="s">
        <v>244</v>
      </c>
      <c r="B14" s="538" t="str">
        <f>'1.8.1'!B14</f>
        <v>Art. 7.3 LO 2/2012</v>
      </c>
      <c r="C14" s="528" t="str">
        <f>'1.8.1'!C14</f>
        <v xml:space="preserve">Que de la valoración de los datos existentes en el expediente se desprende que la ejecución de la actuación propuesta no afectará al cumplimiento de los objetivos de estabilidad presupuestaria y sostenibilidad financiera. </v>
      </c>
      <c r="D14" s="820" t="s">
        <v>1397</v>
      </c>
    </row>
    <row r="15" spans="1:4" x14ac:dyDescent="0.2">
      <c r="A15" s="72" t="str">
        <f>'1.8.1'!A15</f>
        <v>B.</v>
      </c>
      <c r="B15" s="73" t="str">
        <f>'1.8.1'!B15</f>
        <v>Ref. Legislativa</v>
      </c>
      <c r="C15" s="74" t="str">
        <f>'1.8.1'!C15</f>
        <v>Otros aspectos a revisar</v>
      </c>
      <c r="D15" s="74"/>
    </row>
    <row r="16" spans="1:4" x14ac:dyDescent="0.2">
      <c r="A16" s="501" t="str">
        <f>'1.8.1'!A16</f>
        <v>B.1</v>
      </c>
      <c r="B16" s="32"/>
      <c r="C16" s="32" t="str">
        <f>'1.8.1'!C16</f>
        <v>A criterio de la intervención.</v>
      </c>
      <c r="D16" s="820" t="s">
        <v>1398</v>
      </c>
    </row>
    <row r="17" spans="1:4" x14ac:dyDescent="0.2">
      <c r="A17" s="72" t="str">
        <f>'1.8.1'!A17</f>
        <v>C.</v>
      </c>
      <c r="B17" s="73" t="str">
        <f>'1.8.1'!B17</f>
        <v>Ref. Legislativa</v>
      </c>
      <c r="C17" s="74" t="str">
        <f>'1.8.1'!C17</f>
        <v>Se hace constar</v>
      </c>
      <c r="D17" s="74"/>
    </row>
    <row r="18" spans="1:4" ht="25.5" x14ac:dyDescent="0.2">
      <c r="A18" s="501" t="str">
        <f>'1.8.1'!A18</f>
        <v>C.1</v>
      </c>
      <c r="B18" s="566" t="str">
        <f>'1.8.1'!B18</f>
        <v>Art. 47.2 L 7/1985</v>
      </c>
      <c r="C18" s="530" t="str">
        <f>'1.8.1'!C18</f>
        <v xml:space="preserve">Se hace constar que se requerirá el voto favorable de la mayoría absoluta del número legal de miembros de la corporación para la aprobación del expediente. </v>
      </c>
      <c r="D18" s="820" t="s">
        <v>1397</v>
      </c>
    </row>
    <row r="19" spans="1:4" x14ac:dyDescent="0.2">
      <c r="A19" s="72" t="str">
        <f>'1.8.1'!A19</f>
        <v>D.</v>
      </c>
      <c r="B19" s="73" t="str">
        <f>'1.8.1'!B19</f>
        <v>Ref. Legislativa</v>
      </c>
      <c r="C19" s="74" t="str">
        <f>'1.8.1'!C19</f>
        <v>Otros se hace constar</v>
      </c>
      <c r="D19" s="74"/>
    </row>
    <row r="20" spans="1:4" x14ac:dyDescent="0.2">
      <c r="A20" s="524" t="str">
        <f>'1.8.1'!A20</f>
        <v>D.1</v>
      </c>
      <c r="B20" s="33"/>
      <c r="C20" s="35" t="str">
        <f>'1.8.1'!C20</f>
        <v>A criterio de la intervención.</v>
      </c>
      <c r="D20" s="820" t="s">
        <v>1398</v>
      </c>
    </row>
  </sheetData>
  <mergeCells count="3">
    <mergeCell ref="C1:D1"/>
    <mergeCell ref="C2:D2"/>
    <mergeCell ref="C3:D3"/>
  </mergeCells>
  <printOptions horizontalCentered="1"/>
  <pageMargins left="0.70866141732283472" right="0.70866141732283472" top="1.0629921259842521" bottom="0.74803149606299213" header="0.31496062992125984" footer="0.31496062992125984"/>
  <pageSetup paperSize="9" scale="86" fitToHeight="2"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90" zoomScaleNormal="90" zoomScaleSheetLayoutView="130" workbookViewId="0"/>
  </sheetViews>
  <sheetFormatPr defaultColWidth="11.42578125" defaultRowHeight="12.75" x14ac:dyDescent="0.2"/>
  <cols>
    <col min="1" max="1" width="9.7109375" style="42" customWidth="1"/>
    <col min="2" max="2" width="18.7109375" style="42" customWidth="1"/>
    <col min="3" max="3" width="110.7109375" style="42" customWidth="1"/>
    <col min="4" max="16384" width="11.42578125" style="42"/>
  </cols>
  <sheetData>
    <row r="1" spans="1:4" x14ac:dyDescent="0.2">
      <c r="A1" s="24" t="s">
        <v>222</v>
      </c>
      <c r="B1" s="24" t="str">
        <f>Inventario!A1</f>
        <v>1.</v>
      </c>
      <c r="C1" s="885" t="s">
        <v>68</v>
      </c>
      <c r="D1" s="885"/>
    </row>
    <row r="2" spans="1:4" x14ac:dyDescent="0.2">
      <c r="A2" s="25" t="s">
        <v>223</v>
      </c>
      <c r="B2" s="25" t="str">
        <f>Inventario!B2</f>
        <v>1.1</v>
      </c>
      <c r="C2" s="886" t="s">
        <v>72</v>
      </c>
      <c r="D2" s="886"/>
    </row>
    <row r="3" spans="1:4" ht="24.75" customHeight="1" x14ac:dyDescent="0.2">
      <c r="A3" s="57" t="s">
        <v>224</v>
      </c>
      <c r="B3" s="57" t="str">
        <f>Inventario!C6</f>
        <v>1.1.4</v>
      </c>
      <c r="C3" s="887" t="s">
        <v>439</v>
      </c>
      <c r="D3" s="887"/>
    </row>
    <row r="4" spans="1:4" x14ac:dyDescent="0.2">
      <c r="C4" s="531"/>
    </row>
    <row r="5" spans="1:4" x14ac:dyDescent="0.2">
      <c r="A5" s="43"/>
      <c r="B5" s="11" t="s">
        <v>226</v>
      </c>
      <c r="C5" s="10" t="s">
        <v>227</v>
      </c>
      <c r="D5" s="783"/>
    </row>
    <row r="6" spans="1:4" ht="25.5" x14ac:dyDescent="0.2">
      <c r="A6" s="46"/>
      <c r="B6" s="532" t="str">
        <f>Inventario!E6</f>
        <v>Art. 75.1 RD 500/1990</v>
      </c>
      <c r="C6" s="45" t="str">
        <f>Inventario!F6</f>
        <v xml:space="preserve">Las entidades locales podrán establecer en las bases de ejecución del presupuesto, previo informe de la intervención, las normas que regulan los anticipos de caja fija. </v>
      </c>
      <c r="D6" s="788"/>
    </row>
    <row r="7" spans="1:4" x14ac:dyDescent="0.2">
      <c r="A7" s="526"/>
      <c r="B7" s="6"/>
      <c r="C7" s="527"/>
    </row>
    <row r="8" spans="1:4" x14ac:dyDescent="0.2">
      <c r="A8" s="43" t="s">
        <v>228</v>
      </c>
      <c r="B8" s="11" t="s">
        <v>226</v>
      </c>
      <c r="C8" s="5" t="s">
        <v>229</v>
      </c>
      <c r="D8" s="783" t="s">
        <v>1396</v>
      </c>
    </row>
    <row r="9" spans="1:4" ht="25.5" x14ac:dyDescent="0.2">
      <c r="A9" s="499" t="s">
        <v>230</v>
      </c>
      <c r="B9" s="28" t="s">
        <v>231</v>
      </c>
      <c r="C9" s="500" t="s">
        <v>399</v>
      </c>
      <c r="D9" s="775" t="s">
        <v>1397</v>
      </c>
    </row>
    <row r="10" spans="1:4" ht="25.5" x14ac:dyDescent="0.2">
      <c r="A10" s="509" t="s">
        <v>233</v>
      </c>
      <c r="B10" s="36" t="s">
        <v>234</v>
      </c>
      <c r="C10" s="645" t="s">
        <v>235</v>
      </c>
      <c r="D10" s="775" t="s">
        <v>1397</v>
      </c>
    </row>
    <row r="11" spans="1:4" ht="75.75" customHeight="1" x14ac:dyDescent="0.2">
      <c r="A11" s="15" t="s">
        <v>236</v>
      </c>
      <c r="B11" s="17" t="s">
        <v>422</v>
      </c>
      <c r="C11" s="528" t="s">
        <v>440</v>
      </c>
      <c r="D11" s="775" t="s">
        <v>1397</v>
      </c>
    </row>
    <row r="12" spans="1:4" s="533" customFormat="1" ht="25.5" x14ac:dyDescent="0.2">
      <c r="A12" s="509" t="s">
        <v>239</v>
      </c>
      <c r="B12" s="16" t="s">
        <v>441</v>
      </c>
      <c r="C12" s="528" t="s">
        <v>442</v>
      </c>
      <c r="D12" s="775" t="s">
        <v>1397</v>
      </c>
    </row>
    <row r="13" spans="1:4" ht="25.5" x14ac:dyDescent="0.2">
      <c r="A13" s="15" t="s">
        <v>241</v>
      </c>
      <c r="B13" s="16" t="s">
        <v>443</v>
      </c>
      <c r="C13" s="528" t="s">
        <v>444</v>
      </c>
      <c r="D13" s="775" t="s">
        <v>1397</v>
      </c>
    </row>
    <row r="14" spans="1:4" ht="25.5" x14ac:dyDescent="0.2">
      <c r="A14" s="509" t="s">
        <v>244</v>
      </c>
      <c r="B14" s="16" t="s">
        <v>445</v>
      </c>
      <c r="C14" s="528" t="s">
        <v>446</v>
      </c>
      <c r="D14" s="775" t="s">
        <v>1397</v>
      </c>
    </row>
    <row r="15" spans="1:4" ht="25.5" x14ac:dyDescent="0.2">
      <c r="A15" s="15" t="s">
        <v>247</v>
      </c>
      <c r="B15" s="16" t="s">
        <v>447</v>
      </c>
      <c r="C15" s="528" t="s">
        <v>448</v>
      </c>
      <c r="D15" s="775" t="s">
        <v>1397</v>
      </c>
    </row>
    <row r="16" spans="1:4" ht="25.5" x14ac:dyDescent="0.2">
      <c r="A16" s="509" t="s">
        <v>250</v>
      </c>
      <c r="B16" s="16" t="s">
        <v>449</v>
      </c>
      <c r="C16" s="671" t="s">
        <v>450</v>
      </c>
      <c r="D16" s="775" t="s">
        <v>1397</v>
      </c>
    </row>
    <row r="17" spans="1:4" ht="51" x14ac:dyDescent="0.2">
      <c r="A17" s="15" t="s">
        <v>253</v>
      </c>
      <c r="B17" s="16" t="s">
        <v>451</v>
      </c>
      <c r="C17" s="528" t="s">
        <v>452</v>
      </c>
      <c r="D17" s="775" t="s">
        <v>1397</v>
      </c>
    </row>
    <row r="18" spans="1:4" ht="38.25" x14ac:dyDescent="0.2">
      <c r="A18" s="509" t="s">
        <v>256</v>
      </c>
      <c r="B18" s="77" t="s">
        <v>453</v>
      </c>
      <c r="C18" s="530" t="s">
        <v>454</v>
      </c>
      <c r="D18" s="775" t="s">
        <v>1397</v>
      </c>
    </row>
    <row r="19" spans="1:4" x14ac:dyDescent="0.2">
      <c r="A19" s="43" t="s">
        <v>338</v>
      </c>
      <c r="B19" s="52" t="s">
        <v>226</v>
      </c>
      <c r="C19" s="61" t="s">
        <v>339</v>
      </c>
      <c r="D19" s="783"/>
    </row>
    <row r="20" spans="1:4" x14ac:dyDescent="0.2">
      <c r="A20" s="501" t="s">
        <v>340</v>
      </c>
      <c r="B20" s="32"/>
      <c r="C20" s="32" t="s">
        <v>455</v>
      </c>
      <c r="D20" s="775" t="s">
        <v>1398</v>
      </c>
    </row>
    <row r="21" spans="1:4" x14ac:dyDescent="0.2">
      <c r="A21" s="43" t="s">
        <v>342</v>
      </c>
      <c r="B21" s="52" t="s">
        <v>226</v>
      </c>
      <c r="C21" s="61" t="s">
        <v>343</v>
      </c>
      <c r="D21" s="783"/>
    </row>
    <row r="22" spans="1:4" x14ac:dyDescent="0.2">
      <c r="A22" s="501" t="s">
        <v>344</v>
      </c>
      <c r="B22" s="528"/>
      <c r="C22" s="32" t="s">
        <v>419</v>
      </c>
    </row>
    <row r="23" spans="1:4" x14ac:dyDescent="0.2">
      <c r="A23" s="43" t="s">
        <v>359</v>
      </c>
      <c r="B23" s="52" t="s">
        <v>226</v>
      </c>
      <c r="C23" s="74" t="s">
        <v>360</v>
      </c>
      <c r="D23" s="783"/>
    </row>
    <row r="24" spans="1:4" x14ac:dyDescent="0.2">
      <c r="A24" s="524" t="s">
        <v>361</v>
      </c>
      <c r="B24" s="33"/>
      <c r="C24" s="35" t="s">
        <v>455</v>
      </c>
      <c r="D24" s="775" t="s">
        <v>1398</v>
      </c>
    </row>
  </sheetData>
  <mergeCells count="3">
    <mergeCell ref="C3:D3"/>
    <mergeCell ref="C2:D2"/>
    <mergeCell ref="C1:D1"/>
  </mergeCells>
  <printOptions horizontalCentered="1"/>
  <pageMargins left="0.70866141732283472" right="0.70866141732283472" top="1.0629921259842521" bottom="0.74803149606299213" header="0.31496062992125984" footer="0.31496062992125984"/>
  <pageSetup paperSize="9" scale="40"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view="pageBreakPreview" zoomScaleNormal="90" zoomScaleSheetLayoutView="100" workbookViewId="0"/>
  </sheetViews>
  <sheetFormatPr defaultColWidth="11.42578125" defaultRowHeight="12.75" x14ac:dyDescent="0.2"/>
  <cols>
    <col min="1" max="1" width="9.7109375" style="42" customWidth="1"/>
    <col min="2" max="2" width="18.7109375" style="42" customWidth="1"/>
    <col min="3" max="3" width="110.7109375" style="42" customWidth="1"/>
    <col min="4" max="4" width="12.7109375" style="42" customWidth="1"/>
    <col min="5" max="5" width="13" style="44" customWidth="1"/>
    <col min="6" max="16384" width="11.42578125" style="42"/>
  </cols>
  <sheetData>
    <row r="1" spans="1:5" x14ac:dyDescent="0.2">
      <c r="A1" s="24" t="s">
        <v>222</v>
      </c>
      <c r="B1" s="24" t="str">
        <f>Inventario!A1</f>
        <v>1.</v>
      </c>
      <c r="C1" s="24" t="s">
        <v>68</v>
      </c>
      <c r="D1" s="24"/>
    </row>
    <row r="2" spans="1:5" x14ac:dyDescent="0.2">
      <c r="A2" s="25" t="s">
        <v>223</v>
      </c>
      <c r="B2" s="25" t="str">
        <f>Inventario!B2</f>
        <v>1.1</v>
      </c>
      <c r="C2" s="25" t="s">
        <v>72</v>
      </c>
      <c r="D2" s="25"/>
    </row>
    <row r="3" spans="1:5" x14ac:dyDescent="0.2">
      <c r="A3" s="57" t="s">
        <v>224</v>
      </c>
      <c r="B3" s="57" t="str">
        <f>Inventario!C7</f>
        <v>1.1.5</v>
      </c>
      <c r="C3" s="51" t="s">
        <v>90</v>
      </c>
      <c r="D3" s="51"/>
    </row>
    <row r="4" spans="1:5" x14ac:dyDescent="0.2">
      <c r="C4" s="531"/>
      <c r="D4" s="531"/>
    </row>
    <row r="5" spans="1:5" x14ac:dyDescent="0.2">
      <c r="A5" s="43"/>
      <c r="B5" s="11" t="s">
        <v>226</v>
      </c>
      <c r="C5" s="10" t="s">
        <v>227</v>
      </c>
      <c r="D5" s="791"/>
    </row>
    <row r="6" spans="1:5" ht="57" customHeight="1" x14ac:dyDescent="0.2">
      <c r="A6" s="46"/>
      <c r="B6" s="75" t="str">
        <f>Inventario!E7</f>
        <v>Art. 16.2 RD 1463/2007</v>
      </c>
      <c r="C6" s="45" t="str">
        <f>Inventario!F7</f>
        <v>La intervención elevará al pleno un informe sobre el cumplimiento del objetivo de estabilidad de la propia entidad local y de sus organismos autónomos y entidades dependientes. El informe se emitirá con carácter independiente y se incorporará al previsto en el artículo 168.4 del RDLeg 2/2004. Asimismo, la intervención de la entidad local elevará al pleno informe sobre los estados financieros, una vez aprobados por el órgano competente, de cada una de las entidades dependientes (no integradas en el sector administraciones públicas).</v>
      </c>
      <c r="D6" s="45"/>
    </row>
    <row r="7" spans="1:5" x14ac:dyDescent="0.2">
      <c r="A7" s="526"/>
      <c r="B7" s="6"/>
      <c r="C7" s="527"/>
      <c r="D7" s="527"/>
    </row>
    <row r="8" spans="1:5" x14ac:dyDescent="0.2">
      <c r="A8" s="43" t="s">
        <v>228</v>
      </c>
      <c r="B8" s="11" t="s">
        <v>226</v>
      </c>
      <c r="C8" s="5" t="s">
        <v>229</v>
      </c>
      <c r="D8" s="791" t="s">
        <v>1396</v>
      </c>
    </row>
    <row r="9" spans="1:5" ht="25.5" x14ac:dyDescent="0.2">
      <c r="A9" s="62" t="s">
        <v>230</v>
      </c>
      <c r="B9" s="28" t="s">
        <v>231</v>
      </c>
      <c r="C9" s="500" t="s">
        <v>399</v>
      </c>
      <c r="D9" s="775" t="s">
        <v>1397</v>
      </c>
    </row>
    <row r="10" spans="1:5" ht="25.5" x14ac:dyDescent="0.2">
      <c r="A10" s="673" t="s">
        <v>233</v>
      </c>
      <c r="B10" s="36" t="s">
        <v>234</v>
      </c>
      <c r="C10" s="645" t="s">
        <v>235</v>
      </c>
      <c r="D10" s="775" t="s">
        <v>1397</v>
      </c>
    </row>
    <row r="11" spans="1:5" ht="38.25" x14ac:dyDescent="0.2">
      <c r="A11" s="672" t="s">
        <v>236</v>
      </c>
      <c r="B11" s="79" t="s">
        <v>91</v>
      </c>
      <c r="C11" s="80" t="s">
        <v>456</v>
      </c>
      <c r="D11" s="775" t="s">
        <v>1397</v>
      </c>
      <c r="E11" s="534" t="s">
        <v>457</v>
      </c>
    </row>
    <row r="12" spans="1:5" x14ac:dyDescent="0.2">
      <c r="A12" s="43" t="s">
        <v>338</v>
      </c>
      <c r="B12" s="52" t="s">
        <v>226</v>
      </c>
      <c r="C12" s="61" t="s">
        <v>339</v>
      </c>
      <c r="D12" s="791"/>
    </row>
    <row r="13" spans="1:5" x14ac:dyDescent="0.2">
      <c r="A13" s="501" t="s">
        <v>340</v>
      </c>
      <c r="B13" s="32"/>
      <c r="C13" s="32" t="s">
        <v>341</v>
      </c>
      <c r="D13" s="792" t="s">
        <v>1398</v>
      </c>
    </row>
    <row r="14" spans="1:5" x14ac:dyDescent="0.2">
      <c r="A14" s="43" t="s">
        <v>342</v>
      </c>
      <c r="B14" s="52" t="s">
        <v>226</v>
      </c>
      <c r="C14" s="61" t="s">
        <v>343</v>
      </c>
      <c r="D14" s="791"/>
    </row>
    <row r="15" spans="1:5" ht="38.25" x14ac:dyDescent="0.2">
      <c r="A15" s="499" t="s">
        <v>344</v>
      </c>
      <c r="B15" s="28" t="s">
        <v>458</v>
      </c>
      <c r="C15" s="28" t="s">
        <v>459</v>
      </c>
      <c r="D15" s="775" t="s">
        <v>1397</v>
      </c>
    </row>
    <row r="16" spans="1:5" ht="43.5" customHeight="1" x14ac:dyDescent="0.2">
      <c r="A16" s="524" t="s">
        <v>347</v>
      </c>
      <c r="B16" s="33" t="s">
        <v>460</v>
      </c>
      <c r="C16" s="33" t="s">
        <v>461</v>
      </c>
      <c r="D16" s="775" t="s">
        <v>1397</v>
      </c>
      <c r="E16" s="535"/>
    </row>
    <row r="17" spans="1:4" x14ac:dyDescent="0.2">
      <c r="A17" s="43" t="s">
        <v>359</v>
      </c>
      <c r="B17" s="52" t="s">
        <v>226</v>
      </c>
      <c r="C17" s="61" t="s">
        <v>360</v>
      </c>
      <c r="D17" s="61"/>
    </row>
    <row r="18" spans="1:4" x14ac:dyDescent="0.2">
      <c r="A18" s="524" t="s">
        <v>361</v>
      </c>
      <c r="B18" s="35"/>
      <c r="C18" s="35" t="s">
        <v>341</v>
      </c>
      <c r="D18" s="792" t="s">
        <v>1398</v>
      </c>
    </row>
  </sheetData>
  <printOptions horizontalCentered="1"/>
  <pageMargins left="0.70866141732283472" right="0.70866141732283472" top="1.0629921259842521" bottom="0.74803149606299213" header="0.31496062992125984" footer="0.31496062992125984"/>
  <pageSetup paperSize="9" scale="79" fitToHeight="6" orientation="landscape" r:id="rId1"/>
  <headerFooter>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view="pageBreakPreview" zoomScaleNormal="100" zoomScaleSheetLayoutView="100" workbookViewId="0">
      <selection activeCell="B8" sqref="B8"/>
    </sheetView>
  </sheetViews>
  <sheetFormatPr defaultColWidth="11.42578125" defaultRowHeight="12.75" x14ac:dyDescent="0.25"/>
  <cols>
    <col min="1" max="1" width="5.140625" style="111" bestFit="1" customWidth="1"/>
    <col min="2" max="2" width="43.42578125" style="112" customWidth="1"/>
    <col min="3" max="7" width="20.7109375" style="110" customWidth="1"/>
    <col min="8" max="8" width="3.7109375" style="111" customWidth="1"/>
    <col min="9" max="16384" width="11.42578125" style="111"/>
  </cols>
  <sheetData>
    <row r="1" spans="1:7" s="87" customFormat="1" x14ac:dyDescent="0.25">
      <c r="A1" s="850" t="s">
        <v>89</v>
      </c>
      <c r="B1" s="851" t="s">
        <v>1404</v>
      </c>
      <c r="C1" s="426" t="s">
        <v>90</v>
      </c>
    </row>
    <row r="2" spans="1:7" s="87" customFormat="1" x14ac:dyDescent="0.25">
      <c r="B2" s="852" t="s">
        <v>1405</v>
      </c>
      <c r="C2" s="853" t="s">
        <v>1407</v>
      </c>
      <c r="D2" s="853"/>
      <c r="E2" s="853"/>
      <c r="F2" s="853"/>
      <c r="G2" s="853"/>
    </row>
    <row r="4" spans="1:7" ht="13.5" thickBot="1" x14ac:dyDescent="0.3"/>
    <row r="5" spans="1:7" s="109" customFormat="1" ht="38.25" x14ac:dyDescent="0.25">
      <c r="B5" s="888" t="s">
        <v>462</v>
      </c>
      <c r="C5" s="133" t="s">
        <v>463</v>
      </c>
      <c r="D5" s="133" t="s">
        <v>464</v>
      </c>
      <c r="E5" s="133" t="s">
        <v>465</v>
      </c>
      <c r="F5" s="133" t="s">
        <v>466</v>
      </c>
      <c r="G5" s="134" t="s">
        <v>467</v>
      </c>
    </row>
    <row r="6" spans="1:7" s="319" customFormat="1" ht="26.25" thickBot="1" x14ac:dyDescent="0.3">
      <c r="B6" s="889"/>
      <c r="C6" s="320" t="s">
        <v>468</v>
      </c>
      <c r="D6" s="320" t="s">
        <v>469</v>
      </c>
      <c r="E6" s="320" t="s">
        <v>470</v>
      </c>
      <c r="F6" s="320" t="s">
        <v>471</v>
      </c>
      <c r="G6" s="321" t="s">
        <v>472</v>
      </c>
    </row>
    <row r="7" spans="1:7" ht="22.5" customHeight="1" x14ac:dyDescent="0.25">
      <c r="B7" s="303" t="s">
        <v>364</v>
      </c>
      <c r="C7" s="138">
        <f>+LA_Estabilidad_pressupost!H12</f>
        <v>0</v>
      </c>
      <c r="D7" s="138">
        <f>+LA_Estabilidad_pressupost!H22</f>
        <v>0</v>
      </c>
      <c r="E7" s="138">
        <f>+LA_Estabilidad_pressupost!H48</f>
        <v>0</v>
      </c>
      <c r="F7" s="138">
        <f>+LA_Estabilidad_pressupost!H50</f>
        <v>0</v>
      </c>
      <c r="G7" s="139">
        <f t="shared" ref="G7:G9" si="0">+C7-D7+E7+F7</f>
        <v>0</v>
      </c>
    </row>
    <row r="8" spans="1:7" ht="22.5" customHeight="1" x14ac:dyDescent="0.25">
      <c r="B8" s="304" t="s">
        <v>655</v>
      </c>
      <c r="C8" s="140">
        <f>+'OA-CON_Estabilitat_pressupost'!H12</f>
        <v>0</v>
      </c>
      <c r="D8" s="140">
        <f>+'OA-CON_Estabilitat_pressupost'!H22</f>
        <v>0</v>
      </c>
      <c r="E8" s="140">
        <f>+'OA-CON_Estabilitat_pressupost'!H48</f>
        <v>0</v>
      </c>
      <c r="F8" s="140">
        <f>+'OA-CON_Estabilitat_pressupost'!H50</f>
        <v>0</v>
      </c>
      <c r="G8" s="141">
        <f t="shared" si="0"/>
        <v>0</v>
      </c>
    </row>
    <row r="9" spans="1:7" ht="22.5" customHeight="1" thickBot="1" x14ac:dyDescent="0.3">
      <c r="B9" s="304" t="s">
        <v>687</v>
      </c>
      <c r="C9" s="140">
        <f>+'SM-FUND_Estabilitat_pressupost'!F14</f>
        <v>0</v>
      </c>
      <c r="D9" s="140">
        <f>+'SM-FUND_Estabilitat_pressupost'!F29</f>
        <v>0</v>
      </c>
      <c r="E9" s="168"/>
      <c r="F9" s="140">
        <f>+'SM-FUND_Estabilitat_pressupost'!F31</f>
        <v>0</v>
      </c>
      <c r="G9" s="141">
        <f t="shared" si="0"/>
        <v>0</v>
      </c>
    </row>
    <row r="10" spans="1:7" ht="22.5" customHeight="1" thickBot="1" x14ac:dyDescent="0.3">
      <c r="B10" s="142" t="s">
        <v>373</v>
      </c>
      <c r="C10" s="143">
        <f>SUM(C7:C9)</f>
        <v>0</v>
      </c>
      <c r="D10" s="143">
        <f>SUM(D7:D9)</f>
        <v>0</v>
      </c>
      <c r="E10" s="143">
        <f>SUM(E7:E9)</f>
        <v>0</v>
      </c>
      <c r="F10" s="143">
        <f>SUM(F7:F9)</f>
        <v>0</v>
      </c>
      <c r="G10" s="144">
        <f>SUM(G7:G9)</f>
        <v>0</v>
      </c>
    </row>
    <row r="11" spans="1:7" s="147" customFormat="1" ht="22.5" customHeight="1" thickBot="1" x14ac:dyDescent="0.3">
      <c r="B11" s="145"/>
      <c r="C11" s="146"/>
      <c r="D11" s="146"/>
      <c r="E11" s="146"/>
      <c r="F11" s="146"/>
      <c r="G11" s="146"/>
    </row>
    <row r="12" spans="1:7" s="147" customFormat="1" ht="22.5" customHeight="1" thickBot="1" x14ac:dyDescent="0.3">
      <c r="B12" s="145"/>
      <c r="C12" s="146"/>
      <c r="D12" s="146"/>
      <c r="E12" s="146"/>
      <c r="F12" s="148" t="s">
        <v>473</v>
      </c>
      <c r="G12" s="149">
        <f>+G10</f>
        <v>0</v>
      </c>
    </row>
    <row r="13" spans="1:7" ht="18.75" customHeight="1" x14ac:dyDescent="0.25">
      <c r="F13" s="114"/>
    </row>
  </sheetData>
  <mergeCells count="1">
    <mergeCell ref="B5:B6"/>
  </mergeCells>
  <printOptions horizontalCentered="1"/>
  <pageMargins left="0.70866141732283472" right="0.70866141732283472" top="1.0629921259842521" bottom="0.74803149606299213" header="0.31496062992125984" footer="0.31496062992125984"/>
  <pageSetup paperSize="8" firstPageNumber="0" orientation="landscape" r:id="rId1"/>
  <headerFooter alignWithMargins="0">
    <oddHeader>&amp;L&amp;9La reutilización de los datos de este documento está sujeta a las condiciones básicas del artículo 8 de la Ley 37/2007, de 16 de noviembre, sobre reutilización de la información del sector público.&amp;R&amp;G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8697415673DF40BD1C66C2FC53BD2B" ma:contentTypeVersion="10" ma:contentTypeDescription="Crea un document nou" ma:contentTypeScope="" ma:versionID="76dcaaefa6d9612b5ba1ecd49262c783">
  <xsd:schema xmlns:xsd="http://www.w3.org/2001/XMLSchema" xmlns:xs="http://www.w3.org/2001/XMLSchema" xmlns:p="http://schemas.microsoft.com/office/2006/metadata/properties" xmlns:ns2="36ec5450-e324-4188-a493-5dfaee3adf8a" xmlns:ns3="7bc5b346-9807-4509-9758-477c2431a32e" targetNamespace="http://schemas.microsoft.com/office/2006/metadata/properties" ma:root="true" ma:fieldsID="c37125086beb15754a148e941474f893" ns2:_="" ns3:_="">
    <xsd:import namespace="36ec5450-e324-4188-a493-5dfaee3adf8a"/>
    <xsd:import namespace="7bc5b346-9807-4509-9758-477c2431a3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c5450-e324-4188-a493-5dfaee3ad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c5b346-9807-4509-9758-477c2431a32e" elementFormDefault="qualified">
    <xsd:import namespace="http://schemas.microsoft.com/office/2006/documentManagement/types"/>
    <xsd:import namespace="http://schemas.microsoft.com/office/infopath/2007/PartnerControls"/>
    <xsd:element name="SharedWithUsers" ma:index="16"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8856A0-A859-49D5-97E1-FBEF942F7E99}">
  <ds:schemaRefs>
    <ds:schemaRef ds:uri="http://schemas.microsoft.com/office/2006/metadata/properties"/>
    <ds:schemaRef ds:uri="http://purl.org/dc/terms/"/>
    <ds:schemaRef ds:uri="36ec5450-e324-4188-a493-5dfaee3adf8a"/>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7bc5b346-9807-4509-9758-477c2431a32e"/>
    <ds:schemaRef ds:uri="http://www.w3.org/XML/1998/namespace"/>
  </ds:schemaRefs>
</ds:datastoreItem>
</file>

<file path=customXml/itemProps2.xml><?xml version="1.0" encoding="utf-8"?>
<ds:datastoreItem xmlns:ds="http://schemas.openxmlformats.org/officeDocument/2006/customXml" ds:itemID="{66EB522A-842F-443C-A05F-047DB3195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c5450-e324-4188-a493-5dfaee3adf8a"/>
    <ds:schemaRef ds:uri="7bc5b346-9807-4509-9758-477c2431a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96B294-FC14-4E1B-89E2-66415C43E7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66</vt:i4>
      </vt:variant>
      <vt:variant>
        <vt:lpstr>Intervals amb nom</vt:lpstr>
      </vt:variant>
      <vt:variant>
        <vt:i4>104</vt:i4>
      </vt:variant>
    </vt:vector>
  </HeadingPairs>
  <TitlesOfParts>
    <vt:vector size="170" baseType="lpstr">
      <vt:lpstr>REF.LEGALS</vt:lpstr>
      <vt:lpstr>Inventario</vt:lpstr>
      <vt:lpstr>1.1.1</vt:lpstr>
      <vt:lpstr>1.1.1_RA19_PPI sostenibilidad</vt:lpstr>
      <vt:lpstr>1.1.2</vt:lpstr>
      <vt:lpstr>1.1.3</vt:lpstr>
      <vt:lpstr>1.1.4</vt:lpstr>
      <vt:lpstr>1.1.5</vt:lpstr>
      <vt:lpstr>1.1.5_RA3_ESTABILIDAD_PRESUP</vt:lpstr>
      <vt:lpstr>LA_Estabilidad_pressupost</vt:lpstr>
      <vt:lpstr>OA-CON_Estabilitat_pressupost</vt:lpstr>
      <vt:lpstr>SM-FUND_Estabilitat_pressupost</vt:lpstr>
      <vt:lpstr>1.1.6</vt:lpstr>
      <vt:lpstr>1.2.1</vt:lpstr>
      <vt:lpstr>1.2.2</vt:lpstr>
      <vt:lpstr>1.2.3</vt:lpstr>
      <vt:lpstr>1.2.4</vt:lpstr>
      <vt:lpstr>1.2.5</vt:lpstr>
      <vt:lpstr>1.2.6</vt:lpstr>
      <vt:lpstr>1.2.7</vt:lpstr>
      <vt:lpstr>1.2.8</vt:lpstr>
      <vt:lpstr>1.3.1</vt:lpstr>
      <vt:lpstr>1.3.2</vt:lpstr>
      <vt:lpstr>1.3.3</vt:lpstr>
      <vt:lpstr>1.3.3_RA3_ESTABILITAT_LIQUID</vt:lpstr>
      <vt:lpstr>EL_Estabilitat_liquidació</vt:lpstr>
      <vt:lpstr>OA-CON_Estabilitat_liquidació</vt:lpstr>
      <vt:lpstr>SM-FUND_Estabilitat_liquidació</vt:lpstr>
      <vt:lpstr>1.3.3_RA4_REGLA_DESPESA_LIQUID</vt:lpstr>
      <vt:lpstr>EL_Regla_liquidació</vt:lpstr>
      <vt:lpstr>OA-CON_Regla_liquidació</vt:lpstr>
      <vt:lpstr>SM-FUND_Regla_liquidació</vt:lpstr>
      <vt:lpstr>1.3.3_RA5_LIMIT_DEUTE_LIQUID</vt:lpstr>
      <vt:lpstr>1.3.4</vt:lpstr>
      <vt:lpstr>1.3.5</vt:lpstr>
      <vt:lpstr>1.4.1</vt:lpstr>
      <vt:lpstr>1.4.1_RA10_Prudencia</vt:lpstr>
      <vt:lpstr>1.4.2</vt:lpstr>
      <vt:lpstr>1.4.2_RA9_Nivel deuda</vt:lpstr>
      <vt:lpstr>1.4.2_RA9_Ahorro neto</vt:lpstr>
      <vt:lpstr>1.4.2_RA13_Prudencia</vt:lpstr>
      <vt:lpstr>1.4.3</vt:lpstr>
      <vt:lpstr>1.4.3_RA11_Prudencia</vt:lpstr>
      <vt:lpstr>1.4.4</vt:lpstr>
      <vt:lpstr>1.4.4_RA10_Prudencia</vt:lpstr>
      <vt:lpstr>1.4.5</vt:lpstr>
      <vt:lpstr>1.4.5_RA10_Prudencia</vt:lpstr>
      <vt:lpstr>1.4.6</vt:lpstr>
      <vt:lpstr>1.4.6_RA9_Prudencia</vt:lpstr>
      <vt:lpstr>1.4.7</vt:lpstr>
      <vt:lpstr>1.4.8</vt:lpstr>
      <vt:lpstr>1.5.1</vt:lpstr>
      <vt:lpstr>1.5.2</vt:lpstr>
      <vt:lpstr>1.5.3</vt:lpstr>
      <vt:lpstr>1.5.4</vt:lpstr>
      <vt:lpstr>1.5.5</vt:lpstr>
      <vt:lpstr>1.5.6</vt:lpstr>
      <vt:lpstr>1.6.1</vt:lpstr>
      <vt:lpstr>1.6.2</vt:lpstr>
      <vt:lpstr>1.6.3</vt:lpstr>
      <vt:lpstr>1.7.1</vt:lpstr>
      <vt:lpstr>1.8.1</vt:lpstr>
      <vt:lpstr>1.8.2</vt:lpstr>
      <vt:lpstr>1.8.3</vt:lpstr>
      <vt:lpstr>1.8.4</vt:lpstr>
      <vt:lpstr>1.8.5</vt:lpstr>
      <vt:lpstr>'1.2.8'!_1_______Àrea_d_impressió</vt:lpstr>
      <vt:lpstr>'1.1.1_RA19_PPI sostenibilidad'!_10Àrea_d_impressió</vt:lpstr>
      <vt:lpstr>'1.2.1'!_10Àrea_d_impressió</vt:lpstr>
      <vt:lpstr>'1.3.3_RA5_LIMIT_DEUTE_LIQUID'!_10Àrea_d_impressió</vt:lpstr>
      <vt:lpstr>'1.4.2_RA9_Nivel deuda'!_10Àrea_d_impressió</vt:lpstr>
      <vt:lpstr>'1.2.3'!_11Àrea_d_impressió</vt:lpstr>
      <vt:lpstr>'1.2.5'!_12Àrea_d_impressió</vt:lpstr>
      <vt:lpstr>'1.3.3_RA4_REGLA_DESPESA_LIQUID'!_14Àrea_d_impressió</vt:lpstr>
      <vt:lpstr>'1.1.1'!_1Àrea_d_impressió</vt:lpstr>
      <vt:lpstr>'1.2.7'!_2______Àrea_d_impressió</vt:lpstr>
      <vt:lpstr>'1.2.6'!_3_____Àrea_d_impressió</vt:lpstr>
      <vt:lpstr>EL_Estabilitat_liquidació!_3Àrea_d_impressió</vt:lpstr>
      <vt:lpstr>LA_Estabilidad_pressupost!_3Àrea_d_impressió</vt:lpstr>
      <vt:lpstr>'OA-CON_Estabilitat_liquidació'!_3Àrea_d_impressió</vt:lpstr>
      <vt:lpstr>'OA-CON_Estabilitat_pressupost'!_3Àrea_d_impressió</vt:lpstr>
      <vt:lpstr>'1.2.5'!_4____Àrea_d_impressió</vt:lpstr>
      <vt:lpstr>EL_Regla_liquidació!_4Àrea_d_impressió</vt:lpstr>
      <vt:lpstr>'OA-CON_Regla_liquidació'!_4Àrea_d_impressió</vt:lpstr>
      <vt:lpstr>'1.2.4'!_5___Àrea_d_impressió</vt:lpstr>
      <vt:lpstr>'1.1.2'!_5Àrea_d_impressió</vt:lpstr>
      <vt:lpstr>'SM-FUND_Estabilitat_liquidació'!_5Àrea_d_impressió</vt:lpstr>
      <vt:lpstr>'SM-FUND_Estabilitat_pressupost'!_5Àrea_d_impressió</vt:lpstr>
      <vt:lpstr>'1.2.3'!_6__Àrea_d_impressió</vt:lpstr>
      <vt:lpstr>'1.1.3'!_6Àrea_d_impressió</vt:lpstr>
      <vt:lpstr>'SM-FUND_Regla_liquidació'!_6Àrea_d_impressió</vt:lpstr>
      <vt:lpstr>'1.2.2'!_7_Àrea_d_impressió</vt:lpstr>
      <vt:lpstr>'1.1.5'!_7Àrea_d_impressió</vt:lpstr>
      <vt:lpstr>'1.1.5_RA3_ESTABILIDAD_PRESUP'!_7Àrea_d_impressió</vt:lpstr>
      <vt:lpstr>'1.3.3_RA3_ESTABILITAT_LIQUID'!_7Àrea_d_impressió</vt:lpstr>
      <vt:lpstr>'1.1.1_RA19_PPI sostenibilidad'!Àrea_d'impressió</vt:lpstr>
      <vt:lpstr>'1.1.2'!Àrea_d'impressió</vt:lpstr>
      <vt:lpstr>'1.1.3'!Àrea_d'impressió</vt:lpstr>
      <vt:lpstr>'1.1.5'!Àrea_d'impressió</vt:lpstr>
      <vt:lpstr>'1.1.5_RA3_ESTABILIDAD_PRESUP'!Àrea_d'impressió</vt:lpstr>
      <vt:lpstr>'1.2.3'!Àrea_d'impressió</vt:lpstr>
      <vt:lpstr>'1.2.5'!Àrea_d'impressió</vt:lpstr>
      <vt:lpstr>'1.2.6'!Àrea_d'impressió</vt:lpstr>
      <vt:lpstr>'1.3.1'!Àrea_d'impressió</vt:lpstr>
      <vt:lpstr>'1.3.2'!Àrea_d'impressió</vt:lpstr>
      <vt:lpstr>'1.3.3'!Àrea_d'impressió</vt:lpstr>
      <vt:lpstr>'1.3.3_RA3_ESTABILITAT_LIQUID'!Àrea_d'impressió</vt:lpstr>
      <vt:lpstr>'1.3.3_RA4_REGLA_DESPESA_LIQUID'!Àrea_d'impressió</vt:lpstr>
      <vt:lpstr>'1.3.3_RA5_LIMIT_DEUTE_LIQUID'!Àrea_d'impressió</vt:lpstr>
      <vt:lpstr>'1.3.4'!Àrea_d'impressió</vt:lpstr>
      <vt:lpstr>'1.3.5'!Àrea_d'impressió</vt:lpstr>
      <vt:lpstr>'1.4.1'!Àrea_d'impressió</vt:lpstr>
      <vt:lpstr>'1.4.2'!Àrea_d'impressió</vt:lpstr>
      <vt:lpstr>'1.4.2_RA9_Ahorro neto'!Àrea_d'impressió</vt:lpstr>
      <vt:lpstr>'1.4.2_RA9_Nivel deuda'!Àrea_d'impressió</vt:lpstr>
      <vt:lpstr>'1.4.3'!Àrea_d'impressió</vt:lpstr>
      <vt:lpstr>'1.4.4'!Àrea_d'impressió</vt:lpstr>
      <vt:lpstr>'1.4.5'!Àrea_d'impressió</vt:lpstr>
      <vt:lpstr>'1.4.6'!Àrea_d'impressió</vt:lpstr>
      <vt:lpstr>'1.4.7'!Àrea_d'impressió</vt:lpstr>
      <vt:lpstr>'1.4.8'!Àrea_d'impressió</vt:lpstr>
      <vt:lpstr>'1.5.1'!Àrea_d'impressió</vt:lpstr>
      <vt:lpstr>'1.5.2'!Àrea_d'impressió</vt:lpstr>
      <vt:lpstr>'1.5.3'!Àrea_d'impressió</vt:lpstr>
      <vt:lpstr>'1.5.4'!Àrea_d'impressió</vt:lpstr>
      <vt:lpstr>'1.5.5'!Àrea_d'impressió</vt:lpstr>
      <vt:lpstr>'1.5.6'!Àrea_d'impressió</vt:lpstr>
      <vt:lpstr>'1.6.1'!Àrea_d'impressió</vt:lpstr>
      <vt:lpstr>'1.6.2'!Àrea_d'impressió</vt:lpstr>
      <vt:lpstr>'1.6.3'!Àrea_d'impressió</vt:lpstr>
      <vt:lpstr>'1.8.1'!Àrea_d'impressió</vt:lpstr>
      <vt:lpstr>'1.8.2'!Àrea_d'impressió</vt:lpstr>
      <vt:lpstr>'1.8.3'!Àrea_d'impressió</vt:lpstr>
      <vt:lpstr>'1.8.4'!Àrea_d'impressió</vt:lpstr>
      <vt:lpstr>'1.8.5'!Àrea_d'impressió</vt:lpstr>
      <vt:lpstr>EL_Estabilitat_liquidació!Àrea_d'impressió</vt:lpstr>
      <vt:lpstr>EL_Regla_liquidació!Àrea_d'impressió</vt:lpstr>
      <vt:lpstr>Inventario!Àrea_d'impressió</vt:lpstr>
      <vt:lpstr>LA_Estabilidad_pressupost!Àrea_d'impressió</vt:lpstr>
      <vt:lpstr>'OA-CON_Estabilitat_liquidació'!Àrea_d'impressió</vt:lpstr>
      <vt:lpstr>'OA-CON_Estabilitat_pressupost'!Àrea_d'impressió</vt:lpstr>
      <vt:lpstr>'OA-CON_Regla_liquidació'!Àrea_d'impressió</vt:lpstr>
      <vt:lpstr>REF.LEGALS!Àrea_d'impressió</vt:lpstr>
      <vt:lpstr>'SM-FUND_Estabilitat_liquidació'!Àrea_d'impressió</vt:lpstr>
      <vt:lpstr>'SM-FUND_Estabilitat_pressupost'!Àrea_d'impressió</vt:lpstr>
      <vt:lpstr>'SM-FUND_Regla_liquidació'!Àrea_d'impressió</vt:lpstr>
      <vt:lpstr>'1.4.1_RA10_Prudencia'!Diferencial_CFE</vt:lpstr>
      <vt:lpstr>'1.4.2_RA13_Prudencia'!Diferencial_CFE</vt:lpstr>
      <vt:lpstr>'1.4.3_RA11_Prudencia'!Diferencial_CFE</vt:lpstr>
      <vt:lpstr>'1.4.4_RA10_Prudencia'!Diferencial_CFE</vt:lpstr>
      <vt:lpstr>'1.4.5_RA10_Prudencia'!Diferencial_CFE</vt:lpstr>
      <vt:lpstr>'1.4.6_RA9_Prudencia'!Diferencial_CFE</vt:lpstr>
      <vt:lpstr>'1.4.1_RA10_Prudencia'!Diferencial_tipus_operació</vt:lpstr>
      <vt:lpstr>'1.4.2_RA13_Prudencia'!Diferencial_tipus_operació</vt:lpstr>
      <vt:lpstr>'1.4.3_RA11_Prudencia'!Diferencial_tipus_operació</vt:lpstr>
      <vt:lpstr>'1.4.4_RA10_Prudencia'!Diferencial_tipus_operació</vt:lpstr>
      <vt:lpstr>'1.4.5_RA10_Prudencia'!Diferencial_tipus_operació</vt:lpstr>
      <vt:lpstr>'1.4.6_RA9_Prudencia'!Diferencial_tipus_operació</vt:lpstr>
      <vt:lpstr>'1.4.1_RA10_Prudencia'!Euríbor</vt:lpstr>
      <vt:lpstr>'1.4.2_RA13_Prudencia'!Euríbor</vt:lpstr>
      <vt:lpstr>'1.4.3_RA11_Prudencia'!Euríbor</vt:lpstr>
      <vt:lpstr>'1.4.4_RA10_Prudencia'!Euríbor</vt:lpstr>
      <vt:lpstr>'1.4.5_RA10_Prudencia'!Euríbor</vt:lpstr>
      <vt:lpstr>'1.4.6_RA9_Prudencia'!Euríbor</vt:lpstr>
      <vt:lpstr>'1.4.1_RA10_Prudencia'!TAE</vt:lpstr>
      <vt:lpstr>'1.4.2_RA13_Prudencia'!TAE</vt:lpstr>
      <vt:lpstr>'1.4.3_RA11_Prudencia'!TAE</vt:lpstr>
      <vt:lpstr>'1.4.4_RA10_Prudencia'!TAE</vt:lpstr>
      <vt:lpstr>'1.4.5_RA10_Prudencia'!TAE</vt:lpstr>
      <vt:lpstr>'1.4.6_RA9_Prudencia'!TAE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ernestruiz</dc:creator>
  <cp:keywords/>
  <dc:description/>
  <cp:lastModifiedBy>Alba Castillejo Montero</cp:lastModifiedBy>
  <cp:revision/>
  <cp:lastPrinted>2022-10-04T09:05:27Z</cp:lastPrinted>
  <dcterms:created xsi:type="dcterms:W3CDTF">2017-10-10T11:07:33Z</dcterms:created>
  <dcterms:modified xsi:type="dcterms:W3CDTF">2024-02-23T10:20:26Z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0x010100238697415673DF40BD1C66C2FC53BD2B</vt:lpwstr>
  </property>
</Properties>
</file>