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C:\Users\acastillejo\Downloads\"/>
    </mc:Choice>
  </mc:AlternateContent>
  <bookViews>
    <workbookView xWindow="0" yWindow="0" windowWidth="28800" windowHeight="12870" tabRatio="856" firstSheet="26" activeTab="29"/>
  </bookViews>
  <sheets>
    <sheet name="REF.LEGALS" sheetId="150" r:id="rId1"/>
    <sheet name="Inventari" sheetId="156" r:id="rId2"/>
    <sheet name="1.1.1" sheetId="157" r:id="rId3"/>
    <sheet name="1.1.1_RA19_PPI sostenibilitat" sheetId="207" r:id="rId4"/>
    <sheet name="1.1.2" sheetId="158" r:id="rId5"/>
    <sheet name="1.1.3" sheetId="159" r:id="rId6"/>
    <sheet name="1.1.4" sheetId="160" r:id="rId7"/>
    <sheet name="1.1.5" sheetId="161" r:id="rId8"/>
    <sheet name="1.1.5_RA3_ESTABILITAT_PRESSUPOS" sheetId="208" r:id="rId9"/>
    <sheet name="EL_Estabilitat_pressupost" sheetId="209" r:id="rId10"/>
    <sheet name="OA-CON_Estabilitat_pressupost" sheetId="210" r:id="rId11"/>
    <sheet name="SM-FUND_Estabilitat_pressupost" sheetId="213" r:id="rId12"/>
    <sheet name="1.1.6" sheetId="162" r:id="rId13"/>
    <sheet name="1.2.1" sheetId="163" r:id="rId14"/>
    <sheet name="1.2.2" sheetId="164" r:id="rId15"/>
    <sheet name="1.2.3" sheetId="165" r:id="rId16"/>
    <sheet name="1.2.4" sheetId="166" r:id="rId17"/>
    <sheet name="1.2.5" sheetId="167" r:id="rId18"/>
    <sheet name="1.2.6" sheetId="168" r:id="rId19"/>
    <sheet name="1.2.7" sheetId="169" r:id="rId20"/>
    <sheet name="1.2.8" sheetId="170" r:id="rId21"/>
    <sheet name="1.3.1" sheetId="171" r:id="rId22"/>
    <sheet name="1.3.2" sheetId="172" r:id="rId23"/>
    <sheet name="1.3.3" sheetId="173" r:id="rId24"/>
    <sheet name="1.3.3_RA3_ESTABILITAT_LIQUID" sheetId="216" r:id="rId25"/>
    <sheet name="EL_Estabilitat_liquidació" sheetId="217" r:id="rId26"/>
    <sheet name="OA-CON_Estabilitat_liquidació" sheetId="218" r:id="rId27"/>
    <sheet name="SM-FUND_Estabilitat_liquidació" sheetId="221" r:id="rId28"/>
    <sheet name="1.3.3_RA4_REGLA_DESPESA_LIQUID" sheetId="224" r:id="rId29"/>
    <sheet name="EL_Regla_liquidació" sheetId="225" r:id="rId30"/>
    <sheet name="OA-CON_Regla_liquidació" sheetId="226" r:id="rId31"/>
    <sheet name="SM-FUND_Regla_liquidació" sheetId="229" r:id="rId32"/>
    <sheet name="1.3.3_RA5_LIMIT_DEUTE_LIQUID" sheetId="232" r:id="rId33"/>
    <sheet name="1.3.4" sheetId="174" r:id="rId34"/>
    <sheet name="1.3.5" sheetId="175" r:id="rId35"/>
    <sheet name="1.4.1" sheetId="176" r:id="rId36"/>
    <sheet name="1.4.1_RA10_Prudència" sheetId="242" r:id="rId37"/>
    <sheet name="1.4.2" sheetId="177" r:id="rId38"/>
    <sheet name="1.4.2_RA9_Nivell deute" sheetId="233" r:id="rId39"/>
    <sheet name="1.4.2_RA9_Estalvi net" sheetId="234" r:id="rId40"/>
    <sheet name="1.4.2_RA13_Prudència" sheetId="243" r:id="rId41"/>
    <sheet name="1.4.3" sheetId="179" r:id="rId42"/>
    <sheet name="1.4.3_RA11_Prudència" sheetId="244" r:id="rId43"/>
    <sheet name="1.4.4" sheetId="180" r:id="rId44"/>
    <sheet name="1.4.4_RA10_Prudència " sheetId="245" r:id="rId45"/>
    <sheet name="1.4.5" sheetId="181" r:id="rId46"/>
    <sheet name="1.4.5_RA10_Prudència" sheetId="246" r:id="rId47"/>
    <sheet name="1.4.6" sheetId="182" r:id="rId48"/>
    <sheet name="1.4.6_RA9_Prudència" sheetId="247" r:id="rId49"/>
    <sheet name="1.4.7" sheetId="235" r:id="rId50"/>
    <sheet name="1.4.8" sheetId="205" r:id="rId51"/>
    <sheet name="1.5.1" sheetId="183" r:id="rId52"/>
    <sheet name="1.5.2" sheetId="184" r:id="rId53"/>
    <sheet name="1.5.3" sheetId="185" r:id="rId54"/>
    <sheet name="1.5.4" sheetId="186" r:id="rId55"/>
    <sheet name="1.5.5" sheetId="187" r:id="rId56"/>
    <sheet name="1.5.6" sheetId="188" r:id="rId57"/>
    <sheet name="1.6.1" sheetId="189" r:id="rId58"/>
    <sheet name="1.6.2" sheetId="203" r:id="rId59"/>
    <sheet name="1.6.3" sheetId="191" r:id="rId60"/>
    <sheet name="1.7.1" sheetId="194" r:id="rId61"/>
    <sheet name="1.8.1" sheetId="195" r:id="rId62"/>
    <sheet name="1.8.2" sheetId="196" r:id="rId63"/>
    <sheet name="1.8.3" sheetId="197" r:id="rId64"/>
    <sheet name="1.8.4" sheetId="198" r:id="rId65"/>
    <sheet name="1.8.5" sheetId="199" r:id="rId66"/>
  </sheets>
  <externalReferences>
    <externalReference r:id="rId67"/>
  </externalReferences>
  <definedNames>
    <definedName name="_1_______Àrea_d_impressió" localSheetId="20">'1.2.8'!$A$1:$C$14</definedName>
    <definedName name="_10Àrea_d_impressió" localSheetId="3">'1.1.1_RA19_PPI sostenibilitat'!$A$1:$H$58</definedName>
    <definedName name="_10Àrea_d_impressió" localSheetId="13">'1.2.1'!$A$1:$C$20</definedName>
    <definedName name="_10Àrea_d_impressió" localSheetId="32">'1.3.3_RA5_LIMIT_DEUTE_LIQUID'!$B$4:$I$35</definedName>
    <definedName name="_10Àrea_d_impressió" localSheetId="38">'1.4.2_RA9_Nivell deute'!$A$1:$H$55</definedName>
    <definedName name="_11Àrea_d_impressió" localSheetId="15">'1.2.3'!$A$1:$C$19</definedName>
    <definedName name="_12Àrea_d_impressió" localSheetId="17">'1.2.5'!$A$1:$C$26</definedName>
    <definedName name="_14Àrea_d_impressió" localSheetId="28">'1.3.3_RA4_REGLA_DESPESA_LIQUID'!$A$4:$H$14</definedName>
    <definedName name="_1Àrea_d_impressió" localSheetId="2">'1.1.1'!$A$1:$C$42</definedName>
    <definedName name="_2______Àrea_d_impressió" localSheetId="19">'1.2.7'!$A$1:$C$23</definedName>
    <definedName name="_3_____Àrea_d_impressió" localSheetId="18">'1.2.6'!$A$1:$C$24</definedName>
    <definedName name="_3Àrea_d_impressió" localSheetId="25">EL_Estabilitat_liquidació!$A$1:$I$231</definedName>
    <definedName name="_3Àrea_d_impressió" localSheetId="9">EL_Estabilitat_pressupost!$A$1:$J$253</definedName>
    <definedName name="_3Àrea_d_impressió" localSheetId="26">'OA-CON_Estabilitat_liquidació'!$A$1:$I$227</definedName>
    <definedName name="_3Àrea_d_impressió" localSheetId="10">'OA-CON_Estabilitat_pressupost'!$A$1:$J$249</definedName>
    <definedName name="_4____Àrea_d_impressió" localSheetId="17">'1.2.5'!$A$1:$C$24</definedName>
    <definedName name="_4Àrea_d_impressió" localSheetId="29">EL_Regla_liquidació!$B$3:$J$106</definedName>
    <definedName name="_4Àrea_d_impressió" localSheetId="30">'OA-CON_Regla_liquidació'!$B$4:$J$106</definedName>
    <definedName name="_5___Àrea_d_impressió" localSheetId="16">'1.2.4'!$A$1:$C$16</definedName>
    <definedName name="_5Àrea_d_impressió" localSheetId="4">'1.1.2'!$A$1:$C$28</definedName>
    <definedName name="_5Àrea_d_impressió" localSheetId="27">'SM-FUND_Estabilitat_liquidació'!$A$1:$F$49</definedName>
    <definedName name="_5Àrea_d_impressió" localSheetId="11">'SM-FUND_Estabilitat_pressupost'!$A$1:$F$49</definedName>
    <definedName name="_6__Àrea_d_impressió" localSheetId="15">'1.2.3'!$A$1:$C$19</definedName>
    <definedName name="_6Àrea_d_impressió" localSheetId="5">'1.1.3'!$A$1:$C$19</definedName>
    <definedName name="_6Àrea_d_impressió" localSheetId="31">'SM-FUND_Regla_liquidació'!$B$4:$J$45</definedName>
    <definedName name="_7_Àrea_d_impressió" localSheetId="14">'1.2.2'!$A$1:$C$19</definedName>
    <definedName name="_7Àrea_d_impressió" localSheetId="7">'1.1.5'!$A$1:$C$11</definedName>
    <definedName name="_7Àrea_d_impressió" localSheetId="8">'1.1.5_RA3_ESTABILITAT_PRESSUPOS'!$B$1:$G$14</definedName>
    <definedName name="_7Àrea_d_impressió" localSheetId="24">'1.3.3_RA3_ESTABILITAT_LIQUID'!$A$3:$G$12</definedName>
    <definedName name="_ftn1" localSheetId="36">#REF!</definedName>
    <definedName name="_ftn1" localSheetId="40">#REF!</definedName>
    <definedName name="_ftn1" localSheetId="42">#REF!</definedName>
    <definedName name="_ftn1" localSheetId="44">#REF!</definedName>
    <definedName name="_ftn1" localSheetId="46">#REF!</definedName>
    <definedName name="_ftn1" localSheetId="48">#REF!</definedName>
    <definedName name="_ftn1">#REF!</definedName>
    <definedName name="_ftnref1" localSheetId="36">#REF!</definedName>
    <definedName name="_ftnref1" localSheetId="40">#REF!</definedName>
    <definedName name="_ftnref1" localSheetId="42">#REF!</definedName>
    <definedName name="_ftnref1" localSheetId="44">#REF!</definedName>
    <definedName name="_ftnref1" localSheetId="46">#REF!</definedName>
    <definedName name="_ftnref1" localSheetId="48">#REF!</definedName>
    <definedName name="_ftnref1">#REF!</definedName>
    <definedName name="amortització">[1]Dades!$B$15:$B$16</definedName>
    <definedName name="_xlnm.Print_Area" localSheetId="2">'1.1.1'!$A$1:$E$56</definedName>
    <definedName name="_xlnm.Print_Area" localSheetId="3">'1.1.1_RA19_PPI sostenibilitat'!$A$1:$I$58</definedName>
    <definedName name="_xlnm.Print_Area" localSheetId="4">'1.1.2'!$A$1:$D$35</definedName>
    <definedName name="_xlnm.Print_Area" localSheetId="5">'1.1.3'!$A$1:$D$25</definedName>
    <definedName name="_xlnm.Print_Area" localSheetId="7">'1.1.5'!$A$1:$E$18</definedName>
    <definedName name="_xlnm.Print_Area" localSheetId="8">'1.1.5_RA3_ESTABILITAT_PRESSUPOS'!$A$1:$H$14</definedName>
    <definedName name="_xlnm.Print_Area" localSheetId="14">'1.2.2'!$A$1:$D$29</definedName>
    <definedName name="_xlnm.Print_Area" localSheetId="15">'1.2.3'!$A$1:$D$28</definedName>
    <definedName name="_xlnm.Print_Area" localSheetId="17">'1.2.5'!$A$1:$D$37</definedName>
    <definedName name="_xlnm.Print_Area" localSheetId="18">'1.2.6'!$A$1:$D$38</definedName>
    <definedName name="_xlnm.Print_Area" localSheetId="21">'1.3.1'!$A$1:$D$35</definedName>
    <definedName name="_xlnm.Print_Area" localSheetId="22">'1.3.2'!$A$1:$D$29</definedName>
    <definedName name="_xlnm.Print_Area" localSheetId="23">'1.3.3'!$A$1:$E$21</definedName>
    <definedName name="_xlnm.Print_Area" localSheetId="24">'1.3.3_RA3_ESTABILITAT_LIQUID'!$A$1:$H$12</definedName>
    <definedName name="_xlnm.Print_Area" localSheetId="28">'1.3.3_RA4_REGLA_DESPESA_LIQUID'!$A$1:$I$14</definedName>
    <definedName name="_xlnm.Print_Area" localSheetId="32">'1.3.3_RA5_LIMIT_DEUTE_LIQUID'!$A$1:$I$49</definedName>
    <definedName name="_xlnm.Print_Area" localSheetId="33">'1.3.4'!$A$1:$D$19</definedName>
    <definedName name="_xlnm.Print_Area" localSheetId="34">'1.3.5'!$A$1:$D$19</definedName>
    <definedName name="_xlnm.Print_Area" localSheetId="35">'1.4.1'!$A$1:$E$28</definedName>
    <definedName name="_xlnm.Print_Area" localSheetId="36">'1.4.1_RA10_Prudència'!$A$1:$H$63</definedName>
    <definedName name="_xlnm.Print_Area" localSheetId="37">'1.4.2'!$A$1:$E$31</definedName>
    <definedName name="_xlnm.Print_Area" localSheetId="39">'1.4.2_RA9_Estalvi net'!$A$1:$D$33</definedName>
    <definedName name="_xlnm.Print_Area" localSheetId="38">'1.4.2_RA9_Nivell deute'!$A$1:$I$58</definedName>
    <definedName name="_xlnm.Print_Area" localSheetId="41">'1.4.3'!$A$1:$E$26</definedName>
    <definedName name="_xlnm.Print_Area" localSheetId="43">'1.4.4'!$A$1:$E$24</definedName>
    <definedName name="_xlnm.Print_Area" localSheetId="44">'1.4.4_RA10_Prudència '!$A$1:$H$63</definedName>
    <definedName name="_xlnm.Print_Area" localSheetId="45">'1.4.5'!$A$1:$E$25</definedName>
    <definedName name="_xlnm.Print_Area" localSheetId="47">'1.4.6'!$A$1:$E$24</definedName>
    <definedName name="_xlnm.Print_Area" localSheetId="49">'1.4.7'!$A$1:$D$22</definedName>
    <definedName name="_xlnm.Print_Area" localSheetId="50">'1.4.8'!$A$1:$D$19</definedName>
    <definedName name="_xlnm.Print_Area" localSheetId="51">'1.5.1'!$A$1:$D$27</definedName>
    <definedName name="_xlnm.Print_Area" localSheetId="52">'1.5.2'!$A$1:$D$19</definedName>
    <definedName name="_xlnm.Print_Area" localSheetId="53">'1.5.3'!$A$1:$D$26</definedName>
    <definedName name="_xlnm.Print_Area" localSheetId="54">'1.5.4'!$A$1:$D$27</definedName>
    <definedName name="_xlnm.Print_Area" localSheetId="55">'1.5.5'!$A$1:$D$26</definedName>
    <definedName name="_xlnm.Print_Area" localSheetId="56">'1.5.6'!$A$1:$D$28</definedName>
    <definedName name="_xlnm.Print_Area" localSheetId="57">'1.6.1'!$A$1:$D$21</definedName>
    <definedName name="_xlnm.Print_Area" localSheetId="58">'1.6.2'!$A$1:$D$16</definedName>
    <definedName name="_xlnm.Print_Area" localSheetId="59">'1.6.3'!$A$1:$D$25</definedName>
    <definedName name="_xlnm.Print_Area" localSheetId="60">'1.7.1'!$A$1:$D$20</definedName>
    <definedName name="_xlnm.Print_Area" localSheetId="61">'1.8.1'!$A$1:$D$20</definedName>
    <definedName name="_xlnm.Print_Area" localSheetId="62">'1.8.2'!$A$1:$D$20</definedName>
    <definedName name="_xlnm.Print_Area" localSheetId="63">'1.8.3'!$A$1:$D$20</definedName>
    <definedName name="_xlnm.Print_Area" localSheetId="64">'1.8.4'!$A$1:$D$20</definedName>
    <definedName name="_xlnm.Print_Area" localSheetId="25">EL_Estabilitat_liquidació!$A$1:$H$232</definedName>
    <definedName name="_xlnm.Print_Area" localSheetId="9">EL_Estabilitat_pressupost!$A$1:$I$254</definedName>
    <definedName name="_xlnm.Print_Area" localSheetId="29">EL_Regla_liquidació!$A$1:$H$130</definedName>
    <definedName name="_xlnm.Print_Area" localSheetId="1">Inventari!$A$1:$F$51</definedName>
    <definedName name="_xlnm.Print_Area" localSheetId="26">'OA-CON_Estabilitat_liquidació'!$A$1:$H$228</definedName>
    <definedName name="_xlnm.Print_Area" localSheetId="10">'OA-CON_Estabilitat_pressupost'!$A$1:$I$250</definedName>
    <definedName name="_xlnm.Print_Area" localSheetId="30">'OA-CON_Regla_liquidació'!$A$1:$H$130</definedName>
    <definedName name="_xlnm.Print_Area" localSheetId="0">'REF.LEGALS'!$A$1:$B$40</definedName>
    <definedName name="_xlnm.Print_Area" localSheetId="27">'SM-FUND_Estabilitat_liquidació'!$A$1:$G$50</definedName>
    <definedName name="_xlnm.Print_Area" localSheetId="11">'SM-FUND_Estabilitat_pressupost'!$A$1:$G$50</definedName>
    <definedName name="_xlnm.Print_Area" localSheetId="31">'SM-FUND_Regla_liquidació'!$A$1:$H$104</definedName>
    <definedName name="carencia">[1]Dades!$B$11:$B$12</definedName>
    <definedName name="CULTURA">"#REF!"</definedName>
    <definedName name="CULTURA_1">"#REF!"</definedName>
    <definedName name="CULTURA_2">"#REF!"</definedName>
    <definedName name="CULTURA_3">"#REF!"</definedName>
    <definedName name="CULTURA_4">"#REF!"</definedName>
    <definedName name="CULTURA_5">"#REF!"</definedName>
    <definedName name="Diferencial_CFE" localSheetId="36">'1.4.1_RA10_Prudència'!$E$50</definedName>
    <definedName name="Diferencial_CFE" localSheetId="40">'1.4.2_RA13_Prudència'!$E$50</definedName>
    <definedName name="Diferencial_CFE" localSheetId="42">'1.4.3_RA11_Prudència'!$E$50</definedName>
    <definedName name="Diferencial_CFE" localSheetId="44">'1.4.4_RA10_Prudència '!$E$50</definedName>
    <definedName name="Diferencial_CFE" localSheetId="46">'1.4.5_RA10_Prudència'!$E$50</definedName>
    <definedName name="Diferencial_CFE" localSheetId="48">'1.4.6_RA9_Prudència'!$E$50</definedName>
    <definedName name="Diferencial_CFE">#REF!</definedName>
    <definedName name="Diferencial_tipus_operació" localSheetId="36">'1.4.1_RA10_Prudència'!$C$34</definedName>
    <definedName name="Diferencial_tipus_operació" localSheetId="40">'1.4.2_RA13_Prudència'!$C$34</definedName>
    <definedName name="Diferencial_tipus_operació" localSheetId="42">'1.4.3_RA11_Prudència'!$C$34</definedName>
    <definedName name="Diferencial_tipus_operació" localSheetId="44">'1.4.4_RA10_Prudència '!$C$34</definedName>
    <definedName name="Diferencial_tipus_operació" localSheetId="46">'1.4.5_RA10_Prudència'!$C$34</definedName>
    <definedName name="Diferencial_tipus_operació" localSheetId="48">'1.4.6_RA9_Prudència'!$C$34</definedName>
    <definedName name="Diferencial_tipus_operació">#REF!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Euríbor" localSheetId="36">'1.4.1_RA10_Prudència'!$C$14</definedName>
    <definedName name="Euríbor" localSheetId="40">'1.4.2_RA13_Prudència'!$C$14</definedName>
    <definedName name="Euríbor" localSheetId="42">'1.4.3_RA11_Prudència'!$C$14</definedName>
    <definedName name="Euríbor" localSheetId="44">'1.4.4_RA10_Prudència '!$C$14</definedName>
    <definedName name="Euríbor" localSheetId="46">'1.4.5_RA10_Prudència'!$C$14</definedName>
    <definedName name="Euríbor" localSheetId="48">'1.4.6_RA9_Prudència'!$C$14</definedName>
    <definedName name="Euríbor">#REF!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interes">[1]Dades!$D$3:$D$4</definedName>
    <definedName name="operació">[1]Dades!$B$23:$B$24</definedName>
    <definedName name="operacions">[1]Dades!$D$7:$D$9</definedName>
    <definedName name="periodicitat">[1]Dades!$B$3:$B$8</definedName>
    <definedName name="TAE" localSheetId="36">'1.4.1_RA10_Prudència'!$C$16</definedName>
    <definedName name="TAE" localSheetId="40">'1.4.2_RA13_Prudència'!$C$16</definedName>
    <definedName name="TAE" localSheetId="42">'1.4.3_RA11_Prudència'!$C$16</definedName>
    <definedName name="TAE" localSheetId="44">'1.4.4_RA10_Prudència '!$C$16</definedName>
    <definedName name="TAE" localSheetId="46">'1.4.5_RA10_Prudència'!$C$16</definedName>
    <definedName name="TAE" localSheetId="48">'1.4.6_RA9_Prudència'!$C$16</definedName>
    <definedName name="TAE">#REF!</definedName>
    <definedName name="Z_15196E9F_7FF8_439E_8E5E_D7EC9B4FE2B9_.wvu.PrintArea" localSheetId="5" hidden="1">'1.1.3'!$A$1:$C$19</definedName>
    <definedName name="Z_15196E9F_7FF8_439E_8E5E_D7EC9B4FE2B9_.wvu.PrintArea" localSheetId="6" hidden="1">'1.1.4'!$A$1:$C$17</definedName>
    <definedName name="Z_15196E9F_7FF8_439E_8E5E_D7EC9B4FE2B9_.wvu.PrintArea" localSheetId="13" hidden="1">'1.2.1'!$A$1:$C$20</definedName>
    <definedName name="Z_15196E9F_7FF8_439E_8E5E_D7EC9B4FE2B9_.wvu.PrintArea" localSheetId="14" hidden="1">'1.2.2'!$A$1:$C$19</definedName>
    <definedName name="Z_15196E9F_7FF8_439E_8E5E_D7EC9B4FE2B9_.wvu.PrintArea" localSheetId="17" hidden="1">'1.2.5'!$A$1:$C$24</definedName>
    <definedName name="Z_80201711_7A74_463A_9336_BA46C742A959_.wvu.PrintArea" localSheetId="1" hidden="1">Inventari!$A$1:$F$46</definedName>
    <definedName name="Z_938131D7_2FA4_4B6F_9B58_CE56B014F426_.wvu.PrintArea" localSheetId="13" hidden="1">'1.2.1'!$A$1:$C$19</definedName>
    <definedName name="Z_938131D7_2FA4_4B6F_9B58_CE56B014F426_.wvu.PrintArea" localSheetId="15" hidden="1">'1.2.3'!$A$1:$E$19</definedName>
    <definedName name="Z_938131D7_2FA4_4B6F_9B58_CE56B014F426_.wvu.PrintArea" localSheetId="17" hidden="1">'1.2.5'!$A$1:$C$24</definedName>
    <definedName name="Z_938131D7_2FA4_4B6F_9B58_CE56B014F426_.wvu.PrintArea" localSheetId="18" hidden="1">'1.2.6'!$A$1:$C$24</definedName>
    <definedName name="Z_938131D7_2FA4_4B6F_9B58_CE56B014F426_.wvu.PrintArea" localSheetId="19" hidden="1">'1.2.7'!$A$1:$C$23</definedName>
    <definedName name="Z_95B41FBF_B47A_467B_850E_DEBC4B5E373F_.wvu.PrintArea" localSheetId="1" hidden="1">Inventari!$A$1:$F$46</definedName>
    <definedName name="Z_ADC44F08_3865_4F34_B04A_36DC3A9880D3_.wvu.PrintArea" localSheetId="1" hidden="1">Inventari!$A$1:$F$46</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4" hidden="1">'1.2.2'!#REF!</definedName>
    <definedName name="Z_ADC44F08_3865_4F34_B04A_36DC3A9880D3_.wvu.PrintTitles" localSheetId="15" hidden="1">'1.2.3'!#REF!</definedName>
    <definedName name="Z_ADC44F08_3865_4F34_B04A_36DC3A9880D3_.wvu.PrintTitles" localSheetId="16" hidden="1">'1.2.4'!#REF!</definedName>
    <definedName name="Z_ADC44F08_3865_4F34_B04A_36DC3A9880D3_.wvu.PrintTitles" localSheetId="17" hidden="1">'1.2.5'!#REF!</definedName>
    <definedName name="Z_ADC44F08_3865_4F34_B04A_36DC3A9880D3_.wvu.PrintTitles" localSheetId="18" hidden="1">'1.2.6'!#REF!</definedName>
    <definedName name="Z_ADC44F08_3865_4F34_B04A_36DC3A9880D3_.wvu.PrintTitles" localSheetId="19" hidden="1">'1.2.7'!#REF!</definedName>
    <definedName name="Z_ADC44F08_3865_4F34_B04A_36DC3A9880D3_.wvu.PrintTitles" localSheetId="20" hidden="1">'1.2.8'!#REF!</definedName>
    <definedName name="Z_ADC44F08_3865_4F34_B04A_36DC3A9880D3_.wvu.PrintTitles" localSheetId="21" hidden="1">'1.3.1'!#REF!</definedName>
    <definedName name="Z_ADC44F08_3865_4F34_B04A_36DC3A9880D3_.wvu.PrintTitles" localSheetId="22" hidden="1">'1.3.2'!$7:$7</definedName>
    <definedName name="Z_ADC44F08_3865_4F34_B04A_36DC3A9880D3_.wvu.PrintTitles" localSheetId="23" hidden="1">'1.3.3'!$7:$7</definedName>
    <definedName name="Z_C05EC54D_5F4D_4DAC_8B5A_CD3242A0C8CA_.wvu.PrintArea" localSheetId="45" hidden="1">'1.4.5'!$A$1:$C$17</definedName>
    <definedName name="Z_C05EC54D_5F4D_4DAC_8B5A_CD3242A0C8CA_.wvu.PrintArea" localSheetId="47" hidden="1">'1.4.6'!$A$1:$C$16</definedName>
    <definedName name="Z_CB07B519_62E8_4084_A00D_D1F8D5657738_.wvu.PrintArea" localSheetId="58" hidden="1">'1.6.2'!$A$1:$C$10</definedName>
    <definedName name="Z_CB07B519_62E8_4084_A00D_D1F8D5657738_.wvu.PrintArea" localSheetId="59" hidden="1">'1.6.3'!$A$1:$C$15</definedName>
    <definedName name="Z_D0C00841_1E30_435B_B1C3_8C1666084E21_.wvu.PrintArea" localSheetId="45" hidden="1">'1.4.5'!$A$1:$C$17</definedName>
    <definedName name="Z_D0C00841_1E30_435B_B1C3_8C1666084E21_.wvu.PrintArea" localSheetId="47" hidden="1">'1.4.6'!$A$1:$C$16</definedName>
    <definedName name="Z_DE13449C_9946_4D9B_BAD6_D935553CF657_.wvu.PrintArea" localSheetId="2" hidden="1">'1.1.1'!$A$1:$C$39</definedName>
    <definedName name="Z_DE13449C_9946_4D9B_BAD6_D935553CF657_.wvu.PrintArea" localSheetId="4" hidden="1">'1.1.2'!$A$1:$C$28</definedName>
    <definedName name="Z_DE13449C_9946_4D9B_BAD6_D935553CF657_.wvu.PrintArea" localSheetId="5" hidden="1">'1.1.3'!$A$1:$C$18</definedName>
    <definedName name="Z_DE13449C_9946_4D9B_BAD6_D935553CF657_.wvu.PrintArea" localSheetId="6" hidden="1">'1.1.4'!$A$1:$C$17</definedName>
    <definedName name="Z_DE13449C_9946_4D9B_BAD6_D935553CF657_.wvu.PrintArea" localSheetId="7" hidden="1">'1.1.5'!$A$1:$E$11</definedName>
    <definedName name="Z_DE13449C_9946_4D9B_BAD6_D935553CF657_.wvu.PrintArea" localSheetId="12" hidden="1">'1.1.6'!$A$1:$D$20</definedName>
    <definedName name="Z_DE13449C_9946_4D9B_BAD6_D935553CF657_.wvu.PrintArea" localSheetId="16" hidden="1">'1.2.4'!$A$1:$C$16</definedName>
    <definedName name="Z_DE13449C_9946_4D9B_BAD6_D935553CF657_.wvu.PrintArea" localSheetId="21" hidden="1">'1.3.1'!$A$1:$C$20</definedName>
    <definedName name="Z_DE13449C_9946_4D9B_BAD6_D935553CF657_.wvu.PrintArea" localSheetId="22" hidden="1">'1.3.2'!$A$1:$C$21</definedName>
    <definedName name="Z_DE13449C_9946_4D9B_BAD6_D935553CF657_.wvu.PrintArea" localSheetId="23" hidden="1">'1.3.3'!$A$1:$C$8</definedName>
    <definedName name="Z_DE13449C_9946_4D9B_BAD6_D935553CF657_.wvu.PrintArea" localSheetId="33" hidden="1">'1.3.4'!$A$1:$C$19</definedName>
    <definedName name="Z_DE13449C_9946_4D9B_BAD6_D935553CF657_.wvu.PrintArea" localSheetId="34" hidden="1">'1.3.5'!$A$1:$C$13</definedName>
    <definedName name="Z_DE13449C_9946_4D9B_BAD6_D935553CF657_.wvu.PrintArea" localSheetId="35" hidden="1">'1.4.1'!$A$1:$E$18</definedName>
    <definedName name="Z_DE13449C_9946_4D9B_BAD6_D935553CF657_.wvu.PrintArea" localSheetId="37" hidden="1">'1.4.2'!$A$1:$E$20</definedName>
    <definedName name="Z_DE13449C_9946_4D9B_BAD6_D935553CF657_.wvu.PrintArea" localSheetId="49" hidden="1">'1.4.7'!$A$1:$C$16</definedName>
    <definedName name="Z_DE13449C_9946_4D9B_BAD6_D935553CF657_.wvu.PrintArea" localSheetId="50" hidden="1">'1.4.8'!$A$1:$C$12</definedName>
    <definedName name="Z_DE13449C_9946_4D9B_BAD6_D935553CF657_.wvu.PrintArea" localSheetId="51" hidden="1">'1.5.1'!$A$1:$C$21</definedName>
    <definedName name="Z_DE13449C_9946_4D9B_BAD6_D935553CF657_.wvu.PrintArea" localSheetId="52" hidden="1">'1.5.2'!$A$1:$C$13</definedName>
    <definedName name="Z_DE13449C_9946_4D9B_BAD6_D935553CF657_.wvu.PrintArea" localSheetId="53" hidden="1">'1.5.3'!$A$1:$C$14</definedName>
    <definedName name="Z_DE13449C_9946_4D9B_BAD6_D935553CF657_.wvu.PrintArea" localSheetId="54" hidden="1">'1.5.4'!$A$1:$C$21</definedName>
    <definedName name="Z_DE13449C_9946_4D9B_BAD6_D935553CF657_.wvu.PrintArea" localSheetId="55" hidden="1">'1.5.5'!$A$1:$C$20</definedName>
    <definedName name="Z_DE13449C_9946_4D9B_BAD6_D935553CF657_.wvu.PrintArea" localSheetId="56" hidden="1">'1.5.6'!$A$1:$C$21</definedName>
    <definedName name="Z_DE13449C_9946_4D9B_BAD6_D935553CF657_.wvu.PrintArea" localSheetId="57" hidden="1">'1.6.1'!$A$1:$C$15</definedName>
    <definedName name="Z_DE13449C_9946_4D9B_BAD6_D935553CF657_.wvu.PrintArea" localSheetId="58" hidden="1">'1.6.2'!$A$1:$C$10</definedName>
    <definedName name="Z_DE13449C_9946_4D9B_BAD6_D935553CF657_.wvu.PrintArea" localSheetId="59" hidden="1">'1.6.3'!$A$1:$C$15</definedName>
    <definedName name="Z_DE13449C_9946_4D9B_BAD6_D935553CF657_.wvu.PrintArea" localSheetId="60" hidden="1">'1.7.1'!$A$1:$C$13</definedName>
    <definedName name="Z_DE13449C_9946_4D9B_BAD6_D935553CF657_.wvu.PrintArea" localSheetId="61" hidden="1">'1.8.1'!$A$1:$C$14</definedName>
    <definedName name="Z_DE13449C_9946_4D9B_BAD6_D935553CF657_.wvu.PrintArea" localSheetId="62" hidden="1">'1.8.2'!$A$1:$C$14</definedName>
    <definedName name="Z_DE13449C_9946_4D9B_BAD6_D935553CF657_.wvu.PrintArea" localSheetId="63" hidden="1">'1.8.3'!$A$1:$C$12</definedName>
    <definedName name="Z_DE13449C_9946_4D9B_BAD6_D935553CF657_.wvu.PrintArea" localSheetId="64" hidden="1">'1.8.4'!$A$1:$C$12</definedName>
    <definedName name="Z_DE13449C_9946_4D9B_BAD6_D935553CF657_.wvu.PrintArea" localSheetId="65" hidden="1">'1.8.5'!$A$1:$C$12</definedName>
    <definedName name="Z_DE13449C_9946_4D9B_BAD6_D935553CF657_.wvu.PrintTitles" localSheetId="14" hidden="1">'1.2.2'!$1:$4</definedName>
    <definedName name="Z_DE13449C_9946_4D9B_BAD6_D935553CF657_.wvu.PrintTitles" localSheetId="15" hidden="1">'1.2.3'!$1:$4</definedName>
    <definedName name="Z_DE13449C_9946_4D9B_BAD6_D935553CF657_.wvu.PrintTitles" localSheetId="16" hidden="1">'1.2.4'!$1:$4</definedName>
    <definedName name="Z_DE13449C_9946_4D9B_BAD6_D935553CF657_.wvu.PrintTitles" localSheetId="17" hidden="1">'1.2.5'!$1:$4</definedName>
    <definedName name="Z_F414D6E4_FF9A_4C61_8209_8A1F2A078362_.wvu.PrintArea" localSheetId="1" hidden="1">Inventari!$A$1:$F$46</definedName>
  </definedNames>
  <calcPr calcId="162913"/>
  <customWorkbookViews>
    <customWorkbookView name="Cristina Rodríguez González - Vista personalizada" guid="{C05EC54D-5F4D-4DAC-8B5A-CD3242A0C8CA}" mergeInterval="0" personalView="1" maximized="1" xWindow="-8" yWindow="-8" windowWidth="1936" windowHeight="1056" tabRatio="918" activeSheetId="2"/>
    <customWorkbookView name="imolas - Visualització personal" guid="{D0C00841-1E30-435B-B1C3-8C1666084E21}" mergeInterval="0" personalView="1" maximized="1" xWindow="-8" yWindow="-8" windowWidth="1936" windowHeight="1056" tabRatio="918" activeSheetId="49"/>
    <customWorkbookView name="Mihaela Olteanu - Visualització personal" guid="{DE13449C-9946-4D9B-BAD6-D935553CF657}" mergeInterval="0" personalView="1" maximized="1" xWindow="-8" yWindow="-8" windowWidth="1936" windowHeight="1056" tabRatio="918" activeSheetId="39"/>
    <customWorkbookView name="madalid - Visualització personal" guid="{CB07B519-62E8-4084-A00D-D1F8D5657738}" mergeInterval="0" personalView="1" xWindow="-16" windowWidth="1936" windowHeight="1040" tabRatio="918" activeSheetId="39"/>
    <customWorkbookView name="controlintern1 - Vista personalizada" guid="{8DB10316-28C9-4A14-AEA2-359711156BC5}" mergeInterval="0" personalView="1" maximized="1" xWindow="1" yWindow="1" windowWidth="1916" windowHeight="810" tabRatio="924" activeSheetId="84"/>
    <customWorkbookView name="controlintern2 - Vista personalizada" guid="{A2FA97B7-FA2E-4CF8-9E14-C904E49D925F}" mergeInterval="0" personalView="1" maximized="1" xWindow="1" yWindow="1" windowWidth="1916" windowHeight="849" tabRatio="924" activeSheetId="68"/>
    <customWorkbookView name="Imma Molas - Vista personalizada" guid="{95B41FBF-B47A-467B-850E-DEBC4B5E373F}" mergeInterval="0" personalView="1" maximized="1" windowWidth="1276" windowHeight="719" activeSheetId="3"/>
    <customWorkbookView name="madalid - Vista personalizada" guid="{80201711-7A74-463A-9336-BA46C742A959}" mergeInterval="0" personalView="1" maximized="1" xWindow="1" yWindow="1" windowWidth="1920" windowHeight="850" activeSheetId="3"/>
    <customWorkbookView name="bnoguer - Vista personalizada" guid="{F414D6E4-FF9A-4C61-8209-8A1F2A078362}" mergeInterval="0" personalView="1" maximized="1" xWindow="1" yWindow="1" windowWidth="1920" windowHeight="850" activeSheetId="3"/>
    <customWorkbookView name="ernestruiz - Vista personalizada" guid="{ADC44F08-3865-4F34-B04A-36DC3A9880D3}" mergeInterval="0" personalView="1" maximized="1" xWindow="1" yWindow="1" windowWidth="1920" windowHeight="804" tabRatio="911" activeSheetId="4"/>
    <customWorkbookView name="imolas - Vista personalizada" guid="{938131D7-2FA4-4B6F-9B58-CE56B014F426}" mergeInterval="0" personalView="1" maximized="1" xWindow="1" yWindow="1" windowWidth="1360" windowHeight="534" tabRatio="757" activeSheetId="18"/>
    <customWorkbookView name="ngirones - Vista personalizada" guid="{15196E9F-7FF8-439E-8E5E-D7EC9B4FE2B9}" mergeInterval="0" personalView="1" maximized="1" xWindow="-8" yWindow="-8" windowWidth="1936" windowHeight="1056" tabRatio="918" activeSheetId="2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9" i="229" l="1"/>
  <c r="G105" i="226"/>
  <c r="G105" i="225" l="1"/>
  <c r="G12" i="218" l="1"/>
  <c r="C3" i="235" l="1"/>
  <c r="B8" i="224" l="1"/>
  <c r="C49" i="207" l="1"/>
  <c r="B2" i="218" l="1"/>
  <c r="B50" i="247" l="1"/>
  <c r="E46" i="247"/>
  <c r="C39" i="247"/>
  <c r="C41" i="247" s="1"/>
  <c r="C25" i="247"/>
  <c r="C23" i="247" s="1"/>
  <c r="I16" i="247"/>
  <c r="C16" i="247"/>
  <c r="C56" i="247" s="1"/>
  <c r="B50" i="246"/>
  <c r="E46" i="246"/>
  <c r="C39" i="246"/>
  <c r="C40" i="246" s="1"/>
  <c r="C47" i="246" s="1"/>
  <c r="E50" i="246" s="1"/>
  <c r="C55" i="246" s="1"/>
  <c r="C25" i="246"/>
  <c r="C23" i="246" s="1"/>
  <c r="I16" i="246"/>
  <c r="C16" i="246"/>
  <c r="C56" i="246" s="1"/>
  <c r="B50" i="245"/>
  <c r="E46" i="245"/>
  <c r="C39" i="245"/>
  <c r="C25" i="245"/>
  <c r="C23" i="245" s="1"/>
  <c r="I16" i="245"/>
  <c r="C16" i="245"/>
  <c r="C56" i="245" s="1"/>
  <c r="B50" i="244"/>
  <c r="E46" i="244"/>
  <c r="C39" i="244"/>
  <c r="C40" i="244" s="1"/>
  <c r="C47" i="244" s="1"/>
  <c r="E50" i="244" s="1"/>
  <c r="C55" i="244" s="1"/>
  <c r="C25" i="244"/>
  <c r="C23" i="244" s="1"/>
  <c r="I16" i="244"/>
  <c r="C16" i="244"/>
  <c r="C56" i="244" s="1"/>
  <c r="B50" i="243"/>
  <c r="E46" i="243"/>
  <c r="C39" i="243"/>
  <c r="C25" i="243"/>
  <c r="C23" i="243" s="1"/>
  <c r="I16" i="243"/>
  <c r="C16" i="243"/>
  <c r="C56" i="243" s="1"/>
  <c r="B50" i="242"/>
  <c r="E46" i="242"/>
  <c r="C39" i="242"/>
  <c r="C25" i="242"/>
  <c r="C23" i="242" s="1"/>
  <c r="I16" i="242"/>
  <c r="C16" i="242"/>
  <c r="C56" i="242" s="1"/>
  <c r="C41" i="242" l="1"/>
  <c r="C40" i="242"/>
  <c r="C47" i="242" s="1"/>
  <c r="E50" i="242" s="1"/>
  <c r="C55" i="242" s="1"/>
  <c r="C40" i="243"/>
  <c r="C47" i="243" s="1"/>
  <c r="E50" i="243" s="1"/>
  <c r="C55" i="243" s="1"/>
  <c r="C41" i="243"/>
  <c r="C40" i="245"/>
  <c r="C47" i="245" s="1"/>
  <c r="E50" i="245" s="1"/>
  <c r="C55" i="245" s="1"/>
  <c r="C41" i="245"/>
  <c r="C40" i="247"/>
  <c r="C47" i="247" s="1"/>
  <c r="E50" i="247" s="1"/>
  <c r="C55" i="247" s="1"/>
  <c r="C41" i="246"/>
  <c r="C41" i="244"/>
  <c r="C2" i="205"/>
  <c r="C2" i="235"/>
  <c r="C6" i="235"/>
  <c r="B6" i="235"/>
  <c r="B3" i="235"/>
  <c r="C23" i="162"/>
  <c r="B23" i="162"/>
  <c r="B2" i="235"/>
  <c r="C1" i="235"/>
  <c r="B1" i="235"/>
  <c r="E47" i="232"/>
  <c r="E33" i="232" s="1"/>
  <c r="E44" i="232"/>
  <c r="D33" i="232"/>
  <c r="C26" i="234"/>
  <c r="C21" i="234"/>
  <c r="C27" i="234" s="1"/>
  <c r="C14" i="234"/>
  <c r="C8" i="234"/>
  <c r="C15" i="234"/>
  <c r="F56" i="233"/>
  <c r="E43" i="233" s="1"/>
  <c r="C55" i="233"/>
  <c r="C54" i="233"/>
  <c r="B54" i="233"/>
  <c r="F53" i="233"/>
  <c r="D43" i="233"/>
  <c r="C52" i="233"/>
  <c r="C51" i="233"/>
  <c r="B51" i="233"/>
  <c r="F50" i="233"/>
  <c r="C49" i="233"/>
  <c r="C48" i="233"/>
  <c r="B48" i="233"/>
  <c r="F42" i="233"/>
  <c r="F41" i="233"/>
  <c r="F40" i="233"/>
  <c r="F39" i="233"/>
  <c r="E38" i="233"/>
  <c r="F37" i="233"/>
  <c r="F36" i="233"/>
  <c r="F35" i="233"/>
  <c r="D34" i="233"/>
  <c r="C34" i="233"/>
  <c r="F34" i="233" s="1"/>
  <c r="F33" i="233"/>
  <c r="F26" i="233"/>
  <c r="F25" i="233"/>
  <c r="E24" i="233"/>
  <c r="D24" i="233"/>
  <c r="C24" i="233"/>
  <c r="F23" i="233"/>
  <c r="F22" i="233"/>
  <c r="F21" i="233"/>
  <c r="F20" i="233"/>
  <c r="E19" i="233"/>
  <c r="D19" i="233"/>
  <c r="D27" i="233" s="1"/>
  <c r="C19" i="233"/>
  <c r="F19" i="233" s="1"/>
  <c r="F27" i="233" s="1"/>
  <c r="C13" i="233" s="1"/>
  <c r="E18" i="233"/>
  <c r="E32" i="233"/>
  <c r="D18" i="233"/>
  <c r="D32" i="233" s="1"/>
  <c r="C18" i="233"/>
  <c r="C32" i="233" s="1"/>
  <c r="C46" i="232"/>
  <c r="C45" i="232"/>
  <c r="B45" i="232"/>
  <c r="C43" i="232"/>
  <c r="C42" i="232"/>
  <c r="B42" i="232"/>
  <c r="E41" i="232"/>
  <c r="E48" i="232" s="1"/>
  <c r="C40" i="232"/>
  <c r="C39" i="232"/>
  <c r="B39" i="232"/>
  <c r="E32" i="232"/>
  <c r="F32" i="232" s="1"/>
  <c r="E31" i="232"/>
  <c r="F31" i="232" s="1"/>
  <c r="E30" i="232"/>
  <c r="E29" i="232"/>
  <c r="F27" i="232"/>
  <c r="F26" i="232"/>
  <c r="F25" i="232"/>
  <c r="D24" i="232"/>
  <c r="C24" i="232"/>
  <c r="F24" i="232" s="1"/>
  <c r="D23" i="232"/>
  <c r="C23" i="232"/>
  <c r="E22" i="232"/>
  <c r="D22" i="232"/>
  <c r="C22" i="232"/>
  <c r="F16" i="232"/>
  <c r="F15" i="232"/>
  <c r="F14" i="232"/>
  <c r="F13" i="232"/>
  <c r="E12" i="232"/>
  <c r="E17" i="232" s="1"/>
  <c r="D12" i="232"/>
  <c r="D17" i="232"/>
  <c r="C12" i="232"/>
  <c r="C17" i="232" s="1"/>
  <c r="E11" i="232"/>
  <c r="D11" i="232"/>
  <c r="C11" i="232"/>
  <c r="G103" i="229"/>
  <c r="G91" i="229"/>
  <c r="F91" i="229"/>
  <c r="G77" i="229"/>
  <c r="G76" i="229"/>
  <c r="G75" i="229"/>
  <c r="G74" i="229"/>
  <c r="G73" i="229"/>
  <c r="G78" i="229" s="1"/>
  <c r="G28" i="229" s="1"/>
  <c r="G71" i="229"/>
  <c r="G70" i="229"/>
  <c r="G69" i="229"/>
  <c r="G68" i="229"/>
  <c r="G67" i="229"/>
  <c r="G65" i="229"/>
  <c r="G64" i="229"/>
  <c r="G63" i="229"/>
  <c r="G62" i="229"/>
  <c r="G61" i="229"/>
  <c r="G59" i="229"/>
  <c r="G58" i="229"/>
  <c r="G57" i="229"/>
  <c r="G56" i="229"/>
  <c r="G55" i="229"/>
  <c r="G60" i="229" s="1"/>
  <c r="G25" i="229" s="1"/>
  <c r="G53" i="229"/>
  <c r="G52" i="229"/>
  <c r="G51" i="229"/>
  <c r="G50" i="229"/>
  <c r="G49" i="229"/>
  <c r="G39" i="229"/>
  <c r="F10" i="224" s="1"/>
  <c r="F38" i="229"/>
  <c r="F33" i="229"/>
  <c r="G32" i="229"/>
  <c r="G33" i="229" s="1"/>
  <c r="F29" i="229"/>
  <c r="G21" i="229"/>
  <c r="F21" i="229"/>
  <c r="F16" i="229"/>
  <c r="G15" i="229"/>
  <c r="G14" i="229"/>
  <c r="G13" i="229"/>
  <c r="G12" i="229"/>
  <c r="G11" i="229"/>
  <c r="G10" i="229"/>
  <c r="G9" i="229"/>
  <c r="G8" i="229"/>
  <c r="G7" i="229"/>
  <c r="G6" i="229"/>
  <c r="G5" i="229"/>
  <c r="G16" i="229" s="1"/>
  <c r="G129" i="226"/>
  <c r="G117" i="226"/>
  <c r="F117" i="226"/>
  <c r="G45" i="226"/>
  <c r="G46" i="226" s="1"/>
  <c r="G103" i="226"/>
  <c r="G102" i="226"/>
  <c r="G101" i="226"/>
  <c r="G100" i="226"/>
  <c r="G99" i="226"/>
  <c r="G97" i="226"/>
  <c r="G96" i="226"/>
  <c r="G95" i="226"/>
  <c r="G94" i="226"/>
  <c r="G93" i="226"/>
  <c r="G91" i="226"/>
  <c r="G90" i="226"/>
  <c r="G89" i="226"/>
  <c r="G88" i="226"/>
  <c r="G87" i="226"/>
  <c r="G85" i="226"/>
  <c r="G84" i="226"/>
  <c r="G83" i="226"/>
  <c r="G82" i="226"/>
  <c r="G81" i="226"/>
  <c r="G79" i="226"/>
  <c r="G78" i="226"/>
  <c r="G77" i="226"/>
  <c r="G76" i="226"/>
  <c r="G75" i="226"/>
  <c r="G68" i="226"/>
  <c r="G26" i="226"/>
  <c r="G52" i="226"/>
  <c r="F9" i="224" s="1"/>
  <c r="F51" i="226"/>
  <c r="F46" i="226"/>
  <c r="F42" i="226"/>
  <c r="G34" i="226"/>
  <c r="F34" i="226"/>
  <c r="F27" i="226"/>
  <c r="G14" i="226"/>
  <c r="F11" i="226"/>
  <c r="F29" i="226" s="1"/>
  <c r="F48" i="226" s="1"/>
  <c r="C9" i="224" s="1"/>
  <c r="D9" i="224" s="1"/>
  <c r="G9" i="224" s="1"/>
  <c r="G10" i="226"/>
  <c r="G9" i="226"/>
  <c r="G8" i="226"/>
  <c r="G6" i="226"/>
  <c r="G5" i="226"/>
  <c r="G129" i="225"/>
  <c r="G117" i="225"/>
  <c r="F117" i="225"/>
  <c r="G45" i="225" s="1"/>
  <c r="G46" i="225" s="1"/>
  <c r="G103" i="225"/>
  <c r="G102" i="225"/>
  <c r="G101" i="225"/>
  <c r="G100" i="225"/>
  <c r="G99" i="225"/>
  <c r="G97" i="225"/>
  <c r="G96" i="225"/>
  <c r="G95" i="225"/>
  <c r="G94" i="225"/>
  <c r="G93" i="225"/>
  <c r="G91" i="225"/>
  <c r="G90" i="225"/>
  <c r="G89" i="225"/>
  <c r="G88" i="225"/>
  <c r="G87" i="225"/>
  <c r="G85" i="225"/>
  <c r="G84" i="225"/>
  <c r="G83" i="225"/>
  <c r="G82" i="225"/>
  <c r="G81" i="225"/>
  <c r="G79" i="225"/>
  <c r="G78" i="225"/>
  <c r="G77" i="225"/>
  <c r="G76" i="225"/>
  <c r="G75" i="225"/>
  <c r="G68" i="225"/>
  <c r="G52" i="225"/>
  <c r="F8" i="224" s="1"/>
  <c r="F51" i="225"/>
  <c r="F46" i="225"/>
  <c r="F42" i="225"/>
  <c r="G34" i="225"/>
  <c r="F34" i="225"/>
  <c r="F27" i="225"/>
  <c r="G26" i="225"/>
  <c r="G14" i="225"/>
  <c r="F11" i="225"/>
  <c r="G10" i="225"/>
  <c r="G9" i="225"/>
  <c r="G8" i="225"/>
  <c r="G6" i="225"/>
  <c r="G5" i="225"/>
  <c r="B10" i="224"/>
  <c r="B2" i="229" s="1"/>
  <c r="B9" i="224"/>
  <c r="B2" i="226" s="1"/>
  <c r="B32" i="226"/>
  <c r="E49" i="221"/>
  <c r="D49" i="221"/>
  <c r="F48" i="221"/>
  <c r="F47" i="221"/>
  <c r="F46" i="221"/>
  <c r="F45" i="221"/>
  <c r="F44" i="221"/>
  <c r="F43" i="221"/>
  <c r="F42" i="221"/>
  <c r="F41" i="221"/>
  <c r="F49" i="221" s="1"/>
  <c r="F31" i="221" s="1"/>
  <c r="F8" i="216" s="1"/>
  <c r="F29" i="221"/>
  <c r="D8" i="216" s="1"/>
  <c r="F14" i="221"/>
  <c r="B2" i="221"/>
  <c r="F227" i="218"/>
  <c r="E227" i="218"/>
  <c r="G226" i="218"/>
  <c r="G225" i="218"/>
  <c r="G224" i="218"/>
  <c r="G223" i="218"/>
  <c r="G222" i="218"/>
  <c r="G215" i="218"/>
  <c r="G46" i="218" s="1"/>
  <c r="F206" i="218"/>
  <c r="E206" i="218"/>
  <c r="G205" i="218"/>
  <c r="G204" i="218"/>
  <c r="G203" i="218"/>
  <c r="G202" i="218"/>
  <c r="G201" i="218"/>
  <c r="G196" i="218"/>
  <c r="G195" i="218"/>
  <c r="G197" i="218" s="1"/>
  <c r="G44" i="218" s="1"/>
  <c r="F191" i="218"/>
  <c r="E191" i="218"/>
  <c r="G190" i="218"/>
  <c r="G191" i="218" s="1"/>
  <c r="F186" i="218"/>
  <c r="E186" i="218"/>
  <c r="G24" i="226"/>
  <c r="G185" i="218"/>
  <c r="G184" i="218"/>
  <c r="G186" i="218" s="1"/>
  <c r="G42" i="218" s="1"/>
  <c r="G183" i="218"/>
  <c r="F179" i="218"/>
  <c r="E179" i="218"/>
  <c r="G178" i="218"/>
  <c r="G177" i="218"/>
  <c r="G176" i="218"/>
  <c r="G171" i="218"/>
  <c r="G170" i="218"/>
  <c r="G172" i="218" s="1"/>
  <c r="G165" i="218"/>
  <c r="G164" i="218"/>
  <c r="G166" i="218"/>
  <c r="G21" i="226" s="1"/>
  <c r="G159" i="218"/>
  <c r="G160" i="218" s="1"/>
  <c r="G158" i="218"/>
  <c r="G153" i="218"/>
  <c r="G152" i="218"/>
  <c r="G154" i="218" s="1"/>
  <c r="G147" i="218"/>
  <c r="G148" i="218" s="1"/>
  <c r="G146" i="218"/>
  <c r="G141" i="218"/>
  <c r="G139" i="218"/>
  <c r="G137" i="218"/>
  <c r="G136" i="218"/>
  <c r="G135" i="218"/>
  <c r="G142" i="218" s="1"/>
  <c r="F131" i="218"/>
  <c r="E131" i="218"/>
  <c r="G130" i="218"/>
  <c r="G131" i="218" s="1"/>
  <c r="G34" i="218" s="1"/>
  <c r="F126" i="218"/>
  <c r="C126" i="218"/>
  <c r="E125" i="218"/>
  <c r="G125" i="218"/>
  <c r="E124" i="218"/>
  <c r="G124" i="218"/>
  <c r="G126" i="218" s="1"/>
  <c r="G33" i="218" s="1"/>
  <c r="E123" i="218"/>
  <c r="G123" i="218"/>
  <c r="G118" i="218"/>
  <c r="G119" i="218"/>
  <c r="G32" i="218" s="1"/>
  <c r="G113" i="218"/>
  <c r="G114" i="218" s="1"/>
  <c r="G31" i="218" s="1"/>
  <c r="F109" i="218"/>
  <c r="E109" i="218"/>
  <c r="G108" i="218"/>
  <c r="G107" i="218"/>
  <c r="G106" i="218"/>
  <c r="F99" i="218"/>
  <c r="E99" i="218"/>
  <c r="G98" i="218"/>
  <c r="G97" i="218"/>
  <c r="G96" i="218"/>
  <c r="G95" i="218"/>
  <c r="G94" i="218"/>
  <c r="G93" i="218"/>
  <c r="G92" i="218"/>
  <c r="G91" i="218"/>
  <c r="E83" i="218"/>
  <c r="D83" i="218"/>
  <c r="C83" i="218"/>
  <c r="F82" i="218"/>
  <c r="G82" i="218" s="1"/>
  <c r="F81" i="218"/>
  <c r="G81" i="218"/>
  <c r="F80" i="218"/>
  <c r="G80" i="218" s="1"/>
  <c r="F79" i="218"/>
  <c r="G79" i="218"/>
  <c r="F78" i="218"/>
  <c r="G78" i="218" s="1"/>
  <c r="F77" i="218"/>
  <c r="G77" i="218"/>
  <c r="F76" i="218"/>
  <c r="G76" i="218" s="1"/>
  <c r="F75" i="218"/>
  <c r="G75" i="218"/>
  <c r="F74" i="218"/>
  <c r="G74" i="218" s="1"/>
  <c r="E73" i="218"/>
  <c r="D73" i="218"/>
  <c r="C73" i="218"/>
  <c r="F72" i="218"/>
  <c r="G72" i="218" s="1"/>
  <c r="F71" i="218"/>
  <c r="G71" i="218" s="1"/>
  <c r="F70" i="218"/>
  <c r="G70" i="218" s="1"/>
  <c r="F69" i="218"/>
  <c r="G69" i="218" s="1"/>
  <c r="F68" i="218"/>
  <c r="G68" i="218" s="1"/>
  <c r="F67" i="218"/>
  <c r="E66" i="218"/>
  <c r="E84" i="218" s="1"/>
  <c r="D66" i="218"/>
  <c r="D84" i="218" s="1"/>
  <c r="C66" i="218"/>
  <c r="F65" i="218"/>
  <c r="G65" i="218" s="1"/>
  <c r="F64" i="218"/>
  <c r="G64" i="218" s="1"/>
  <c r="F63" i="218"/>
  <c r="G63" i="218" s="1"/>
  <c r="F62" i="218"/>
  <c r="G62" i="218" s="1"/>
  <c r="F61" i="218"/>
  <c r="G61" i="218" s="1"/>
  <c r="F60" i="218"/>
  <c r="G60" i="218" s="1"/>
  <c r="F59" i="218"/>
  <c r="G59" i="218" s="1"/>
  <c r="G21" i="218"/>
  <c r="G23" i="218" s="1"/>
  <c r="F231" i="217"/>
  <c r="E231" i="217"/>
  <c r="G230" i="217"/>
  <c r="G229" i="217"/>
  <c r="G228" i="217"/>
  <c r="G227" i="217"/>
  <c r="G231" i="217" s="1"/>
  <c r="G49" i="217" s="1"/>
  <c r="F6" i="216" s="1"/>
  <c r="G226" i="217"/>
  <c r="G219" i="217"/>
  <c r="F210" i="217"/>
  <c r="E210" i="217"/>
  <c r="G209" i="217"/>
  <c r="G208" i="217"/>
  <c r="G207" i="217"/>
  <c r="G206" i="217"/>
  <c r="G205" i="217"/>
  <c r="G200" i="217"/>
  <c r="G199" i="217"/>
  <c r="F195" i="217"/>
  <c r="E195" i="217"/>
  <c r="G194" i="217"/>
  <c r="G195" i="217" s="1"/>
  <c r="F190" i="217"/>
  <c r="E190" i="217"/>
  <c r="G24" i="225" s="1"/>
  <c r="G189" i="217"/>
  <c r="G188" i="217"/>
  <c r="G187" i="217"/>
  <c r="G190" i="217" s="1"/>
  <c r="G42" i="217" s="1"/>
  <c r="F183" i="217"/>
  <c r="E183" i="217"/>
  <c r="G182" i="217"/>
  <c r="G181" i="217"/>
  <c r="G180" i="217"/>
  <c r="G175" i="217"/>
  <c r="G174" i="217"/>
  <c r="G176" i="217" s="1"/>
  <c r="G169" i="217"/>
  <c r="G168" i="217"/>
  <c r="G170" i="217" s="1"/>
  <c r="G39" i="217" s="1"/>
  <c r="G163" i="217"/>
  <c r="G162" i="217"/>
  <c r="G164" i="217"/>
  <c r="G38" i="217" s="1"/>
  <c r="G157" i="217"/>
  <c r="G156" i="217"/>
  <c r="G151" i="217"/>
  <c r="G150" i="217"/>
  <c r="G152" i="217" s="1"/>
  <c r="G145" i="217"/>
  <c r="G143" i="217"/>
  <c r="G141" i="217"/>
  <c r="G140" i="217"/>
  <c r="G139" i="217"/>
  <c r="F135" i="217"/>
  <c r="E135" i="217"/>
  <c r="G134" i="217"/>
  <c r="G135" i="217" s="1"/>
  <c r="G34" i="217" s="1"/>
  <c r="F130" i="217"/>
  <c r="C130" i="217"/>
  <c r="E129" i="217"/>
  <c r="G129" i="217"/>
  <c r="E128" i="217"/>
  <c r="G128" i="217" s="1"/>
  <c r="E127" i="217"/>
  <c r="G127" i="217" s="1"/>
  <c r="G122" i="217"/>
  <c r="G123" i="217" s="1"/>
  <c r="G32" i="217" s="1"/>
  <c r="G117" i="217"/>
  <c r="G118" i="217"/>
  <c r="G31" i="217" s="1"/>
  <c r="F113" i="217"/>
  <c r="E113" i="217"/>
  <c r="G112" i="217"/>
  <c r="G111" i="217"/>
  <c r="G110" i="217"/>
  <c r="F103" i="217"/>
  <c r="E103" i="217"/>
  <c r="G102" i="217"/>
  <c r="G101" i="217"/>
  <c r="G100" i="217"/>
  <c r="G99" i="217"/>
  <c r="G98" i="217"/>
  <c r="G97" i="217"/>
  <c r="G96" i="217"/>
  <c r="G95" i="217"/>
  <c r="G91" i="217"/>
  <c r="G27" i="217" s="1"/>
  <c r="E83" i="217"/>
  <c r="D83" i="217"/>
  <c r="C83" i="217"/>
  <c r="F82" i="217"/>
  <c r="G82" i="217" s="1"/>
  <c r="F81" i="217"/>
  <c r="G81" i="217" s="1"/>
  <c r="F80" i="217"/>
  <c r="G80" i="217" s="1"/>
  <c r="F79" i="217"/>
  <c r="G79" i="217" s="1"/>
  <c r="F78" i="217"/>
  <c r="G78" i="217" s="1"/>
  <c r="F77" i="217"/>
  <c r="G77" i="217" s="1"/>
  <c r="F76" i="217"/>
  <c r="G76" i="217" s="1"/>
  <c r="F75" i="217"/>
  <c r="G75" i="217" s="1"/>
  <c r="F74" i="217"/>
  <c r="G74" i="217" s="1"/>
  <c r="E73" i="217"/>
  <c r="D73" i="217"/>
  <c r="C73" i="217"/>
  <c r="F72" i="217"/>
  <c r="G72" i="217"/>
  <c r="F71" i="217"/>
  <c r="G71" i="217"/>
  <c r="F70" i="217"/>
  <c r="G70" i="217"/>
  <c r="F69" i="217"/>
  <c r="G69" i="217"/>
  <c r="F68" i="217"/>
  <c r="F73" i="217" s="1"/>
  <c r="G68" i="217"/>
  <c r="F67" i="217"/>
  <c r="E66" i="217"/>
  <c r="E84" i="217"/>
  <c r="D66" i="217"/>
  <c r="D84" i="217"/>
  <c r="C66" i="217"/>
  <c r="F65" i="217"/>
  <c r="G65" i="217" s="1"/>
  <c r="F64" i="217"/>
  <c r="G64" i="217"/>
  <c r="F63" i="217"/>
  <c r="G63" i="217" s="1"/>
  <c r="F62" i="217"/>
  <c r="G62" i="217"/>
  <c r="F61" i="217"/>
  <c r="G61" i="217" s="1"/>
  <c r="F60" i="217"/>
  <c r="G60" i="217"/>
  <c r="F59" i="217"/>
  <c r="F66" i="217" s="1"/>
  <c r="G46" i="217"/>
  <c r="G21" i="217"/>
  <c r="G12" i="217"/>
  <c r="C6" i="216" s="1"/>
  <c r="B2" i="217"/>
  <c r="C8" i="216"/>
  <c r="C33" i="232"/>
  <c r="F33" i="232" s="1"/>
  <c r="C43" i="233"/>
  <c r="G66" i="229"/>
  <c r="G26" i="229" s="1"/>
  <c r="D44" i="233"/>
  <c r="E27" i="233"/>
  <c r="F24" i="233"/>
  <c r="F38" i="233"/>
  <c r="F29" i="232"/>
  <c r="E130" i="217"/>
  <c r="B19" i="229"/>
  <c r="C32" i="234"/>
  <c r="G19" i="225"/>
  <c r="G67" i="217"/>
  <c r="F12" i="232"/>
  <c r="F17" i="232" s="1"/>
  <c r="C6" i="232" s="1"/>
  <c r="B2" i="225"/>
  <c r="E49" i="213"/>
  <c r="D49" i="213"/>
  <c r="F48" i="213"/>
  <c r="F47" i="213"/>
  <c r="F46" i="213"/>
  <c r="F45" i="213"/>
  <c r="F44" i="213"/>
  <c r="F43" i="213"/>
  <c r="F42" i="213"/>
  <c r="F41" i="213"/>
  <c r="F29" i="213"/>
  <c r="D10" i="208" s="1"/>
  <c r="F14" i="213"/>
  <c r="G249" i="210"/>
  <c r="F249" i="210"/>
  <c r="H248" i="210"/>
  <c r="H247" i="210"/>
  <c r="H246" i="210"/>
  <c r="H245" i="210"/>
  <c r="H244" i="210"/>
  <c r="H249" i="210" s="1"/>
  <c r="H50" i="210" s="1"/>
  <c r="F9" i="208" s="1"/>
  <c r="H237" i="210"/>
  <c r="H47" i="210" s="1"/>
  <c r="G228" i="210"/>
  <c r="F228" i="210"/>
  <c r="H227" i="210"/>
  <c r="H226" i="210"/>
  <c r="H225" i="210"/>
  <c r="H224" i="210"/>
  <c r="H223" i="210"/>
  <c r="H228" i="210" s="1"/>
  <c r="H46" i="210" s="1"/>
  <c r="H218" i="210"/>
  <c r="H217" i="210"/>
  <c r="H219" i="210" s="1"/>
  <c r="H45" i="210" s="1"/>
  <c r="G213" i="210"/>
  <c r="F213" i="210"/>
  <c r="H212" i="210"/>
  <c r="H213" i="210" s="1"/>
  <c r="H44" i="210" s="1"/>
  <c r="G208" i="210"/>
  <c r="F208" i="210"/>
  <c r="H207" i="210"/>
  <c r="H206" i="210"/>
  <c r="H205" i="210"/>
  <c r="G201" i="210"/>
  <c r="F201" i="210"/>
  <c r="H200" i="210"/>
  <c r="H199" i="210"/>
  <c r="H198" i="210"/>
  <c r="H201" i="210" s="1"/>
  <c r="H42" i="210" s="1"/>
  <c r="H193" i="210"/>
  <c r="H192" i="210"/>
  <c r="H187" i="210"/>
  <c r="H186" i="210"/>
  <c r="H181" i="210"/>
  <c r="H182" i="210" s="1"/>
  <c r="H39" i="210" s="1"/>
  <c r="H180" i="210"/>
  <c r="H175" i="210"/>
  <c r="H174" i="210"/>
  <c r="H176" i="210" s="1"/>
  <c r="H38" i="210" s="1"/>
  <c r="H169" i="210"/>
  <c r="H168" i="210"/>
  <c r="H170" i="210"/>
  <c r="H37" i="210" s="1"/>
  <c r="H163" i="210"/>
  <c r="H161" i="210"/>
  <c r="H159" i="210"/>
  <c r="H158" i="210"/>
  <c r="H157" i="210"/>
  <c r="G153" i="210"/>
  <c r="F153" i="210"/>
  <c r="H152" i="210"/>
  <c r="H153" i="210" s="1"/>
  <c r="H35" i="210" s="1"/>
  <c r="G148" i="210"/>
  <c r="D148" i="210"/>
  <c r="F147" i="210"/>
  <c r="H147" i="210" s="1"/>
  <c r="F146" i="210"/>
  <c r="H146" i="210" s="1"/>
  <c r="F145" i="210"/>
  <c r="H140" i="210"/>
  <c r="H141" i="210"/>
  <c r="H33" i="210" s="1"/>
  <c r="H135" i="210"/>
  <c r="H136" i="210"/>
  <c r="H32" i="210" s="1"/>
  <c r="G131" i="210"/>
  <c r="F131" i="210"/>
  <c r="H130" i="210"/>
  <c r="H129" i="210"/>
  <c r="H128" i="210"/>
  <c r="H131" i="210" s="1"/>
  <c r="H31" i="210" s="1"/>
  <c r="G124" i="210"/>
  <c r="F123" i="210"/>
  <c r="H123" i="210" s="1"/>
  <c r="F122" i="210"/>
  <c r="H122" i="210" s="1"/>
  <c r="F121" i="210"/>
  <c r="H121" i="210" s="1"/>
  <c r="F120" i="210"/>
  <c r="H120" i="210" s="1"/>
  <c r="F119" i="210"/>
  <c r="H119" i="210" s="1"/>
  <c r="F118" i="210"/>
  <c r="H118" i="210" s="1"/>
  <c r="G113" i="210"/>
  <c r="H112" i="210"/>
  <c r="H111" i="210"/>
  <c r="H110" i="210"/>
  <c r="H109" i="210"/>
  <c r="H108" i="210"/>
  <c r="H107" i="210"/>
  <c r="G100" i="210"/>
  <c r="F100" i="210"/>
  <c r="H99" i="210"/>
  <c r="H98" i="210"/>
  <c r="H97" i="210"/>
  <c r="H96" i="210"/>
  <c r="H95" i="210"/>
  <c r="H94" i="210"/>
  <c r="H93" i="210"/>
  <c r="H92" i="210"/>
  <c r="G84" i="210"/>
  <c r="G85" i="210" s="1"/>
  <c r="D84" i="210"/>
  <c r="C84" i="210"/>
  <c r="E83" i="210"/>
  <c r="F83" i="210"/>
  <c r="H83" i="210" s="1"/>
  <c r="E82" i="210"/>
  <c r="F82" i="210" s="1"/>
  <c r="H82" i="210" s="1"/>
  <c r="E81" i="210"/>
  <c r="F81" i="210"/>
  <c r="H81" i="210" s="1"/>
  <c r="E80" i="210"/>
  <c r="F80" i="210" s="1"/>
  <c r="H80" i="210" s="1"/>
  <c r="E79" i="210"/>
  <c r="F79" i="210"/>
  <c r="H79" i="210" s="1"/>
  <c r="E78" i="210"/>
  <c r="F78" i="210" s="1"/>
  <c r="H78" i="210" s="1"/>
  <c r="E77" i="210"/>
  <c r="F77" i="210" s="1"/>
  <c r="H77" i="210" s="1"/>
  <c r="E76" i="210"/>
  <c r="F76" i="210" s="1"/>
  <c r="H76" i="210" s="1"/>
  <c r="E75" i="210"/>
  <c r="F75" i="210"/>
  <c r="H75" i="210" s="1"/>
  <c r="G74" i="210"/>
  <c r="D74" i="210"/>
  <c r="C74" i="210"/>
  <c r="C85" i="210" s="1"/>
  <c r="E73" i="210"/>
  <c r="F73" i="210" s="1"/>
  <c r="H73" i="210" s="1"/>
  <c r="E72" i="210"/>
  <c r="F72" i="210" s="1"/>
  <c r="H72" i="210" s="1"/>
  <c r="E71" i="210"/>
  <c r="F71" i="210"/>
  <c r="H71" i="210" s="1"/>
  <c r="E70" i="210"/>
  <c r="F70" i="210" s="1"/>
  <c r="H70" i="210" s="1"/>
  <c r="E69" i="210"/>
  <c r="F69" i="210"/>
  <c r="H69" i="210" s="1"/>
  <c r="E68" i="210"/>
  <c r="F68" i="210" s="1"/>
  <c r="H68" i="210" s="1"/>
  <c r="G67" i="210"/>
  <c r="D67" i="210"/>
  <c r="D85" i="210"/>
  <c r="C67" i="210"/>
  <c r="E66" i="210"/>
  <c r="F66" i="210"/>
  <c r="H66" i="210" s="1"/>
  <c r="E65" i="210"/>
  <c r="F65" i="210" s="1"/>
  <c r="H65" i="210" s="1"/>
  <c r="E64" i="210"/>
  <c r="F64" i="210"/>
  <c r="H64" i="210" s="1"/>
  <c r="E63" i="210"/>
  <c r="F63" i="210" s="1"/>
  <c r="H63" i="210" s="1"/>
  <c r="E62" i="210"/>
  <c r="F62" i="210"/>
  <c r="H62" i="210" s="1"/>
  <c r="E61" i="210"/>
  <c r="F61" i="210" s="1"/>
  <c r="H61" i="210" s="1"/>
  <c r="E60" i="210"/>
  <c r="F60" i="210" s="1"/>
  <c r="H60" i="210" s="1"/>
  <c r="H67" i="210" s="1"/>
  <c r="H22" i="210"/>
  <c r="D9" i="208"/>
  <c r="H12" i="210"/>
  <c r="H24" i="210" s="1"/>
  <c r="G253" i="209"/>
  <c r="F253" i="209"/>
  <c r="H252" i="209"/>
  <c r="H251" i="209"/>
  <c r="H250" i="209"/>
  <c r="H249" i="209"/>
  <c r="H248" i="209"/>
  <c r="H241" i="209"/>
  <c r="H47" i="209" s="1"/>
  <c r="G232" i="209"/>
  <c r="F232" i="209"/>
  <c r="H231" i="209"/>
  <c r="H230" i="209"/>
  <c r="H229" i="209"/>
  <c r="H228" i="209"/>
  <c r="H227" i="209"/>
  <c r="H222" i="209"/>
  <c r="H223" i="209" s="1"/>
  <c r="H45" i="209" s="1"/>
  <c r="H221" i="209"/>
  <c r="G217" i="209"/>
  <c r="F217" i="209"/>
  <c r="H216" i="209"/>
  <c r="H217" i="209" s="1"/>
  <c r="H44" i="209" s="1"/>
  <c r="G212" i="209"/>
  <c r="F212" i="209"/>
  <c r="H211" i="209"/>
  <c r="H212" i="209" s="1"/>
  <c r="H43" i="209" s="1"/>
  <c r="H210" i="209"/>
  <c r="H209" i="209"/>
  <c r="G205" i="209"/>
  <c r="F205" i="209"/>
  <c r="H204" i="209"/>
  <c r="H203" i="209"/>
  <c r="H202" i="209"/>
  <c r="H205" i="209" s="1"/>
  <c r="H42" i="209" s="1"/>
  <c r="H197" i="209"/>
  <c r="H196" i="209"/>
  <c r="H191" i="209"/>
  <c r="H190" i="209"/>
  <c r="H185" i="209"/>
  <c r="H184" i="209"/>
  <c r="H179" i="209"/>
  <c r="H178" i="209"/>
  <c r="H173" i="209"/>
  <c r="H172" i="209"/>
  <c r="H167" i="209"/>
  <c r="H165" i="209"/>
  <c r="H163" i="209"/>
  <c r="H162" i="209"/>
  <c r="H161" i="209"/>
  <c r="G157" i="209"/>
  <c r="F157" i="209"/>
  <c r="H156" i="209"/>
  <c r="H157" i="209" s="1"/>
  <c r="H35" i="209" s="1"/>
  <c r="G152" i="209"/>
  <c r="D152" i="209"/>
  <c r="F151" i="209"/>
  <c r="H151" i="209" s="1"/>
  <c r="F150" i="209"/>
  <c r="H150" i="209" s="1"/>
  <c r="F149" i="209"/>
  <c r="H144" i="209"/>
  <c r="H145" i="209" s="1"/>
  <c r="H33" i="209" s="1"/>
  <c r="H139" i="209"/>
  <c r="H140" i="209" s="1"/>
  <c r="H32" i="209" s="1"/>
  <c r="G135" i="209"/>
  <c r="F135" i="209"/>
  <c r="H134" i="209"/>
  <c r="H133" i="209"/>
  <c r="H132" i="209"/>
  <c r="G128" i="209"/>
  <c r="F127" i="209"/>
  <c r="H127" i="209" s="1"/>
  <c r="F126" i="209"/>
  <c r="H126" i="209" s="1"/>
  <c r="F125" i="209"/>
  <c r="H125" i="209" s="1"/>
  <c r="F124" i="209"/>
  <c r="H124" i="209"/>
  <c r="F123" i="209"/>
  <c r="H123" i="209" s="1"/>
  <c r="F122" i="209"/>
  <c r="H122" i="209" s="1"/>
  <c r="G117" i="209"/>
  <c r="H116" i="209"/>
  <c r="H115" i="209"/>
  <c r="H114" i="209"/>
  <c r="H113" i="209"/>
  <c r="H112" i="209"/>
  <c r="H111" i="209"/>
  <c r="H117" i="209" s="1"/>
  <c r="G104" i="209"/>
  <c r="F104" i="209"/>
  <c r="H103" i="209"/>
  <c r="H102" i="209"/>
  <c r="H101" i="209"/>
  <c r="H100" i="209"/>
  <c r="H99" i="209"/>
  <c r="H98" i="209"/>
  <c r="H97" i="209"/>
  <c r="H96" i="209"/>
  <c r="H92" i="209"/>
  <c r="H28" i="209" s="1"/>
  <c r="G84" i="209"/>
  <c r="D84" i="209"/>
  <c r="C84" i="209"/>
  <c r="E83" i="209"/>
  <c r="F83" i="209" s="1"/>
  <c r="H83" i="209" s="1"/>
  <c r="E82" i="209"/>
  <c r="F82" i="209" s="1"/>
  <c r="H82" i="209" s="1"/>
  <c r="E81" i="209"/>
  <c r="F81" i="209" s="1"/>
  <c r="H81" i="209" s="1"/>
  <c r="E80" i="209"/>
  <c r="F80" i="209"/>
  <c r="H80" i="209" s="1"/>
  <c r="E79" i="209"/>
  <c r="F79" i="209"/>
  <c r="H79" i="209" s="1"/>
  <c r="E78" i="209"/>
  <c r="F78" i="209" s="1"/>
  <c r="H78" i="209" s="1"/>
  <c r="E77" i="209"/>
  <c r="F77" i="209" s="1"/>
  <c r="H77" i="209" s="1"/>
  <c r="E76" i="209"/>
  <c r="F76" i="209" s="1"/>
  <c r="H76" i="209" s="1"/>
  <c r="E75" i="209"/>
  <c r="F75" i="209" s="1"/>
  <c r="H75" i="209" s="1"/>
  <c r="G74" i="209"/>
  <c r="D74" i="209"/>
  <c r="C74" i="209"/>
  <c r="E73" i="209"/>
  <c r="F73" i="209" s="1"/>
  <c r="H73" i="209" s="1"/>
  <c r="E72" i="209"/>
  <c r="F72" i="209" s="1"/>
  <c r="H72" i="209" s="1"/>
  <c r="E71" i="209"/>
  <c r="F71" i="209" s="1"/>
  <c r="H71" i="209" s="1"/>
  <c r="E70" i="209"/>
  <c r="F70" i="209" s="1"/>
  <c r="H70" i="209" s="1"/>
  <c r="E69" i="209"/>
  <c r="F69" i="209"/>
  <c r="H69" i="209" s="1"/>
  <c r="E68" i="209"/>
  <c r="F68" i="209" s="1"/>
  <c r="H68" i="209" s="1"/>
  <c r="G67" i="209"/>
  <c r="D67" i="209"/>
  <c r="C67" i="209"/>
  <c r="C85" i="209" s="1"/>
  <c r="E66" i="209"/>
  <c r="F66" i="209" s="1"/>
  <c r="H66" i="209" s="1"/>
  <c r="E65" i="209"/>
  <c r="F65" i="209"/>
  <c r="H65" i="209" s="1"/>
  <c r="E64" i="209"/>
  <c r="F64" i="209" s="1"/>
  <c r="H64" i="209" s="1"/>
  <c r="E63" i="209"/>
  <c r="F63" i="209" s="1"/>
  <c r="H63" i="209" s="1"/>
  <c r="E62" i="209"/>
  <c r="F62" i="209"/>
  <c r="H62" i="209" s="1"/>
  <c r="E61" i="209"/>
  <c r="F61" i="209" s="1"/>
  <c r="H61" i="209" s="1"/>
  <c r="E60" i="209"/>
  <c r="F60" i="209" s="1"/>
  <c r="H60" i="209" s="1"/>
  <c r="H22" i="209"/>
  <c r="D8" i="208" s="1"/>
  <c r="H12" i="209"/>
  <c r="C8" i="208" s="1"/>
  <c r="B2" i="209"/>
  <c r="C10" i="208"/>
  <c r="F56" i="207"/>
  <c r="E43" i="207"/>
  <c r="C55" i="207"/>
  <c r="C54" i="207"/>
  <c r="B54" i="207"/>
  <c r="F53" i="207"/>
  <c r="D43" i="207" s="1"/>
  <c r="F43" i="207" s="1"/>
  <c r="C52" i="207"/>
  <c r="C51" i="207"/>
  <c r="B51" i="207"/>
  <c r="F50" i="207"/>
  <c r="C48" i="207"/>
  <c r="B48" i="207"/>
  <c r="F42" i="207"/>
  <c r="F41" i="207"/>
  <c r="F40" i="207"/>
  <c r="F39" i="207"/>
  <c r="E38" i="207"/>
  <c r="F38" i="207" s="1"/>
  <c r="F37" i="207"/>
  <c r="F36" i="207"/>
  <c r="F35" i="207"/>
  <c r="D34" i="207"/>
  <c r="F34" i="207" s="1"/>
  <c r="C34" i="207"/>
  <c r="F33" i="207"/>
  <c r="F26" i="207"/>
  <c r="F25" i="207"/>
  <c r="E24" i="207"/>
  <c r="D24" i="207"/>
  <c r="C24" i="207"/>
  <c r="F23" i="207"/>
  <c r="F22" i="207"/>
  <c r="F21" i="207"/>
  <c r="F20" i="207"/>
  <c r="E19" i="207"/>
  <c r="E27" i="207" s="1"/>
  <c r="D19" i="207"/>
  <c r="C19" i="207"/>
  <c r="E18" i="207"/>
  <c r="E32" i="207"/>
  <c r="D18" i="207"/>
  <c r="D32" i="207"/>
  <c r="C18" i="207"/>
  <c r="C32" i="207"/>
  <c r="C43" i="207"/>
  <c r="C27" i="207"/>
  <c r="F24" i="207"/>
  <c r="D27" i="207"/>
  <c r="H149" i="209"/>
  <c r="H145" i="210"/>
  <c r="F49" i="213"/>
  <c r="F31" i="213" s="1"/>
  <c r="F10" i="208" s="1"/>
  <c r="C44" i="207"/>
  <c r="F19" i="207"/>
  <c r="F27" i="207" s="1"/>
  <c r="C13" i="207" s="1"/>
  <c r="C6" i="205"/>
  <c r="B6" i="205"/>
  <c r="C3" i="205"/>
  <c r="B3" i="205"/>
  <c r="B2" i="205"/>
  <c r="C1" i="205"/>
  <c r="B1" i="205"/>
  <c r="A13" i="164"/>
  <c r="C6" i="191"/>
  <c r="B6" i="191"/>
  <c r="B6" i="189"/>
  <c r="C9" i="203"/>
  <c r="C3" i="203"/>
  <c r="C6" i="189"/>
  <c r="C3" i="191"/>
  <c r="B3" i="191"/>
  <c r="C6" i="203"/>
  <c r="B6" i="203"/>
  <c r="B3" i="203"/>
  <c r="C2" i="203"/>
  <c r="B2" i="203"/>
  <c r="C1" i="203"/>
  <c r="B1" i="203"/>
  <c r="A14" i="196"/>
  <c r="C26" i="177"/>
  <c r="C14" i="165"/>
  <c r="C12" i="166" s="1"/>
  <c r="B14" i="165"/>
  <c r="B12" i="166" s="1"/>
  <c r="C6" i="183"/>
  <c r="C6" i="174"/>
  <c r="C3" i="199"/>
  <c r="B3" i="199"/>
  <c r="C3" i="198"/>
  <c r="B3" i="198"/>
  <c r="C3" i="197"/>
  <c r="B3" i="197"/>
  <c r="C3" i="196"/>
  <c r="B3" i="196"/>
  <c r="C3" i="195"/>
  <c r="B3" i="195"/>
  <c r="C2" i="196"/>
  <c r="C2" i="197"/>
  <c r="C2" i="198"/>
  <c r="C2" i="199"/>
  <c r="C2" i="195"/>
  <c r="B2" i="196"/>
  <c r="B2" i="197"/>
  <c r="B2" i="198"/>
  <c r="B2" i="199"/>
  <c r="B2" i="195"/>
  <c r="C3" i="194"/>
  <c r="B3" i="194"/>
  <c r="C2" i="194"/>
  <c r="B2" i="194"/>
  <c r="C1" i="195"/>
  <c r="C1" i="196"/>
  <c r="C1" i="197"/>
  <c r="C1" i="198"/>
  <c r="C1" i="199"/>
  <c r="C1" i="194"/>
  <c r="B1" i="195"/>
  <c r="B1" i="196"/>
  <c r="B1" i="197"/>
  <c r="B1" i="198"/>
  <c r="B1" i="199"/>
  <c r="B1" i="194"/>
  <c r="C3" i="189"/>
  <c r="B3" i="189"/>
  <c r="C2" i="191"/>
  <c r="C2" i="189"/>
  <c r="B2" i="191"/>
  <c r="B2" i="189"/>
  <c r="C1" i="191"/>
  <c r="C1" i="189"/>
  <c r="B1" i="191"/>
  <c r="B1" i="189"/>
  <c r="C3" i="188"/>
  <c r="B3" i="188"/>
  <c r="C3" i="187"/>
  <c r="B3" i="187"/>
  <c r="C3" i="186"/>
  <c r="B3" i="186"/>
  <c r="C3" i="185"/>
  <c r="B3" i="185"/>
  <c r="C3" i="184"/>
  <c r="B3" i="184"/>
  <c r="C3" i="183"/>
  <c r="B3" i="183"/>
  <c r="C2" i="184"/>
  <c r="C2" i="185"/>
  <c r="C2" i="186"/>
  <c r="C2" i="187"/>
  <c r="C2" i="188"/>
  <c r="C2" i="183"/>
  <c r="B2" i="184"/>
  <c r="B2" i="185"/>
  <c r="B2" i="186"/>
  <c r="B2" i="187"/>
  <c r="B2" i="188"/>
  <c r="B2" i="183"/>
  <c r="C1" i="184"/>
  <c r="C1" i="185"/>
  <c r="C1" i="186"/>
  <c r="C1" i="187"/>
  <c r="C1" i="188"/>
  <c r="C1" i="183"/>
  <c r="B1" i="184"/>
  <c r="B1" i="185"/>
  <c r="B1" i="186"/>
  <c r="B1" i="187"/>
  <c r="B1" i="188"/>
  <c r="B1" i="183"/>
  <c r="B6" i="183"/>
  <c r="C8" i="183"/>
  <c r="C6" i="163"/>
  <c r="C20" i="199"/>
  <c r="A20" i="199"/>
  <c r="C19" i="199"/>
  <c r="B19" i="199"/>
  <c r="A19" i="199"/>
  <c r="C18" i="199"/>
  <c r="B18" i="199"/>
  <c r="A18" i="199"/>
  <c r="C17" i="199"/>
  <c r="B17" i="199"/>
  <c r="A17" i="199"/>
  <c r="C16" i="199"/>
  <c r="A16" i="199"/>
  <c r="C15" i="199"/>
  <c r="B15" i="199"/>
  <c r="A15" i="199"/>
  <c r="B14" i="199"/>
  <c r="C12" i="199"/>
  <c r="B12" i="199"/>
  <c r="B8" i="199"/>
  <c r="A8" i="199"/>
  <c r="C6" i="199"/>
  <c r="B6" i="199"/>
  <c r="C20" i="198"/>
  <c r="A20" i="198"/>
  <c r="C19" i="198"/>
  <c r="B19" i="198"/>
  <c r="A19" i="198"/>
  <c r="C18" i="198"/>
  <c r="B18" i="198"/>
  <c r="A18" i="198"/>
  <c r="C17" i="198"/>
  <c r="B17" i="198"/>
  <c r="A17" i="198"/>
  <c r="C16" i="198"/>
  <c r="A16" i="198"/>
  <c r="C15" i="198"/>
  <c r="B15" i="198"/>
  <c r="A15" i="198"/>
  <c r="B14" i="198"/>
  <c r="C12" i="198"/>
  <c r="B12" i="198"/>
  <c r="B8" i="198"/>
  <c r="A8" i="198"/>
  <c r="C6" i="198"/>
  <c r="B6" i="198"/>
  <c r="C20" i="197"/>
  <c r="A20" i="197"/>
  <c r="C19" i="197"/>
  <c r="B19" i="197"/>
  <c r="A19" i="197"/>
  <c r="C18" i="197"/>
  <c r="B18" i="197"/>
  <c r="A18" i="197"/>
  <c r="C17" i="197"/>
  <c r="B17" i="197"/>
  <c r="A17" i="197"/>
  <c r="C16" i="197"/>
  <c r="A16" i="197"/>
  <c r="C15" i="197"/>
  <c r="B15" i="197"/>
  <c r="A15" i="197"/>
  <c r="B14" i="197"/>
  <c r="A14" i="197"/>
  <c r="C12" i="197"/>
  <c r="B12" i="197"/>
  <c r="B8" i="197"/>
  <c r="A8" i="197"/>
  <c r="C6" i="197"/>
  <c r="B6" i="197"/>
  <c r="C20" i="196"/>
  <c r="A20" i="196"/>
  <c r="C19" i="196"/>
  <c r="B19" i="196"/>
  <c r="A19" i="196"/>
  <c r="C18" i="196"/>
  <c r="B18" i="196"/>
  <c r="A18" i="196"/>
  <c r="C17" i="196"/>
  <c r="B17" i="196"/>
  <c r="A17" i="196"/>
  <c r="C16" i="196"/>
  <c r="A16" i="196"/>
  <c r="C15" i="196"/>
  <c r="B15" i="196"/>
  <c r="A15" i="196"/>
  <c r="B14" i="196"/>
  <c r="C12" i="196"/>
  <c r="B12" i="196"/>
  <c r="A12" i="196"/>
  <c r="B8" i="196"/>
  <c r="A8" i="196"/>
  <c r="C6" i="196"/>
  <c r="B6" i="196"/>
  <c r="C14" i="195"/>
  <c r="C14" i="199" s="1"/>
  <c r="C6" i="195"/>
  <c r="B6" i="195"/>
  <c r="C6" i="194"/>
  <c r="B6" i="194"/>
  <c r="C6" i="188"/>
  <c r="B6" i="188"/>
  <c r="C12" i="187"/>
  <c r="C6" i="187"/>
  <c r="B6" i="187"/>
  <c r="C6" i="186"/>
  <c r="B6" i="186"/>
  <c r="C6" i="185"/>
  <c r="B6" i="185"/>
  <c r="C6" i="184"/>
  <c r="B6" i="184"/>
  <c r="C8" i="182"/>
  <c r="C6" i="182"/>
  <c r="B6" i="182"/>
  <c r="C3" i="182"/>
  <c r="B3" i="182"/>
  <c r="C8" i="181"/>
  <c r="C6" i="181"/>
  <c r="B6" i="181"/>
  <c r="C3" i="181"/>
  <c r="B3" i="181"/>
  <c r="B1" i="181"/>
  <c r="B1" i="182" s="1"/>
  <c r="C8" i="180"/>
  <c r="C6" i="180"/>
  <c r="B6" i="180"/>
  <c r="C3" i="180"/>
  <c r="B3" i="180"/>
  <c r="C2" i="180"/>
  <c r="C2" i="181"/>
  <c r="C2" i="182" s="1"/>
  <c r="B2" i="180"/>
  <c r="B2" i="181"/>
  <c r="B2" i="182" s="1"/>
  <c r="C1" i="180"/>
  <c r="C1" i="181" s="1"/>
  <c r="C1" i="182" s="1"/>
  <c r="B1" i="180"/>
  <c r="C18" i="179"/>
  <c r="C8" i="179"/>
  <c r="C6" i="179"/>
  <c r="B6" i="179"/>
  <c r="C3" i="179"/>
  <c r="B3" i="179"/>
  <c r="C2" i="179"/>
  <c r="B2" i="179"/>
  <c r="C1" i="179"/>
  <c r="B1" i="179"/>
  <c r="C8" i="177"/>
  <c r="C6" i="177"/>
  <c r="B6" i="177"/>
  <c r="C3" i="177"/>
  <c r="B3" i="177"/>
  <c r="C2" i="177"/>
  <c r="B2" i="177"/>
  <c r="C1" i="177"/>
  <c r="B1" i="177"/>
  <c r="C8" i="176"/>
  <c r="C6" i="176"/>
  <c r="B6" i="176"/>
  <c r="C3" i="176"/>
  <c r="B3" i="176"/>
  <c r="C2" i="176"/>
  <c r="B2" i="176"/>
  <c r="C1" i="176"/>
  <c r="B1" i="176"/>
  <c r="C8" i="175"/>
  <c r="C6" i="175"/>
  <c r="B6" i="175"/>
  <c r="C3" i="175"/>
  <c r="B3" i="175"/>
  <c r="C2" i="175"/>
  <c r="B2" i="175"/>
  <c r="C1" i="175"/>
  <c r="B1" i="175"/>
  <c r="C8" i="174"/>
  <c r="B6" i="174"/>
  <c r="C3" i="174"/>
  <c r="B3" i="174"/>
  <c r="C2" i="174"/>
  <c r="B2" i="174"/>
  <c r="C1" i="174"/>
  <c r="B1" i="174"/>
  <c r="C8" i="173"/>
  <c r="C6" i="173"/>
  <c r="B6" i="173"/>
  <c r="C3" i="173"/>
  <c r="B3" i="173"/>
  <c r="C2" i="173"/>
  <c r="B2" i="173"/>
  <c r="C1" i="173"/>
  <c r="B1" i="173"/>
  <c r="C22" i="172"/>
  <c r="C8" i="172"/>
  <c r="C6" i="172"/>
  <c r="B6" i="172"/>
  <c r="C3" i="172"/>
  <c r="B3" i="172"/>
  <c r="C2" i="172"/>
  <c r="B2" i="172"/>
  <c r="C1" i="172"/>
  <c r="B1" i="172"/>
  <c r="C8" i="171"/>
  <c r="C6" i="171"/>
  <c r="B6" i="171"/>
  <c r="B5" i="171"/>
  <c r="C3" i="171"/>
  <c r="B3" i="171"/>
  <c r="C2" i="171"/>
  <c r="B2" i="171"/>
  <c r="C1" i="171"/>
  <c r="B1" i="171"/>
  <c r="C8" i="170"/>
  <c r="B8" i="170"/>
  <c r="B6" i="170"/>
  <c r="C3" i="170"/>
  <c r="B3" i="170"/>
  <c r="C2" i="170"/>
  <c r="B2" i="170"/>
  <c r="C1" i="170"/>
  <c r="B1" i="170"/>
  <c r="C12" i="169"/>
  <c r="C11" i="169"/>
  <c r="C8" i="169"/>
  <c r="B8" i="169"/>
  <c r="B6" i="169"/>
  <c r="C3" i="169"/>
  <c r="B3" i="169"/>
  <c r="C2" i="169"/>
  <c r="B2" i="169"/>
  <c r="C1" i="169"/>
  <c r="B1" i="169"/>
  <c r="C27" i="168"/>
  <c r="B27" i="168"/>
  <c r="B16" i="168"/>
  <c r="C15" i="168"/>
  <c r="B15" i="168"/>
  <c r="C14" i="168"/>
  <c r="B14" i="168"/>
  <c r="C13" i="168"/>
  <c r="C12" i="168"/>
  <c r="B12" i="168"/>
  <c r="C8" i="168"/>
  <c r="B8" i="168"/>
  <c r="A8" i="168"/>
  <c r="C6" i="168"/>
  <c r="B6" i="168"/>
  <c r="C3" i="168"/>
  <c r="B3" i="168"/>
  <c r="C2" i="168"/>
  <c r="B2" i="168"/>
  <c r="C1" i="168"/>
  <c r="B1" i="168"/>
  <c r="C8" i="167"/>
  <c r="B8" i="167"/>
  <c r="A8" i="167"/>
  <c r="C6" i="167"/>
  <c r="B6" i="167"/>
  <c r="C3" i="167"/>
  <c r="B3" i="167"/>
  <c r="C2" i="167"/>
  <c r="B2" i="167"/>
  <c r="C1" i="167"/>
  <c r="B1" i="167"/>
  <c r="C8" i="166"/>
  <c r="B8" i="166"/>
  <c r="B6" i="166"/>
  <c r="C3" i="166"/>
  <c r="B3" i="166"/>
  <c r="C2" i="166"/>
  <c r="B2" i="166"/>
  <c r="C1" i="166"/>
  <c r="B1" i="166"/>
  <c r="C12" i="165"/>
  <c r="C11" i="165"/>
  <c r="C11" i="166" s="1"/>
  <c r="A11" i="165"/>
  <c r="C8" i="165"/>
  <c r="B8" i="165"/>
  <c r="B6" i="165"/>
  <c r="C3" i="165"/>
  <c r="B3" i="165"/>
  <c r="C2" i="165"/>
  <c r="B2" i="165"/>
  <c r="C1" i="165"/>
  <c r="B1" i="165"/>
  <c r="A11" i="164"/>
  <c r="C8" i="164"/>
  <c r="B8" i="164"/>
  <c r="B6" i="164"/>
  <c r="C5" i="164"/>
  <c r="C5" i="170" s="1"/>
  <c r="B5" i="164"/>
  <c r="B5" i="169" s="1"/>
  <c r="C3" i="164"/>
  <c r="B3" i="164"/>
  <c r="C2" i="164"/>
  <c r="B2" i="164"/>
  <c r="C1" i="164"/>
  <c r="B1" i="164"/>
  <c r="C8" i="163"/>
  <c r="B6" i="163"/>
  <c r="C3" i="163"/>
  <c r="B3" i="163"/>
  <c r="C2" i="163"/>
  <c r="B2" i="163"/>
  <c r="C1" i="163"/>
  <c r="B1" i="163"/>
  <c r="B13" i="162"/>
  <c r="C8" i="162"/>
  <c r="C6" i="162"/>
  <c r="B6" i="162"/>
  <c r="C3" i="162"/>
  <c r="B3" i="162"/>
  <c r="B2" i="162"/>
  <c r="C1" i="162"/>
  <c r="B1" i="162"/>
  <c r="C8" i="161"/>
  <c r="C6" i="161"/>
  <c r="B6" i="161"/>
  <c r="C3" i="161"/>
  <c r="B3" i="161"/>
  <c r="B2" i="161"/>
  <c r="C1" i="161"/>
  <c r="B1" i="161"/>
  <c r="C11" i="160"/>
  <c r="C8" i="160"/>
  <c r="C6" i="160"/>
  <c r="B6" i="160"/>
  <c r="C3" i="160"/>
  <c r="B3" i="160"/>
  <c r="B2" i="160"/>
  <c r="C1" i="160"/>
  <c r="B1" i="160"/>
  <c r="C11" i="159"/>
  <c r="C8" i="159"/>
  <c r="C6" i="159"/>
  <c r="B6" i="159"/>
  <c r="C3" i="159"/>
  <c r="B3" i="159"/>
  <c r="B2" i="159"/>
  <c r="C1" i="159"/>
  <c r="B1" i="159"/>
  <c r="C8" i="158"/>
  <c r="C6" i="158"/>
  <c r="B6" i="158"/>
  <c r="C3" i="158"/>
  <c r="B3" i="158"/>
  <c r="B2" i="158"/>
  <c r="C1" i="158"/>
  <c r="B1" i="158"/>
  <c r="C6" i="157"/>
  <c r="B6" i="157"/>
  <c r="C3" i="157"/>
  <c r="B3" i="157"/>
  <c r="B2" i="157"/>
  <c r="C1" i="157"/>
  <c r="B1" i="157"/>
  <c r="F13" i="156"/>
  <c r="C6" i="166"/>
  <c r="F12" i="156"/>
  <c r="C6" i="165" s="1"/>
  <c r="F11" i="156"/>
  <c r="F16" i="156" s="1"/>
  <c r="C2" i="162"/>
  <c r="C6" i="164"/>
  <c r="C5" i="165"/>
  <c r="C5" i="167"/>
  <c r="C2" i="160"/>
  <c r="B5" i="166"/>
  <c r="C2" i="157"/>
  <c r="C2" i="158"/>
  <c r="C2" i="161"/>
  <c r="C14" i="196"/>
  <c r="C2" i="159"/>
  <c r="C5" i="168"/>
  <c r="C14" i="198"/>
  <c r="C14" i="197"/>
  <c r="G17" i="226" l="1"/>
  <c r="G36" i="218"/>
  <c r="G38" i="218"/>
  <c r="G19" i="226"/>
  <c r="E13" i="207"/>
  <c r="E44" i="233"/>
  <c r="F43" i="233"/>
  <c r="F44" i="233" s="1"/>
  <c r="D13" i="233" s="1"/>
  <c r="E13" i="233" s="1"/>
  <c r="G83" i="218"/>
  <c r="F17" i="156"/>
  <c r="C6" i="170" s="1"/>
  <c r="C6" i="169"/>
  <c r="F44" i="207"/>
  <c r="D13" i="207" s="1"/>
  <c r="G35" i="218"/>
  <c r="G16" i="226"/>
  <c r="B5" i="165"/>
  <c r="B5" i="170"/>
  <c r="B5" i="167"/>
  <c r="B5" i="168"/>
  <c r="C5" i="169"/>
  <c r="C5" i="166"/>
  <c r="G10" i="208"/>
  <c r="F148" i="210"/>
  <c r="E44" i="207"/>
  <c r="H232" i="209"/>
  <c r="H46" i="209" s="1"/>
  <c r="H253" i="209"/>
  <c r="H50" i="209" s="1"/>
  <c r="F8" i="208" s="1"/>
  <c r="H164" i="210"/>
  <c r="H36" i="210" s="1"/>
  <c r="G59" i="217"/>
  <c r="G66" i="217" s="1"/>
  <c r="G84" i="217" s="1"/>
  <c r="G26" i="217" s="1"/>
  <c r="F57" i="233"/>
  <c r="G23" i="217"/>
  <c r="G83" i="217"/>
  <c r="G130" i="217"/>
  <c r="G33" i="217" s="1"/>
  <c r="G146" i="217"/>
  <c r="G183" i="217"/>
  <c r="G86" i="225"/>
  <c r="G38" i="225" s="1"/>
  <c r="G92" i="225"/>
  <c r="G39" i="225" s="1"/>
  <c r="G98" i="225"/>
  <c r="G40" i="225" s="1"/>
  <c r="G80" i="226"/>
  <c r="G86" i="226"/>
  <c r="G38" i="226" s="1"/>
  <c r="G104" i="226"/>
  <c r="G41" i="226" s="1"/>
  <c r="D44" i="207"/>
  <c r="F57" i="207"/>
  <c r="C9" i="208"/>
  <c r="H100" i="210"/>
  <c r="H29" i="210" s="1"/>
  <c r="H188" i="210"/>
  <c r="H40" i="210" s="1"/>
  <c r="H208" i="210"/>
  <c r="H43" i="210" s="1"/>
  <c r="F83" i="218"/>
  <c r="G39" i="218"/>
  <c r="C27" i="233"/>
  <c r="C44" i="233"/>
  <c r="G73" i="217"/>
  <c r="C84" i="217"/>
  <c r="G103" i="217"/>
  <c r="G28" i="217" s="1"/>
  <c r="G113" i="217"/>
  <c r="G201" i="217"/>
  <c r="G44" i="217" s="1"/>
  <c r="F73" i="218"/>
  <c r="G109" i="218"/>
  <c r="G179" i="218"/>
  <c r="G206" i="218"/>
  <c r="G45" i="218" s="1"/>
  <c r="G227" i="218"/>
  <c r="G49" i="218" s="1"/>
  <c r="F7" i="216" s="1"/>
  <c r="F9" i="216" s="1"/>
  <c r="G54" i="229"/>
  <c r="E28" i="232"/>
  <c r="G85" i="209"/>
  <c r="H113" i="210"/>
  <c r="H148" i="210"/>
  <c r="H34" i="210" s="1"/>
  <c r="H194" i="210"/>
  <c r="H41" i="210" s="1"/>
  <c r="B33" i="225"/>
  <c r="G158" i="217"/>
  <c r="G18" i="225" s="1"/>
  <c r="G210" i="217"/>
  <c r="G45" i="217" s="1"/>
  <c r="C84" i="218"/>
  <c r="G99" i="218"/>
  <c r="G28" i="218" s="1"/>
  <c r="E126" i="218"/>
  <c r="G11" i="225"/>
  <c r="F29" i="225"/>
  <c r="F48" i="225" s="1"/>
  <c r="C8" i="224" s="1"/>
  <c r="D8" i="224" s="1"/>
  <c r="G8" i="224" s="1"/>
  <c r="G80" i="225"/>
  <c r="G104" i="225"/>
  <c r="G41" i="225" s="1"/>
  <c r="G92" i="226"/>
  <c r="G39" i="226" s="1"/>
  <c r="G98" i="226"/>
  <c r="G40" i="226" s="1"/>
  <c r="F35" i="229"/>
  <c r="C10" i="224" s="1"/>
  <c r="G72" i="229"/>
  <c r="G27" i="229" s="1"/>
  <c r="D34" i="232"/>
  <c r="D7" i="216"/>
  <c r="G11" i="226"/>
  <c r="F23" i="232"/>
  <c r="C7" i="216"/>
  <c r="C9" i="216" s="1"/>
  <c r="C29" i="234"/>
  <c r="C31" i="234" s="1"/>
  <c r="G24" i="229"/>
  <c r="G38" i="229"/>
  <c r="G40" i="229" s="1"/>
  <c r="F11" i="224"/>
  <c r="G37" i="226"/>
  <c r="G51" i="226"/>
  <c r="G53" i="226" s="1"/>
  <c r="G37" i="225"/>
  <c r="G42" i="225" s="1"/>
  <c r="G51" i="225"/>
  <c r="G53" i="225" s="1"/>
  <c r="E34" i="232"/>
  <c r="F28" i="232"/>
  <c r="F30" i="232"/>
  <c r="F33" i="221"/>
  <c r="G66" i="218"/>
  <c r="G40" i="218"/>
  <c r="G22" i="226"/>
  <c r="G18" i="226"/>
  <c r="G37" i="218"/>
  <c r="G43" i="218"/>
  <c r="G23" i="226"/>
  <c r="G30" i="218"/>
  <c r="G15" i="226"/>
  <c r="G20" i="226"/>
  <c r="G41" i="218"/>
  <c r="F66" i="218"/>
  <c r="G67" i="218"/>
  <c r="G73" i="218" s="1"/>
  <c r="G41" i="217"/>
  <c r="G20" i="225"/>
  <c r="G30" i="217"/>
  <c r="G15" i="225"/>
  <c r="G22" i="225"/>
  <c r="G40" i="217"/>
  <c r="G43" i="217"/>
  <c r="G23" i="225"/>
  <c r="G16" i="225"/>
  <c r="G35" i="217"/>
  <c r="G36" i="217"/>
  <c r="G17" i="225"/>
  <c r="G21" i="225"/>
  <c r="D6" i="216"/>
  <c r="D9" i="216" s="1"/>
  <c r="C34" i="232"/>
  <c r="F83" i="217"/>
  <c r="F84" i="217" s="1"/>
  <c r="B32" i="225"/>
  <c r="B20" i="229"/>
  <c r="G8" i="216"/>
  <c r="B33" i="226"/>
  <c r="F33" i="213"/>
  <c r="H74" i="210"/>
  <c r="H84" i="210"/>
  <c r="H124" i="210"/>
  <c r="H30" i="210"/>
  <c r="F11" i="208"/>
  <c r="D11" i="208"/>
  <c r="H104" i="209"/>
  <c r="H29" i="209" s="1"/>
  <c r="H180" i="209"/>
  <c r="H38" i="209" s="1"/>
  <c r="H192" i="209"/>
  <c r="H40" i="209" s="1"/>
  <c r="H152" i="209"/>
  <c r="H34" i="209" s="1"/>
  <c r="H168" i="209"/>
  <c r="H36" i="209" s="1"/>
  <c r="D85" i="209"/>
  <c r="H24" i="209"/>
  <c r="H135" i="209"/>
  <c r="H31" i="209" s="1"/>
  <c r="H174" i="209"/>
  <c r="H37" i="209" s="1"/>
  <c r="H186" i="209"/>
  <c r="H39" i="209" s="1"/>
  <c r="H198" i="209"/>
  <c r="H41" i="209" s="1"/>
  <c r="H74" i="209"/>
  <c r="H84" i="209"/>
  <c r="C11" i="208"/>
  <c r="H67" i="209"/>
  <c r="H128" i="209"/>
  <c r="H30" i="209" s="1"/>
  <c r="F152" i="209"/>
  <c r="D10" i="224" l="1"/>
  <c r="C11" i="224"/>
  <c r="F34" i="232"/>
  <c r="D6" i="232" s="1"/>
  <c r="E6" i="232" s="1"/>
  <c r="G29" i="229"/>
  <c r="G35" i="229" s="1"/>
  <c r="G42" i="229" s="1"/>
  <c r="G37" i="217"/>
  <c r="G84" i="218"/>
  <c r="G26" i="218" s="1"/>
  <c r="H85" i="210"/>
  <c r="H27" i="210" s="1"/>
  <c r="H48" i="210" s="1"/>
  <c r="F84" i="218"/>
  <c r="G42" i="226"/>
  <c r="H10" i="224"/>
  <c r="G27" i="226"/>
  <c r="G29" i="226" s="1"/>
  <c r="G47" i="218"/>
  <c r="G47" i="217"/>
  <c r="G27" i="225"/>
  <c r="G29" i="225" s="1"/>
  <c r="G48" i="225" s="1"/>
  <c r="H52" i="210"/>
  <c r="E9" i="208"/>
  <c r="G9" i="208" s="1"/>
  <c r="H85" i="209"/>
  <c r="H27" i="209" s="1"/>
  <c r="H48" i="209" s="1"/>
  <c r="G10" i="224" l="1"/>
  <c r="G11" i="224" s="1"/>
  <c r="D11" i="224"/>
  <c r="G48" i="226"/>
  <c r="E7" i="216"/>
  <c r="G7" i="216" s="1"/>
  <c r="G51" i="218"/>
  <c r="E6" i="216"/>
  <c r="G51" i="217"/>
  <c r="G55" i="225"/>
  <c r="H8" i="224"/>
  <c r="E8" i="208"/>
  <c r="H52" i="209"/>
  <c r="G55" i="226" l="1"/>
  <c r="H9" i="224"/>
  <c r="H11" i="224"/>
  <c r="H13" i="224" s="1"/>
  <c r="E9" i="216"/>
  <c r="G6" i="216"/>
  <c r="G9" i="216" s="1"/>
  <c r="G11" i="216" s="1"/>
  <c r="E11" i="208"/>
  <c r="G8" i="208"/>
  <c r="G11" i="208" s="1"/>
  <c r="G13" i="208" s="1"/>
</calcChain>
</file>

<file path=xl/sharedStrings.xml><?xml version="1.0" encoding="utf-8"?>
<sst xmlns="http://schemas.openxmlformats.org/spreadsheetml/2006/main" count="5095" uniqueCount="1392">
  <si>
    <t>LLISTA D'ABREVIACIONS LEGISLATIVES</t>
  </si>
  <si>
    <t>Càlcul dèficit PGCP (IGAE)</t>
  </si>
  <si>
    <t>Càlcul del dèficit en comptabilitat nacional de les unitats empresarials que apliquen el Pla general de comptabilitat privada o alguna de les seves adaptacions sectorials, març 2013, IGAE.</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</si>
  <si>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</si>
  <si>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</si>
  <si>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</si>
  <si>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</si>
  <si>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</si>
  <si>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</si>
  <si>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</si>
  <si>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</si>
  <si>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</si>
  <si>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</si>
  <si>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</si>
  <si>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</si>
  <si>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</si>
  <si>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</si>
  <si>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</si>
  <si>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19/2013</t>
  </si>
  <si>
    <t>Llei 19/2013, de 9 de desembre, de transparència, accés a la informació pública i bon govern.</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</si>
  <si>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</si>
  <si>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</si>
  <si>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</si>
  <si>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</si>
  <si>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</si>
  <si>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</si>
  <si>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</si>
  <si>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</si>
  <si>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LPGE2021</t>
  </si>
  <si>
    <t>Llei 22/2021, de 28 de desembre, de pressupostos generals de l'Estat per a l'any 2022.</t>
  </si>
  <si>
    <t>Manual càlcul dèficit EL (IGAE)</t>
  </si>
  <si>
    <t>Manual de càlcul del dèficit en comptabilitat nacional adaptat a les corporacions locals, 1ª edició, IGAE.</t>
  </si>
  <si>
    <t>NITF</t>
  </si>
  <si>
    <t>Nota informativa sobre el règim de tutela financera dels ens locals vigent.</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</si>
  <si>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</si>
  <si>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</si>
  <si>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</si>
  <si>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</si>
  <si>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</si>
  <si>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</si>
  <si>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</si>
  <si>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</si>
  <si>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OHAP/1782/2013</t>
  </si>
  <si>
    <t>Ordre HAP/1782/2013, de 20 de setembre, per la qual s'aprova la Instrucció del model simplificat de comptabilitat local i es modifica la Instrucció del model bàsic de comptabilitat local, aprovada per l'Ordre EHA/4040/2004, de 23 de novembre.</t>
  </si>
  <si>
    <t>RDL 4/2012</t>
  </si>
  <si>
    <t>Reial decret llei 4/2012, de 24 de febrer, pel qual es determinen obligacions d'informació i procediments necessaris per establir un mecanisme de finançament per al pagament als proveïdors de les entitats locals.</t>
  </si>
  <si>
    <t>RDL 8/2013</t>
  </si>
  <si>
    <t>Reial decret llei 8/2013, de 28 de juny, de mesures urgents contra la morositat de les administracions públiques i de suport a entitats locals amb problemes financers.</t>
  </si>
  <si>
    <t>RDL 17/2014</t>
  </si>
  <si>
    <t>Reial decret llei 17/2014, de 26 de desembre, de mesures de sostenibilitat financera de les comunitats autònomes i entitats locals i altres de caràcter econòmic.</t>
  </si>
  <si>
    <t>Reial decret legislatiu 781/1986, de 18 d'abril, pel qual s'aprova el text refòs de les disposicions legals vigents en matèria de règim local.</t>
  </si>
  <si>
    <t>Reial decret legislatiu 2/2004, de 5 de març, pel qual s'aprova el text refòs de la Llei reguladora de les hisendes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</si>
  <si>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</si>
  <si>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</si>
  <si>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</si>
  <si>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</si>
  <si>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</si>
  <si>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Reial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</si>
  <si>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</si>
  <si>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</si>
  <si>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</si>
  <si>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</si>
  <si>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</si>
  <si>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</si>
  <si>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Resolució de 9 de setembre de 2015, de la secretaria General de Coordinació Autonòmica i Local, per la qual es defineix el principi de prudència financera de les entitats locals de les operacions financeres que tinguin per objecte actius financers o la concessió d'avals, reavals o alguna altre classe de garanties públiques o mesures de suport extra pressupostari. </t>
  </si>
  <si>
    <t>Res. 04.07.2017 - SGTPF</t>
  </si>
  <si>
    <t>Resolució de 4 de juliol de 2017, de la Secretaria General del Tresor i Política Financera, per la qual es defineix el principi de prudència financera aplicable a les operacions d'endeutament i derivats de les comunitats autònomes i entitats locals.</t>
  </si>
  <si>
    <t>SRF</t>
  </si>
  <si>
    <t>1.</t>
  </si>
  <si>
    <t>Control permanent no planificable</t>
  </si>
  <si>
    <t>Normativa que atribueix l'actuació a la intervenció</t>
  </si>
  <si>
    <t>Descripció article</t>
  </si>
  <si>
    <t>1.1</t>
  </si>
  <si>
    <t>Pressupost</t>
  </si>
  <si>
    <t>1.1.1</t>
  </si>
  <si>
    <t>Pressupost general</t>
  </si>
  <si>
    <t>Art. 18.4 RD 500/1990
Art. 4.1.b).2 RD 128/2018
Art. 168.4 RDLeg 2/2004</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</si>
  <si>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</si>
  <si>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1.1.2</t>
  </si>
  <si>
    <t>Pressupost ens dependents (organismes autònoms i/o consorcis)</t>
  </si>
  <si>
    <t>Art. 4.1.b).2 RD 128/2018</t>
  </si>
  <si>
    <t>L'exercici del control financer inclourà, en tot cas, les actuacions de control atribuïdes en l'ordenament jurídic a la intervenció, com ara: L'informe dels projectes de pressupostos i dels expedients de modificació d'aquests.</t>
  </si>
  <si>
    <t>1.1.3</t>
  </si>
  <si>
    <r>
      <rPr>
        <sz val="11"/>
        <color indexed="8"/>
        <rFont val="Calibri"/>
        <family val="2"/>
      </rPr>
      <t xml:space="preserve">Establiment de normes que regulen les ordres de pagaments a justificar en Bases d'execució del pressupost </t>
    </r>
    <r>
      <rPr>
        <i/>
        <sz val="11"/>
        <color indexed="8"/>
        <rFont val="Calibri"/>
        <family val="2"/>
      </rPr>
      <t>(modificades amb posterioritat a l'aprovació de l'expedient del pressupost general)</t>
    </r>
  </si>
  <si>
    <t>Art. 190.2 RDLeg 2/2004
Art. 72.1 RD 500/1990</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</si>
  <si>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</si>
  <si>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1.1.4</t>
  </si>
  <si>
    <r>
      <rPr>
        <sz val="11"/>
        <color indexed="8"/>
        <rFont val="Calibri"/>
        <family val="2"/>
      </rPr>
      <t xml:space="preserve">Establiment de normes que regulen les bestretes de caixa fixa en Bases d'execució del pressupost </t>
    </r>
    <r>
      <rPr>
        <i/>
        <sz val="11"/>
        <color indexed="8"/>
        <rFont val="Calibri"/>
        <family val="2"/>
      </rPr>
      <t>(modificades amb posterioritat a l'aprovació de l'expedient del pressupost general)</t>
    </r>
  </si>
  <si>
    <t>Art. 75.1 RD 500/1990</t>
  </si>
  <si>
    <t>Les entitats locals podran establir en les bases d'execució del pressupost, previ informe de la intervenció, les normes que regulen les bestretes de caixa fixa.</t>
  </si>
  <si>
    <t>1.1.5</t>
  </si>
  <si>
    <t>Avaluació de l'objectiu d'estabilitat pressupostària en l'aprovació del pressupost</t>
  </si>
  <si>
    <t>Art. 16.2 RD 1463/2007</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</si>
  <si>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</si>
  <si>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1.1.6</t>
  </si>
  <si>
    <t xml:space="preserve">Pròrroga del pressupost general </t>
  </si>
  <si>
    <t>Art. 169.6 RDLeg 2/2004
Art. 21 RD 500/1990 
4.1.b.2) RD 128/2018</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</si>
  <si>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</si>
  <si>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1.2</t>
  </si>
  <si>
    <t>Modificacions de crèdit</t>
  </si>
  <si>
    <t>1.2.1</t>
  </si>
  <si>
    <t>Transferència de crèdit entre partides (aplicacions) del mateix grup de funció (àrea de despesa)</t>
  </si>
  <si>
    <t>1.2.2</t>
  </si>
  <si>
    <t>Transferència de crèdit entre partides (aplicacions) de diferent grup de funció (àrea de despesa)</t>
  </si>
  <si>
    <t>1.2.3</t>
  </si>
  <si>
    <t>Generació de crèdit</t>
  </si>
  <si>
    <t>1.2.4</t>
  </si>
  <si>
    <t>Ampliació de crèdit</t>
  </si>
  <si>
    <t>1.2.5</t>
  </si>
  <si>
    <t>Suplement de crèdit</t>
  </si>
  <si>
    <t>Art. 177.2 RDLeg 2/2004
Art. 4.1.b).2 RD 128/2018
Art. 37.3 RD 500/1990</t>
  </si>
  <si>
    <t>L'expedient, que haurà de ser prèviament informat per la intervenció, es sotmetrà a l'aprovació del ple de la corporació, amb subjecció als mateixos tràmits i requisits que els pressupostos.</t>
  </si>
  <si>
    <t>1.2.6</t>
  </si>
  <si>
    <t>Crèdit extraordinari</t>
  </si>
  <si>
    <t>1.2.7</t>
  </si>
  <si>
    <t>Incorporació de romanents de crèdit</t>
  </si>
  <si>
    <t>1.2.8</t>
  </si>
  <si>
    <t>Baixes per anul.lació</t>
  </si>
  <si>
    <t>1.3</t>
  </si>
  <si>
    <t>Liquidació del pressupost</t>
  </si>
  <si>
    <t>1.3.1</t>
  </si>
  <si>
    <t>Liquidació del pressupost de l'entitat local</t>
  </si>
  <si>
    <t>Art. 191.3 RDLeg 2/2004
Art. 90 RD 500/1990
Art. 4.1.b).4 RD 128/2018</t>
  </si>
  <si>
    <t>Les entitats locals hauran de confeccionar la liquidació del seu pressupost abans del primer dia de març de l'exercici següent. L'aprovació de la liquidació del pressupost correspon al president de l'entitat local, previ informe de la intervenció.</t>
  </si>
  <si>
    <t>1.3.2</t>
  </si>
  <si>
    <t>Liquidació del pressupost d'organismes autònoms i consorcis adscrits</t>
  </si>
  <si>
    <t>Art. 192.2 RDLeg 2/2004
Art. 90 RD 500/1990
Art. 4.1.b).4 RD 128/2018</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</si>
  <si>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</si>
  <si>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1.3.3</t>
  </si>
  <si>
    <t>Avaluació de l'objectiu d'estabilitat pressupostària, de la regla de la despesa i del límit del deute en l'aprovació de la liquidació del pressupost i, si s'escau, en l'aprovació dels comptes anuals de les societats no financeres</t>
  </si>
  <si>
    <t>Art. 16.2 RD 1463/2007
Art. 15.3.e) OHAP/2105/2012
Art. 4.1.b).6 RD 128/2018</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</si>
  <si>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</si>
  <si>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1.3.4</t>
  </si>
  <si>
    <t>Seguiment del compliment dels plans econòmico-financers aprovats (entitats locals de l'article 111 del RDLeg 2/2004)</t>
  </si>
  <si>
    <t>Art. 22.2 RD 1463/2007</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</si>
  <si>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</si>
  <si>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1.3.5</t>
  </si>
  <si>
    <t>Revocació de la reducció de despeses en liquidacions de pressupost amb romanent de tresoreria negatiu</t>
  </si>
  <si>
    <t>Art. 193.1 RDLeg 2/2004</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</si>
  <si>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</si>
  <si>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1.4</t>
  </si>
  <si>
    <t>Endeutament</t>
  </si>
  <si>
    <t>1.4.1</t>
  </si>
  <si>
    <t>Concertació o modificació d'operacions de crèdit a curt termini</t>
  </si>
  <si>
    <t>Art. 52.2 RDLeg 2/2004
Art. 4.1.b).3 RD 128/2018</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</si>
  <si>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</si>
  <si>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1.4.2</t>
  </si>
  <si>
    <t>Concertació o modificació d'operacions de crèdit a llarg termini</t>
  </si>
  <si>
    <t>1.4.3</t>
  </si>
  <si>
    <t>Concertació d'operacions de crèdit per finançar, excepcionalment, despesa corrent a través de modificacions de crèdit</t>
  </si>
  <si>
    <t>Art. 177.5 RDLeg 2/2004
Art. 54.1.b) RDLeg 781/1986
Art. 4.1.b).3 i .5 RD 128/2018</t>
  </si>
  <si>
    <t>La concertació o modificació de qualsevol operació de crèdit, així com l'adopció d'acords en assumptes per a les que legalment s'exigeixi una majoria especial, haurà d'acordar-se previ informe de la intervenció.</t>
  </si>
  <si>
    <t>1.4.4</t>
  </si>
  <si>
    <t>Concertació d'operacions de crèdit per finançar romanent de tresoreria negatiu</t>
  </si>
  <si>
    <t>1.4.5</t>
  </si>
  <si>
    <t>Concessió d'avals a les operacions de crèdit concertades per persones o entitats amb les que l'entitat local contracti obres o serveis o bé explotin concessions</t>
  </si>
  <si>
    <t>Art. 49.6 i .8 RDLeg 2/2004</t>
  </si>
  <si>
    <t>La concessió d'avals a persones o entitats contractades per obres o serveis, o explotadores de concessions, haurà d'acordar-se previ informe de la intervenció.</t>
  </si>
  <si>
    <t>1.4.6</t>
  </si>
  <si>
    <t>Concessió d'avals a societats mercantils participades per persones o entitats privades amb quota de participació en el capital social no inferior al 30%</t>
  </si>
  <si>
    <t>Art. 49.7 i .8 RDLeg 2/2004</t>
  </si>
  <si>
    <t>La concessió d'avals a societats mercantils participades per persones o entitats privades i amb una quota de participació en el capital social no inferior al 30%, haurà d'acordar-se previ informe de la intervenció.</t>
  </si>
  <si>
    <t>1.4.7</t>
  </si>
  <si>
    <t>El pla d'ajust es presentarà amb informe de la intervenció, per a la seva aprovació pel Ple.</t>
  </si>
  <si>
    <t>1.4.8</t>
  </si>
  <si>
    <t>Adhesió al Fons d'impuls econòmic</t>
  </si>
  <si>
    <t>Art. 51.2 b) RDL 17/2014</t>
  </si>
  <si>
    <t>Serà necessari l'informe previ de l'òrgan interventor sobre la consistència i el suport de les projeccions pressupostàries i econòmiques que poden derivar-se de les inversions finançades amb els préstecs a llarg termini que es cobriran amb els fons d'impuls econòmic en l'horitzó de la seva vida útil.</t>
  </si>
  <si>
    <t>1.5</t>
  </si>
  <si>
    <t>Patrimoni</t>
  </si>
  <si>
    <t>1.5.1</t>
  </si>
  <si>
    <t>1.5.2</t>
  </si>
  <si>
    <t>Declaració béns no utilitzables</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</si>
  <si>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</si>
  <si>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1.5.3</t>
  </si>
  <si>
    <t>Renúncia a herència, llegat o donacions</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</si>
  <si>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indexed="10"/>
        <rFont val="Calibri"/>
        <family val="2"/>
      </rPr>
      <t>,</t>
    </r>
    <r>
      <rPr>
        <sz val="11"/>
        <rFont val="Calibri"/>
        <family val="2"/>
      </rPr>
      <t xml:space="preserve"> previ expedient, i amb l'informe d'intervenció i de la secretaria, en el qual es demostri l'existència d'una causa justificada.</t>
    </r>
  </si>
  <si>
    <t>1.5.4</t>
  </si>
  <si>
    <t>La concessió de béns de domini públic quan superi el 10% dels recursos ordinaris i els tres milions d'euros, requerirà que el projecte i el plec de clàusules administratives els aprovi el ple de la corporació, previ informe de la secretaria i de la intervenció, i s'han d'exposar al públic en el tauler d'anuncis i en el Butlletí Oficial de la província per un termini de 30 dies com a mínim, en el qual es poden formular reclamacions i al·legacions.</t>
  </si>
  <si>
    <t>1.5.5</t>
  </si>
  <si>
    <t>Cessió per qualsevol títol d'aprofitament dels béns comunals</t>
  </si>
  <si>
    <t>Serà necessari l'informe previ de la secretaria, i, a més, en el seu cas, de la intervenció o de qui legalment els substitueixin, per a l'adopció dels següents acords: b) Sempre que es tracti d'assumptes sobre matèries per a les quals s'exigeixi una majoria especial.</t>
  </si>
  <si>
    <t>1.5.6</t>
  </si>
  <si>
    <t>Alienació de béns, quan la seva quantia excedeix del 10 % dels recursos ordinaris del seu pressupost</t>
  </si>
  <si>
    <t>1.6</t>
  </si>
  <si>
    <t>Contractació i prestació de serveis</t>
  </si>
  <si>
    <t>1.6.1</t>
  </si>
  <si>
    <t xml:space="preserve">Procedència de nous serveis o reforma dels existents </t>
  </si>
  <si>
    <t>Art. 85.2 L 7/1985
Art. 4.1.b).5 RD 128/2018</t>
  </si>
  <si>
    <t>Serà necessari l'informe previ de la intervenció sobre la procedència de la implantació de nous serveis o la reforma dels existents a l'efecte de l'avaluació de la repercussió economicofinancera i estabilitat pressupostària de les respectives propostes, i en el cas de serveis públics de competència local gestionats mitjançant entitat pública empresarial o societat mercantil també la sostenibilitat financera.</t>
  </si>
  <si>
    <t>1.6.2</t>
  </si>
  <si>
    <t>Valoració de les repercussions econòmiques de cada nou contracte i/o reforma dels existents en el compliment dels principis d'estabilitat pressupostària i sostenibilitat financera, excepte contractes menors</t>
  </si>
  <si>
    <t>Art. 4.1.b).5 RD 128/2018
DA3.3 L 9/2017</t>
  </si>
  <si>
    <t>Serà necessari l'informe previ de la intervenció sobre la procedència de la implantació de nous serveis o la reforma dels existents a l'efecte de l'avaluació de la repercussió economicofinancera i estabilitat pressupostària de les respectives propostes.</t>
  </si>
  <si>
    <t>1.6.3</t>
  </si>
  <si>
    <t>Inversió financerament sostenible</t>
  </si>
  <si>
    <t>DA16.6 RDLeg 2/2004</t>
  </si>
  <si>
    <t>1.7</t>
  </si>
  <si>
    <t>Control intern</t>
  </si>
  <si>
    <t>1.7.1</t>
  </si>
  <si>
    <t>Implantació de la fiscalització limitada prèvia de despeses</t>
  </si>
  <si>
    <t>Art. 219.2 RDLeg 2/2004
Art. 13.1 RD 424/2017</t>
  </si>
  <si>
    <t>Amb l'informe previ de l'òrgan interventor i a proposta del president, el ple de l'entitat local pot acordar el règim de fiscalització i intervenció limitada prèvia.</t>
  </si>
  <si>
    <t>1.8</t>
  </si>
  <si>
    <t>Altres matèries</t>
  </si>
  <si>
    <t>1.8.1</t>
  </si>
  <si>
    <t>Creació, modificació o dissolució de mancomunitats o altres organitzacions associatives, així com l'adhesió a les mateixes i l'aprovació i modificació dels seus estatuts</t>
  </si>
  <si>
    <t>Art. 47.2.g) L 7/1985
Art. 4.1.b).5 RD 128/2018</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</si>
  <si>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</si>
  <si>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1.8.2</t>
  </si>
  <si>
    <t>Transferència de funcions o activitats a altres administracions públiques, així com l'acceptació de les delegacions o encàrrecs de gestió realitzades per altres administracions, excepte que per llei s'imposi obligatòriament</t>
  </si>
  <si>
    <t>Art. 47.2.h) L 7/1985
Art. 4.1.b).5 RD 128/2018</t>
  </si>
  <si>
    <t>1.8.3</t>
  </si>
  <si>
    <t>Municipalització o provincialització d'activitats en règim de monopoli i aprovació de la forma concreta de gestió del servei corresponent</t>
  </si>
  <si>
    <t>Art. 47.2.k) L 7/1985
Art. 4.1.b).5 RD 128/2018</t>
  </si>
  <si>
    <t>1.8.4</t>
  </si>
  <si>
    <t xml:space="preserve">Altres assumptes que tractin matèries per a les quals s'exigeixi una majoria especial </t>
  </si>
  <si>
    <t>Art. 47.2.o) L 7/1985
Art. 4.1.b).5 RD 128/2018</t>
  </si>
  <si>
    <t>1.8.5</t>
  </si>
  <si>
    <t>Iniciatives veïnals que afectin a drets i obligacions de contingut econòmic</t>
  </si>
  <si>
    <t>Art. 70 bis.2 L 7/1985</t>
  </si>
  <si>
    <t>En tot cas, es requerirà l'informe previ de legalitat de la secretaria de l'ajuntament, així com l'informe de la intervenció quan la iniciativa afecti a drets i obligacions de contingut econòmic de l'ajuntament.</t>
  </si>
  <si>
    <t>Tipus</t>
  </si>
  <si>
    <t>Matèria</t>
  </si>
  <si>
    <t>Actuació</t>
  </si>
  <si>
    <t>Ref. Legislativa</t>
  </si>
  <si>
    <t>Descripció de l'actuació objecte de control permanent</t>
  </si>
  <si>
    <t>A.</t>
  </si>
  <si>
    <t>Aspectes a revisar</t>
  </si>
  <si>
    <t>A.1</t>
  </si>
  <si>
    <t>Art. 175 RD 2568/1986</t>
  </si>
  <si>
    <t>Que consta la proposta d'acord d'aprovació de l'expedient.</t>
  </si>
  <si>
    <t>A.2</t>
  </si>
  <si>
    <t>Art. 172 RD 2568/1986</t>
  </si>
  <si>
    <t>Que existeix informe favorable del responsable de l'expedient en el que s'exposen els antecedents i disposicions legals o reglamentàries en què basa el seu criteri.</t>
  </si>
  <si>
    <t>A.3</t>
  </si>
  <si>
    <t>Art. 34.1 L 39/2015
Art. 168 RDLeg 2/2004
Art. 18 RD 500/1990</t>
  </si>
  <si>
    <t>Que l'expedient es proposa al ple de la corporació.</t>
  </si>
  <si>
    <t>A.4</t>
  </si>
  <si>
    <t xml:space="preserve">Que la part dispositiva de la proposta preveu la dació de compte de l'informe sobre el compliment de l'objectiu d'estabilitat (sector administracions públiques i sector societats no financeres). </t>
  </si>
  <si>
    <t>A.5</t>
  </si>
  <si>
    <t>Art.168.4 RDLeg 2/2004
Art. 18.4 RD 500/1990</t>
  </si>
  <si>
    <t>Que es remet la proposta d'acord al ple de la corporació amb data anterior al 15 d'octubre de l'exercici anterior al de la seva aprovació.</t>
  </si>
  <si>
    <t>A.6</t>
  </si>
  <si>
    <t>Art. 18.4 RD 500/1990</t>
  </si>
  <si>
    <t>Que la remissió a la intervenció de l'expedient del pressupost general, s'ha efectuat amb un termini no inferior a 10 dies per poder ser informat abans del 10 d'octubre.</t>
  </si>
  <si>
    <t>A.7</t>
  </si>
  <si>
    <t>Art. 168.1.a) RDLeg  2/2004
Art. 18.a) RD 500/1990</t>
  </si>
  <si>
    <t>Que consta la memòria explicativa del contingut del pressupost de l'entitat local i de les principals modificacions que es presenten en relació amb el vigent, subscrita pel president de la corporació.</t>
  </si>
  <si>
    <t>A.8</t>
  </si>
  <si>
    <t>Art. 163 RDLeg 2/2004
Art. 3 RD 500/1990</t>
  </si>
  <si>
    <t>Que el pressupost general que es proposa atén al principi d'anualitat coincidint l'exercici pressupostari amb l'any natural.</t>
  </si>
  <si>
    <t>A.9</t>
  </si>
  <si>
    <t>Art. 165.4 RDLeg 2/2004
Art. 16 RD 500/1990</t>
  </si>
  <si>
    <t>Que el pressupost general que es proposa atén al principi d'equilibri o prohibició del dèficit i per tant, s'aprova sense dèficit inicial.</t>
  </si>
  <si>
    <t>A.10</t>
  </si>
  <si>
    <t>Art. 164, 165.1.a) i 167.3 RDLeg  2/2004
Art. 8.a) RD 500/1990
OEHA/3565/2008</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</si>
  <si>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</si>
  <si>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A.11</t>
  </si>
  <si>
    <t>Art. 167.4 RDLeg  2/2004
OEHA/3565/2008</t>
  </si>
  <si>
    <t>Que les aplicacions pressupostàries estan definides, almenys, per la conjunció de les classificacions per programes i econòmica, a nivell de grup de programa o programa i concepte o subconcepte respectivament.</t>
  </si>
  <si>
    <t>A.12</t>
  </si>
  <si>
    <t>Art. 22.2.a) L 38/2003
Art. 65 RD 887/2006</t>
  </si>
  <si>
    <t>En preveure's subvencions nominatives, que aquestes consten en l'estat de despeses del pressupost de l'entitat local amb la corresponent dotació pressupostària, l'objecte i el/s beneficiari/s.</t>
  </si>
  <si>
    <t>A.13</t>
  </si>
  <si>
    <t>Art. 164, 165.1.b) RDLeg  2/2004
Art. 8.b) RD 500/1990
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</si>
  <si>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</si>
  <si>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A.14</t>
  </si>
  <si>
    <t>Art. 165.1 RDLeg 2/2004
Art. 9.1 RD 500/1990</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</si>
  <si>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requereixin de procediment legal i solemnitats específiques diferents de les que es preveuen per al pressupost.</t>
  </si>
  <si>
    <t>A.15</t>
  </si>
  <si>
    <t>Art. 9.2 RD 500/1990</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</si>
  <si>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</si>
  <si>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A.16</t>
  </si>
  <si>
    <t>Art. 190.2 RDLeg 2/2004
Art. 9.2.j), 70.1 i 72 RD 500/1990</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</si>
  <si>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</si>
  <si>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A.17</t>
  </si>
  <si>
    <t>Art. 75.2 RD 500/1990</t>
  </si>
  <si>
    <t>Que les bases d'execució estableixen, en referència a les bestretes de caixa fixa (BCF), com a mínim: Les aplicacions pressupostàries amb què les despeses es podran atendre mitjançant BCF, els límits quantitatius, el règim de reposicions, la situació i disposició dels fons, i la forma de comptabilització i de control.</t>
  </si>
  <si>
    <t>A.18</t>
  </si>
  <si>
    <t>Art. 166.1.d) RDLeg  2/2004</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</si>
  <si>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</si>
  <si>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 xml:space="preserve">(*) EXCEL PER AL CÀLCUL
</t>
  </si>
  <si>
    <t>A.19</t>
  </si>
  <si>
    <t>Art. 165.1 RDLeg 2/2004
Art. 21 RD 500/1990
Art. 11 LO 2/2012
Art. 16.2 RD 1463/2007</t>
  </si>
  <si>
    <t xml:space="preserve">Que consta/en l'/els informe/s d'estabilitat pressupostària en els termes previstos a la legislació vigent (sector administracions públiques i sector societats no financeres). </t>
  </si>
  <si>
    <t>A.20</t>
  </si>
  <si>
    <t>Art. 168.1.b) RDLeg 2/2004
Art. 18.b) RD 500/1990
Reg. 56 i 57 OHAP/1781/2013 o Reg. 57 i 58 OHAP/1782/2013</t>
  </si>
  <si>
    <t>Que consta la liquidació del pressupost de l'exercici anterior i avenç de la del corrent, referida, almenys, a sis mesos de l'exercici corrent, subscrites per a la intervenció, d'acord amb els termes previstos a la OHAP/1781/2013 o OHAP/1782/2013, segons correspongui.</t>
  </si>
  <si>
    <t>A.21</t>
  </si>
  <si>
    <t>Art. 168.1.c) RDLeg 2/2004
Art. 18.1.c) RD 500/1990
Art. 26 D 214/1990
LPGE vigent</t>
  </si>
  <si>
    <t>Que consta l'annex de personal on es relacionen i valoren els llocs de treball existents a la plantilla de l'entitat local, que les retribucions que hi consten no suposen una variació superior a l'establerta a la LPGE vigent, i que es dóna l'oportuna correlació amb els crèdits per al personal inclosos en el pressupost.</t>
  </si>
  <si>
    <t>A.22</t>
  </si>
  <si>
    <t>Art. 168.1.d) RDLeg 2/2004
Art. 18.1.d) i 19 RD 500/1990</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</si>
  <si>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</si>
  <si>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A.23</t>
  </si>
  <si>
    <t>Art. 168.1.e) RDLeg 2/2004</t>
  </si>
  <si>
    <t>A.24</t>
  </si>
  <si>
    <t>Art. 168.1.f) RDLeg 2/2004</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</si>
  <si>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t>
  </si>
  <si>
    <t>A.25</t>
  </si>
  <si>
    <t>Art. 168.1.g) i 174 RDLeg 2/2004
Art. 18.1.e) i 79 i ss. RD 500/1990</t>
  </si>
  <si>
    <t>Que consta l'informe economicofinancer,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</si>
  <si>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A.26</t>
  </si>
  <si>
    <t>Que les bases utilitzades en l'informe economicofinancer per a justificar els crèdits previstos en el pressupost són coherents amb la informació disponible en els sistemes d'informació comptable.</t>
  </si>
  <si>
    <t>A.27</t>
  </si>
  <si>
    <t>Art. 168.1.g) RDLeg 2/2004
Art. 18.1.e) RD 500/1990</t>
  </si>
  <si>
    <t>En tractar-se d'un pressupost que inclou operacions de crèdit, que l'informe economicofinancer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</si>
  <si>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A.28</t>
  </si>
  <si>
    <t>Art. 166.1.a) i .2 RDLeg  2/2004
Art. 12.c), 13.2, 13.3 i 13.4 i 14 RD 500/1990</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</si>
  <si>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</si>
  <si>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A.29</t>
  </si>
  <si>
    <t>Art. 166.1.c) RDLeg 2/2004
Art. 12.b), 115, 116, 117 i 118 RD 500/1990</t>
  </si>
  <si>
    <t>En tractar-se del pressupost de l'entitat local amb ens dependents, que consta l'estat de consolidació del pressupost de la mateixa entitat amb el de tots els pressupostos i estats de previsió dels seus organismes autònoms i societats mercantils, adequant-se al previst a les normes que li són d'aplicació</t>
  </si>
  <si>
    <t>A.30</t>
  </si>
  <si>
    <t>Art. 31 LO 2/2012
OEHA/3565/2008</t>
  </si>
  <si>
    <t>En tractar-se d'entitats incloses en l'àmbit subjectiu dels articles 111 i 135 del RDLeg 2/2004, que en el pressupost s'ha dotat un fons de contingència.</t>
  </si>
  <si>
    <t>A.31</t>
  </si>
  <si>
    <t>Art. 18.4 RDL 8/2013
OEHA/3565/2008</t>
  </si>
  <si>
    <t>En tractar-se d'entitats que compten amb un pla d'ajust aprovat, que en el pressupost s'ha dotat un fons de contingència amb una dotació mínima de 0,5% de l'import de les seves despeses no financeres.</t>
  </si>
  <si>
    <t>A.32</t>
  </si>
  <si>
    <t>Art. 168.2 i.3 RDLeg 2/2004
Art. 122.4 L 40/2015
Art. 18.2 i .3  RD 500/1990
DT3 L 57/2003</t>
  </si>
  <si>
    <t>En tractar-se d'una entitat amb organismes autònoms, consorcis dependents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</si>
  <si>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A.33</t>
  </si>
  <si>
    <t>Art. 164 RDLeg 2/2004
Art. 5 RD 500/1990</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</si>
  <si>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</si>
  <si>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A.34</t>
  </si>
  <si>
    <t>Art. 19 LO 2/2012
SRF</t>
  </si>
  <si>
    <t>En tractar-se d'una entitat a la qual el Govern ha formulat una advertència per detectar risc d'incompliment dels objectius d'estabilitat, deute públic o regla de la despesa, que s'han adoptat les mesures necessàries per evitar aquest risc d'incompliment. (Per acord de Consell de Ministres no procedeix la seva aplicació)</t>
  </si>
  <si>
    <t>A.35</t>
  </si>
  <si>
    <t>Art. 23 LO 2/2012
SRF</t>
  </si>
  <si>
    <t>En tractar-se d'una entitat que ha formulat o que ja disposa de pla economicofinancer i/o de reequilibri, que s'ha presentat i/o posat en marxa en termini. (Per acord de Consell de Ministres no procedeix la seva aplicació)</t>
  </si>
  <si>
    <t>A.36</t>
  </si>
  <si>
    <t>En tractar-se d'una entitat que disposa de pla economicofinancer, que s'han adoptat les mesures previstes en el mateix i/o justificat la desviació o la falta d'inclusió de noves mesures, prèviament requerides. (Per acord de Consell de Ministres no procedeix la seva aplicació)</t>
  </si>
  <si>
    <t>A.37</t>
  </si>
  <si>
    <t>Art. 45.4 RDL 17/2014</t>
  </si>
  <si>
    <t>En tractar-se d'una entitat adherida al Fons d'Ordenació, que s'inclou l'informe previ i vinculant del Ministeri d'Hisenda i Administracions Públiques</t>
  </si>
  <si>
    <t>B.</t>
  </si>
  <si>
    <t>Altres aspectes a revisar</t>
  </si>
  <si>
    <t>B.1</t>
  </si>
  <si>
    <t>A criteri de la intervenció</t>
  </si>
  <si>
    <t>C.</t>
  </si>
  <si>
    <t>Es fa constar</t>
  </si>
  <si>
    <t>C.1</t>
  </si>
  <si>
    <t>Art. 13 LO 2/2012
Art. 53 RDLeg 2/2004
SRF</t>
  </si>
  <si>
    <t>En tractar-se d'una entitat amb un nivell d'endeutament superior al 110% dels ingressos corrents liquidats o meritats en l'exercici immediatament anterior, es fa constar l'obligatorietat d'elaborar un pla economicofinancer amb el contingut i abast corresponent. (Per acord de Consell de Ministres no procedeix la seva aplicació)</t>
  </si>
  <si>
    <t>C.2</t>
  </si>
  <si>
    <t>Art. 13 LO 2/2012
Art. 53 RDLeg 2/2004</t>
  </si>
  <si>
    <t>En tractar-se d'una entitat amb un nivell d'endeutament superior al 110% dels ingressos corrents liquidats o meritats en l'exercici immediatament anterior, es fa constar la impossibilitat de formalitzar les operacions d'endeutament pressupostades.</t>
  </si>
  <si>
    <t>C.3</t>
  </si>
  <si>
    <t>Art.16.2 RD 1463/2007
Art. 21 i 23 LO 2/2012
SRF</t>
  </si>
  <si>
    <t>En tractar-se d'una entitat amb necessitat de finançament d'acord amb la LO 2/2012 d'estabilitat pressupostària i sostenibilitat financera, es fa constar l'obligació d'elaborar un pla economicofinancer en el termini d'un mes des de la constatació de l'incompliment. (Per acord de Consell de Ministres no procedeix la seva aplicació)</t>
  </si>
  <si>
    <t>C.4</t>
  </si>
  <si>
    <t>Art. 169.3 i 4 RDLeg 2/2004 
Art. 20.3 RD 500/1990</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</si>
  <si>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</si>
  <si>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C.5</t>
  </si>
  <si>
    <t xml:space="preserve">Art. 169.4 RDLeg 2/2004 </t>
  </si>
  <si>
    <t>Es fa constar que s'ha de remetre còpia del pressupost general definitivament aprovat, a l'Administració de l'Estat i a la comunitat autònoma.</t>
  </si>
  <si>
    <t>D.</t>
  </si>
  <si>
    <t>Altres es fa constar</t>
  </si>
  <si>
    <t>D.1</t>
  </si>
  <si>
    <t>Àmbit subjectiu</t>
  </si>
  <si>
    <t>Règim pressupostari</t>
  </si>
  <si>
    <t>Nom entitat local</t>
  </si>
  <si>
    <t>Limitatiu</t>
  </si>
  <si>
    <t>Empresarial</t>
  </si>
  <si>
    <t>RÀTIO LEGAL DEL DEUTE VIU</t>
  </si>
  <si>
    <t>Deute viu previst a 31/12 exercici n</t>
  </si>
  <si>
    <t>Ingressos corrents del darrer exercici liquidat</t>
  </si>
  <si>
    <t>Ràtio</t>
  </si>
  <si>
    <t>DEUTE VIU PREVIST A 31/12 exercici n</t>
  </si>
  <si>
    <t>Concepte</t>
  </si>
  <si>
    <t>TOTAL</t>
  </si>
  <si>
    <t>Operacions vigents a 31/12 exercici n-1</t>
  </si>
  <si>
    <t>Deute viu a curt termini</t>
  </si>
  <si>
    <t>Deute viu a llarg termini</t>
  </si>
  <si>
    <t>Deute viu avalat</t>
  </si>
  <si>
    <t>Saldos no disposats d'operacions formalitzades</t>
  </si>
  <si>
    <t>Variació dels passius financers</t>
  </si>
  <si>
    <t>Previsió noves operacions (cap. 9 d'ingressos)</t>
  </si>
  <si>
    <t>Previsió d'amortització d'operacions (cap. 9 de despeses)</t>
  </si>
  <si>
    <t>INGRESSOS CORRENTS DEL DARRER EXERCICI LIQUIDAT</t>
  </si>
  <si>
    <t>DRN capítols 1 a 5 de la liquidació</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</si>
  <si>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</si>
  <si>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</si>
  <si>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</si>
  <si>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</si>
  <si>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</si>
  <si>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</si>
  <si>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</si>
  <si>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</si>
  <si>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Ingressos financers</t>
  </si>
  <si>
    <t>Ajust de consolidació per operacions internes (*)</t>
  </si>
  <si>
    <t>(*) OPERACIONS INTERNES (cap. 1-5)</t>
  </si>
  <si>
    <t>Entitat receptora</t>
  </si>
  <si>
    <t>Entitat pagadora</t>
  </si>
  <si>
    <t>Previsions inicials en cap. 1-5</t>
  </si>
  <si>
    <t>Subtotal</t>
  </si>
  <si>
    <t>Que l'expedient es proposa inicialment per l'òrgan competent de l'ens dependent.</t>
  </si>
  <si>
    <t>Que consta la memòria explicativa del contingut del pressupost de l'entitat local i de les principals modificacions que es presenten en relació amb el vigent, subscrita pel president/a de la corporació.</t>
  </si>
  <si>
    <t>Que el pressupost que es proposa atén al principi d'anualitat coincidint l'exercici pressupostari amb l'any natural.</t>
  </si>
  <si>
    <t>Que el pressupost que es proposa atén al principi d'equilibri o prohibició del dèficit i per tant, s'aprova sense dèficit inicial.</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</si>
  <si>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</si>
  <si>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Art. 22.2.a) L 38/2003
RD 887/2006</t>
  </si>
  <si>
    <t>Que consta l'estat d'ingressos del pressupost, on hi figuren les estimacions dels diferents recursos econòmics a liquidar durant l'exercici i que els conceptes d'ingrés s'adeqüen, amb caràcter general, a les previsions establertes a l'OEHA/3565/2008.</t>
  </si>
  <si>
    <t>Art. 168.1.c) RDLeg 2/2004
Art. 18.1.c) RD 500/1990
Art. 26 D 214/1990</t>
  </si>
  <si>
    <t>Que consta l'annex de personal on es relacionen i valoren els llocs de treball existents a la plantilla de l'entitat local, i que es dóna l'oportuna correlació amb els crèdits per al personal inclosos en el pressupost.</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</si>
  <si>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</si>
  <si>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Que les bases utilitzades en l'informe economicofinancer per a justificar els crèdits previstos en el pressupost són coherents amb la informació existent i disponible en els sistemes d'informació comptable.</t>
  </si>
  <si>
    <t>Art. 54 RDLeg 2/2004</t>
  </si>
  <si>
    <t>En tractar-se d'un pressupost que inclou operacions de crèdit a llarg termini, que consta la prèvia autorització del ple de la corporació.</t>
  </si>
  <si>
    <t>Art. 34.1 L 39/2015
Art. 165 i 168.4 RDLeg 2/2004
Art. 9 i 18 RD 500/1990</t>
  </si>
  <si>
    <t>Art. 72.2.a) RD 500/1990</t>
  </si>
  <si>
    <t>Que s'estableix la forma d'expedició  i execució de les ordres de pagaments a justificar.</t>
  </si>
  <si>
    <t>Art. 72.2.b) RD 500/1990</t>
  </si>
  <si>
    <t>Que s'estableix la situació i disposició dels fons a justificar.</t>
  </si>
  <si>
    <t>Art. 72.2.c) RD 500/1990</t>
  </si>
  <si>
    <t>Que es determinen quins són els pagaments amb fons a justificar.</t>
  </si>
  <si>
    <t>Art. 72.2.d) RD 500/1990</t>
  </si>
  <si>
    <t>Que s'estableix la forma de comptabilització de les ordres de pagaments a justificar.</t>
  </si>
  <si>
    <t>Art. 72.2.d) RD 500/1990
Art. 24 i 27 RD 424/2017</t>
  </si>
  <si>
    <t>Que s'estableix la forma de control de les ordres de pagaments a justificar, atenent al previst al RD 424/2017.</t>
  </si>
  <si>
    <t>Art. 190 RDLeg 2/2004
Art. 72.2.e) RD 500/1990</t>
  </si>
  <si>
    <t>Que s'estableixen els límits quantitatius de les ordres de pagaments a justificar.</t>
  </si>
  <si>
    <t>Art. 190 RDLeg 2/2004
Art. 72.2.f) RD 500/1990</t>
  </si>
  <si>
    <t>Que s'estableixen les aplicacions pressupostàries a les que són d'aplicació les ordres de pagaments a justificar.</t>
  </si>
  <si>
    <r>
      <t xml:space="preserve">Art. 190.2 RDLeg 2/2004
</t>
    </r>
    <r>
      <rPr>
        <sz val="10"/>
        <color indexed="8"/>
        <rFont val="Calibri"/>
        <family val="2"/>
      </rPr>
      <t>Art. 70.1 i 72.2.g) RD 500/1990</t>
    </r>
  </si>
  <si>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</si>
  <si>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Art. 75.2.a) RD 500/1990</t>
  </si>
  <si>
    <t>Que s'estableixen les aplicacions pressupostàries amb què les despeses es podran atendre mitjançant bestretes de caixa fixa.</t>
  </si>
  <si>
    <t>Art. 75.2.b) RD 500/1990</t>
  </si>
  <si>
    <t>Que s'estableixen els límits quantitatius.</t>
  </si>
  <si>
    <t>Art. 75.2.c) RD 500/1990</t>
  </si>
  <si>
    <t>Que s'estableix el règim de reposicions.</t>
  </si>
  <si>
    <t>Art. 75.2.d) RD 500/1990</t>
  </si>
  <si>
    <t>Que s'estableix la situació i disposició dels fons.</t>
  </si>
  <si>
    <t>Art. 75.2.e) RD 500/1990</t>
  </si>
  <si>
    <t>Que s'estableix la forma de comptabilització de les bestretes de caixa fixa.</t>
  </si>
  <si>
    <t>Art. 75.2.e) RD 500/1990
Art. 25 i 27 RD 424/2017</t>
  </si>
  <si>
    <t>Que s'estableix la forma de control de les bestretes de caixa fixa, atenent al previst al RD 424/2017.</t>
  </si>
  <si>
    <t>Art. 74.4 RD 500/1990</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</si>
  <si>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</si>
  <si>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r>
      <t>Que en base als càlculs adjunts a aquest informe, es compleix l'objectiu d'estabilitat pressupostària d'acord amb l'art. 16.2 del RD 1463/2007.</t>
    </r>
    <r>
      <rPr>
        <b/>
        <i/>
        <sz val="10"/>
        <rFont val="Calibri"/>
        <family val="2"/>
      </rPr>
      <t/>
    </r>
  </si>
  <si>
    <r>
      <rPr>
        <b/>
        <sz val="10"/>
        <color indexed="40"/>
        <rFont val="Calibri"/>
        <family val="2"/>
      </rPr>
      <t xml:space="preserve">(*) </t>
    </r>
    <r>
      <rPr>
        <b/>
        <sz val="10"/>
        <color indexed="40"/>
        <rFont val="Calibri"/>
        <family val="2"/>
      </rPr>
      <t xml:space="preserve">EXCEL PER AL CÀLCUL
</t>
    </r>
  </si>
  <si>
    <t>Art. 21 i 23 LO 2/2012
Art. 16 RD 1463/2007
SRF</t>
  </si>
  <si>
    <t>En tractar-se d'una entitat que no compleix l'objectiu d'estabilitat pressupostària en l'aprovació del pressupost, es fa constar l'obligatorietat d'elaborar un pla economicofinancer, en el termini d'un mes des de la constatació de l'incompliment. (Per acord de Consell de Ministres no procedeix la seva aplicació)</t>
  </si>
  <si>
    <t>Art. 16 RD 1463/2007</t>
  </si>
  <si>
    <t>En tractar-se d'una entitat que no compleix l'objectiu d'estabilitat pressupostària en l'aprovació del pressupost, es fa constar l'obligatorietat de remetre l'informe a l'òrgan que exerceix la tutela financera, en el termini de 15 dies hàbils, comptats des de que el ple té coneixement d'aquest informe.</t>
  </si>
  <si>
    <t>ENTITAT</t>
  </si>
  <si>
    <t>INGRÉS NO FINANCER</t>
  </si>
  <si>
    <t>DESPESA NO FINANCERA</t>
  </si>
  <si>
    <t>AJUSTOS DE LA PRÒPIA ENTITAT</t>
  </si>
  <si>
    <t>AJUSTOS PER OPERACIONS INTERNES</t>
  </si>
  <si>
    <t>CAPACITAT/ NECESSITAT DE FINANÇAMENT</t>
  </si>
  <si>
    <t>(1)</t>
  </si>
  <si>
    <t>(2)</t>
  </si>
  <si>
    <t>(3)</t>
  </si>
  <si>
    <t>(4)</t>
  </si>
  <si>
    <t>(5) = (1) - (2) + (3) + (4)</t>
  </si>
  <si>
    <t>Nom Entitat local</t>
  </si>
  <si>
    <t xml:space="preserve">CAPACITAT/NECESSITAT DE FINANÇAMENT DE LA CORPORACIÓ LOCAL   </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</si>
  <si>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</si>
  <si>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</si>
  <si>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</si>
  <si>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</si>
  <si>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</si>
  <si>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</si>
  <si>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</si>
  <si>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</si>
  <si>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</si>
  <si>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1. Total ingressos no financers</t>
  </si>
  <si>
    <t>Despeses no financeres</t>
  </si>
  <si>
    <t>Crèdits inicials de despeses</t>
  </si>
  <si>
    <t>1. Despeses de personal</t>
  </si>
  <si>
    <t>2. Despeses en béns corrents i serveis</t>
  </si>
  <si>
    <t>3. Despeses financeres</t>
  </si>
  <si>
    <t>5. Fons de contingència</t>
  </si>
  <si>
    <t>6. Inversions reals</t>
  </si>
  <si>
    <t>2. Total despeses no financeres</t>
  </si>
  <si>
    <t>3. SALDO PRESSUPOSTARI (1 - 2)</t>
  </si>
  <si>
    <t>Ajustos al saldo pressupostari en termes SEC</t>
  </si>
  <si>
    <t>Import</t>
  </si>
  <si>
    <t>1.    Ajust per recaptació d'ingressos capítols 1-3</t>
  </si>
  <si>
    <t>2.    Ajust per liquidació PTE</t>
  </si>
  <si>
    <t>3.    Interessos i diferències de canvi</t>
  </si>
  <si>
    <t>4.    (+/-) Ajust per grau d'execució de la despesa</t>
  </si>
  <si>
    <t>5.    Inversions realitzades per compte de la corporació local</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</si>
  <si>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</si>
  <si>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</si>
  <si>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</si>
  <si>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</si>
  <si>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</si>
  <si>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</si>
  <si>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</si>
  <si>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13.  Despeses realitzades en l'exercici pendents d'aplicar a pressupost (compte 413 segons Ordre HAC/1364/2018)</t>
  </si>
  <si>
    <t>14.  Adquisicions amb pagament ajornat</t>
  </si>
  <si>
    <t>15.  Arrendament financer</t>
  </si>
  <si>
    <t>16.  Contractes d'associació público privada (APP's)</t>
  </si>
  <si>
    <t>17.  Inversions realitzades per la corporació local per compte d'una altra administració pública</t>
  </si>
  <si>
    <t>18.  Prèstecs</t>
  </si>
  <si>
    <t>19.  Devolucions d'ingressos pendents d'aplicar a pressupost</t>
  </si>
  <si>
    <t>20.  Consolidació de transferències amb altres administracions públiques</t>
  </si>
  <si>
    <t>21.  Altres</t>
  </si>
  <si>
    <t>4. Total ajustos al saldo pressupostari en termes SEC</t>
  </si>
  <si>
    <t>5. Ajustos per operacions internes</t>
  </si>
  <si>
    <t>CAPACITAT/NECESSITAT DE FINANÇAMENT (3 + 4 - 5)</t>
  </si>
  <si>
    <t>AJUSTOS AL SALDO PRESSUPOSTARI EN TERMES SEC</t>
  </si>
  <si>
    <t>1. Ajust per recaptació d'ingressos capítol 1-3</t>
  </si>
  <si>
    <t>Article</t>
  </si>
  <si>
    <t>Previsions inicials darrer exercici liquidat</t>
  </si>
  <si>
    <t>Recaptat en el darrer exercici liquidat (pres. corrent + pres. tancats)</t>
  </si>
  <si>
    <t>% Recaptat / CI darrer exercici liquidat</t>
  </si>
  <si>
    <t>% a ajustar</t>
  </si>
  <si>
    <t>Ajust</t>
  </si>
  <si>
    <t>10. Impost sobre la renda</t>
  </si>
  <si>
    <t>11. Impost sobre el capital</t>
  </si>
  <si>
    <t>13. Impost sobre activitats econòmiques</t>
  </si>
  <si>
    <t>16. Recàrrecs sobre impostos directes de l'Estat i de la comunitat autònoma</t>
  </si>
  <si>
    <t>17. Recàrrecs sobre impostos directes d'altres ens locals</t>
  </si>
  <si>
    <t>18. Impostos directes extingits</t>
  </si>
  <si>
    <t>19. Altres impostos directes</t>
  </si>
  <si>
    <t>Total capítol 1</t>
  </si>
  <si>
    <t>21. Impostos sobre el valor afegit</t>
  </si>
  <si>
    <t>22. Sobre consums específics</t>
  </si>
  <si>
    <t>26. Recàrrecs sobre impostos indirectes de l'Estat i de la comunitat autònoma</t>
  </si>
  <si>
    <t>27. Recàrrecs sobre impostos indirectes d'altres ens locals</t>
  </si>
  <si>
    <t>28. Impostos indirectes extingits</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</si>
  <si>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</si>
  <si>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</si>
  <si>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</si>
  <si>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</si>
  <si>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</si>
  <si>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</si>
  <si>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</si>
  <si>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</si>
  <si>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</si>
  <si>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</si>
  <si>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</si>
  <si>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Total capítol 3</t>
  </si>
  <si>
    <t>2. Ajust per liquidació PTE</t>
  </si>
  <si>
    <t>(+) Devolució de la liquidació negativa de 2008</t>
  </si>
  <si>
    <t>(+) Devolució de la liquidació negativa de 2009</t>
  </si>
  <si>
    <t>(+/-) Devolució de la liquidació negativa d'exercicis diferents a 2008 i 2009</t>
  </si>
  <si>
    <t>3. Interessos i diferències de canvi</t>
  </si>
  <si>
    <t>Estimació d'interessos meritats</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</si>
  <si>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</si>
  <si>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</si>
  <si>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</si>
  <si>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</si>
  <si>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</si>
  <si>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</si>
  <si>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</si>
  <si>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</si>
  <si>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</si>
  <si>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</si>
  <si>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r>
      <t xml:space="preserve">Opció 1. </t>
    </r>
    <r>
      <rPr>
        <sz val="10"/>
        <rFont val="Arial"/>
        <family val="2"/>
      </rPr>
      <t>Es disposa d'informació suficient per obtenir les estimacions de major o menor execució</t>
    </r>
  </si>
  <si>
    <t>Estimació de major(+) / menor(-) execució</t>
  </si>
  <si>
    <r>
      <rPr>
        <b/>
        <sz val="10"/>
        <rFont val="Arial"/>
        <family val="2"/>
      </rPr>
      <t>Opció 2.</t>
    </r>
    <r>
      <rPr>
        <sz val="10"/>
        <rFont val="Arial"/>
        <family val="2"/>
      </rPr>
      <t xml:space="preserve"> 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r>
  </si>
  <si>
    <t>Capítol</t>
  </si>
  <si>
    <t>% execució exercici n-4 (ORN/CI*100)</t>
  </si>
  <si>
    <t>% execució exercici n-3 (ORN/CI*100)</t>
  </si>
  <si>
    <t>% execució exercici n-2 (ORN/CI*100)</t>
  </si>
  <si>
    <t>Mitjana % execució</t>
  </si>
  <si>
    <t>Crèdits inicials exercici n</t>
  </si>
  <si>
    <t>a</t>
  </si>
  <si>
    <t>b</t>
  </si>
  <si>
    <t>c</t>
  </si>
  <si>
    <t>d = (a+b+c)/3</t>
  </si>
  <si>
    <t>e</t>
  </si>
  <si>
    <t>f = e*(100-d/100)</t>
  </si>
  <si>
    <t>Cap. 1 - Despeses de personal</t>
  </si>
  <si>
    <t>Cap. 2 - Despeses en béns corrents i serveis</t>
  </si>
  <si>
    <t>Cap. 3 - Despeses financeres</t>
  </si>
  <si>
    <t>Cap. 4 - Transferències corrents</t>
  </si>
  <si>
    <t>Cap. 6 - Inversions reals</t>
  </si>
  <si>
    <t>Cap. 7 - Transferències de capital</t>
  </si>
  <si>
    <t>5. Inversió realitzada per compte de la corporació local (ajust per inversions realitzades per una unitat no integrada en la corporació local per a l'entitat local)</t>
  </si>
  <si>
    <t>Crèdits inicials de despeses per pagaments a l'entitat que realitza la inversió</t>
  </si>
  <si>
    <t>Estimació del valor de la inversió anual</t>
  </si>
  <si>
    <t>6. Ingressos per vendes d'accions (privatitzacions)</t>
  </si>
  <si>
    <t>Previsions inicials d'ingressos en capítols 1 a 7 per la venda d'accions d'empreses públiques</t>
  </si>
  <si>
    <t>7. Dividends i participació en beneficis</t>
  </si>
  <si>
    <t>Previsions inicials d'ingressos en el capítol 5 per dividends no procedents de resultats ordinaris (plusvàlues procedents de la venda d'actius, revaloritzacions, repartiment de reserves acumulades...)</t>
  </si>
  <si>
    <t>8. Ingressos obtinguts del pressupost de la Unió Europea</t>
  </si>
  <si>
    <t>Estimació de la despesa total certificada i remesa a la Unitat Administradora</t>
  </si>
  <si>
    <t>% de finançament</t>
  </si>
  <si>
    <t>Import resultant d’aplicar el % de cofinançament a la despesa certificada i remesa</t>
  </si>
  <si>
    <t>9. Operacions de permuta financera (SWAPS)</t>
  </si>
  <si>
    <t>Previsions inicials d'ingressos en cap. 1-7 per operacions de permuta financera per divises</t>
  </si>
  <si>
    <t>Crèdits inicials de despeses en cap. 1-7 per operacions de permuta financera per divises</t>
  </si>
  <si>
    <t>Operacions de permuta financera per divises previstes en els capítol 1 a 7 d'ingressos i despeses</t>
  </si>
  <si>
    <t>10. Operacions de reintegrament i execució d'avals</t>
  </si>
  <si>
    <t>a) Reintegraments d'avals registrats en el capítol 8 d'ingressos</t>
  </si>
  <si>
    <t>Previsió de cobraments en cap. 8 d'ingressos per reintegrament d'avals</t>
  </si>
  <si>
    <t>b) Execució d'avals registrats en el capítol 8 de despeses</t>
  </si>
  <si>
    <t>Previsió de pagaments en cap. 8 de despeses per execució d'avals</t>
  </si>
  <si>
    <t>c) Reintegraments d'avals registrats en capítols 1-7 de despeses</t>
  </si>
  <si>
    <t>Previsions inicials d'ingressos en cap. 1-7 per reintegraments d'avals</t>
  </si>
  <si>
    <t>Cobraments previstos en cap. 1-7 d'ingressos per reintegraments d'avals</t>
  </si>
  <si>
    <t>d) Execució d'avals registrats en capítols 1-7 de despeses</t>
  </si>
  <si>
    <t>Crèdits inicials de despeses en cap. 1-7 per execució d'avals</t>
  </si>
  <si>
    <t>Pagaments previstos en cap. 1-7 de despeses per execució d'avals</t>
  </si>
  <si>
    <t>e) Execució d'avals en el seu venciment durant tres anys successius</t>
  </si>
  <si>
    <t>Deute total garantit pendent de venciment</t>
  </si>
  <si>
    <t>11. Aportacions de capital</t>
  </si>
  <si>
    <t>Crèdits inicials de despeses en el capítol 8 per aportacions de capital a unitats que tenen la consideració d'administracions públiques</t>
  </si>
  <si>
    <t>Previsions inicials d'ingressos en el capítol 8 per aportacions de capital a unitats que no tenen la consideració d'administracions públiques, de les quals no s'espera obtenir dividends o per sanejar pèrdues</t>
  </si>
  <si>
    <t>12. Assumpció i cancel·lació de deutes</t>
  </si>
  <si>
    <t>Assumpció de deutes d'empreses públiques</t>
  </si>
  <si>
    <t>Cancel·lació de deutes d'empreses públiques</t>
  </si>
  <si>
    <t>13. Despeses realitzades en l'exercici pendents d'aplicar al pressupost (compte 413 segons Ordre HAC/1364/2018)</t>
  </si>
  <si>
    <t>OPA exercici n-1 a aplicar en el pressupost de l'exercici n (saldo inicial compte 413)</t>
  </si>
  <si>
    <t>Previsió OPA exercici n (saldo final compte 413)</t>
  </si>
  <si>
    <t>14. Adquisicions amb pagament ajornat</t>
  </si>
  <si>
    <t>Estimació del valor del bé recepcionat</t>
  </si>
  <si>
    <t>Crèdits inicials de despeses per pagaments a efectuar per adquisicions amb pagament ajornat</t>
  </si>
  <si>
    <t>a) En l'exercici d'entrega del bé</t>
  </si>
  <si>
    <t>b) En exercicis posteriors a l'entrega del bé</t>
  </si>
  <si>
    <t>15. Arrendament financer</t>
  </si>
  <si>
    <t>Estimació del valor total del contracte</t>
  </si>
  <si>
    <t>Crèdits inicials de despeses en cap. 1-7 (amortització + interessos)</t>
  </si>
  <si>
    <t>a) En l'exercici de signatura del contracte</t>
  </si>
  <si>
    <t>16. Contractes d'associacions público-privades</t>
  </si>
  <si>
    <t>Estimació del valor de la invesió anual</t>
  </si>
  <si>
    <t>Crèdits inicials de despeses per pagaments al soci privat</t>
  </si>
  <si>
    <t>17. Inversions realitzades per la corporació local per compte d'una altra administració pública (que no pertany a la corporació local)</t>
  </si>
  <si>
    <t>Crèdits inicials de despeses en cap. 6 per inversió realitzada per compte d'altres ens</t>
  </si>
  <si>
    <t>Previsions inicials d'ingressos per cobraments de l'administració destinatària de la inversió</t>
  </si>
  <si>
    <t>18. Préstecs</t>
  </si>
  <si>
    <t>Crèdits inicials de despeses en cap. 8 per concessió de préstecs de probabilitat reduïda de reemborsament</t>
  </si>
  <si>
    <t>Previsions inicials d'ingressos en cap. 8 per reintegrament dels préstecs</t>
  </si>
  <si>
    <t>Préstecs concedits de probabilitat reduïda de reemborsament</t>
  </si>
  <si>
    <t>19. Devolucions d'ingressos pendents d'aplicar al pressupost</t>
  </si>
  <si>
    <t>Devolucions d'ingressos pendents d'imputar al pressupost de l'exercici n-1 a aplicar al pressupost de l'exercici n (saldo inicial compte 418)</t>
  </si>
  <si>
    <t>Previsió de devolucions d'ingressos pendents d'imputar a pressupost de l'exercici n (saldo final compte 418)</t>
  </si>
  <si>
    <t>20. Consolidació de transferències amb altres administracions públiques</t>
  </si>
  <si>
    <t>Crèdits inicials de despeses previstos per l'entitat pagadora</t>
  </si>
  <si>
    <t>Previsions inicials d'ingressos de l'entitat local</t>
  </si>
  <si>
    <t>21. Altres</t>
  </si>
  <si>
    <t>Ajust (+/-)</t>
  </si>
  <si>
    <t>Ajust aplicable únicament a l'entitat local.</t>
  </si>
  <si>
    <t>Estimació de major (+)/menor (-) execució</t>
  </si>
  <si>
    <t>Devolucions d'ingressos pendents d'imputar a pressupost de l'exercici n-1 a aplicar al pressupost de l'exercici n (saldo inicial compte 418)</t>
  </si>
  <si>
    <t>Ingressos a efectes de comptabilitat nacional</t>
  </si>
  <si>
    <t>Previsió a final d'exercici</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</si>
  <si>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</si>
  <si>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</si>
  <si>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</si>
  <si>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</si>
  <si>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</si>
  <si>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</si>
  <si>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</si>
  <si>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</si>
  <si>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</si>
  <si>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Despeses a efectes de comptabilitat nacional</t>
  </si>
  <si>
    <t>1. Aprovisionaments</t>
  </si>
  <si>
    <t>2. Despeses de personal</t>
  </si>
  <si>
    <t>3. Altres despeses d'explotació</t>
  </si>
  <si>
    <t>4. Despeses financeres i assimilats</t>
  </si>
  <si>
    <t>5. Impost de societats</t>
  </si>
  <si>
    <t>6. Altres impostos</t>
  </si>
  <si>
    <t>7. Despeses excepcionals</t>
  </si>
  <si>
    <t>8. Variació de l'immobilitzat material i intangible, d'inversions immobiliàries, d'existències</t>
  </si>
  <si>
    <t>9. Variació d'existències de productes acabats i en curs de fabricació del compte de PiG</t>
  </si>
  <si>
    <t>10. Aplicació de provisions</t>
  </si>
  <si>
    <t>11. Inversions efectuades per compte d'administracions i entitats públiques</t>
  </si>
  <si>
    <t>12. Ajudes, transferències i subvencions concedides</t>
  </si>
  <si>
    <t>3. Ajustos per operacions internes</t>
  </si>
  <si>
    <t>CAPACITAT/NECESSITAT DE FINANÇAMENT (1 + 2 + 3)</t>
  </si>
  <si>
    <t>Previsió de despeses de l'entitat pagadora</t>
  </si>
  <si>
    <t>Que l'expedient es proposa a l'alcalde/essa-president/a de la corporació.</t>
  </si>
  <si>
    <t>Art. 21.4 RD 500/1990</t>
  </si>
  <si>
    <t>Que consta proposta motivada, dictada pel president/a de la corporació, dels ajustos de crèdits que hauran de ser objecte d'imputació a les corresponents aplicacions pressupostàries.</t>
  </si>
  <si>
    <t>Art. 169.6 RDLeg 2/2004
Art. 112.5 L 7/1985</t>
  </si>
  <si>
    <t>Que en iniciar-se l'exercici econòmic, no ha entrat en vigor el pressupost corresponent de l'exercici.</t>
  </si>
  <si>
    <t>Art. 164, 165.1.a) i 167.3 RDLeg 2/2004
Art. 8.a) RD 500/1990</t>
  </si>
  <si>
    <t>Que consta l'estat de despeses del pressupost de l'entitat local.</t>
  </si>
  <si>
    <t>Art. 164 i 165.1.b) RDLeg 2/2004
Art. 8.b) RD 500/1990</t>
  </si>
  <si>
    <t>Que consta l'estat d'ingressos del pressupost de l'entitat local.</t>
  </si>
  <si>
    <t>Que es prorroguen, com a màxim, els crèdits inicials del pressupost de l'exercici anterior.</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</si>
  <si>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</si>
  <si>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Que s'atén al principi d'equilibri o prohibició del dèficit i per tant, el pressupost que es proposa, s'aprova sense dèficit inicial.</t>
  </si>
  <si>
    <t>Art. 21.3 RD 500/1990</t>
  </si>
  <si>
    <t>En tractar-se d'un pressupost prorrogat ajustat a l'alça, que s'ha obtingut un marge en relació amb el límit global dels crèdits inicials de referència un cop ajustats a la baixa els crèdits inicials del pressupost anterior.</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</si>
  <si>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</si>
  <si>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r>
      <t>Art. 34.1 L 39/2015
Art. 179.1 RDLeg 2/2004
Art. 9.2</t>
    </r>
    <r>
      <rPr>
        <sz val="10"/>
        <rFont val="Calibri"/>
        <family val="2"/>
      </rPr>
      <t>.c) i 40.2 RD 500/1990</t>
    </r>
  </si>
  <si>
    <t>Que l'expedient es proposa a l'òrgan competent, d'acord amb el previst a les bases d'execució del pressupost.</t>
  </si>
  <si>
    <r>
      <t>Art. 179.1 RDLeg 2/2004
Art. 9.2</t>
    </r>
    <r>
      <rPr>
        <sz val="10"/>
        <rFont val="Calibri"/>
        <family val="2"/>
      </rPr>
      <t>.c) i 40.2 RD 500/1990</t>
    </r>
  </si>
  <si>
    <t>Que la modificació de crèdit es tramita d'acord amb la regulació establerta a les bases d'execució del pressupost.</t>
  </si>
  <si>
    <t>Art. 169 i 179.4 RDLeg 2/2004
Art. 42 RD 500/1990</t>
  </si>
  <si>
    <t>Que l'expedient es tramet a aquesta intervenció amb l'antelació suficient per a què els crèdits siguin aprovats i executius dins del mateix exercici en què s'aprovi.</t>
  </si>
  <si>
    <t>Art. 31.2.b) RD 500/1990</t>
  </si>
  <si>
    <t>Art. 172 RDLeg 2/2004</t>
  </si>
  <si>
    <t xml:space="preserve">Que la modificació de crèdit es realitza a favor d'una aplicació adequada a la naturalesa de la despesa que es pretèn realitzar. </t>
  </si>
  <si>
    <t>Art. 40.1 RD 500/1990</t>
  </si>
  <si>
    <t xml:space="preserve">Que la modificació de crèdit no altera la quantia total del pressupost, atès que s'imputa l'import total o parcial d'un crèdit a altres aplicacions pressupostàries amb diferent nivell de vinculació jurídica. </t>
  </si>
  <si>
    <t>Art. 180.1.a) i 180.2 RDLeg 2/2004
Art. 41.1.a) i 41.2 RD 500/1990</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</si>
  <si>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</si>
  <si>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Art. 180.1.b) i 180.2 RDLeg 2/2004
Art. 41.1.b) i 41.2 RD 500/1990</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</si>
  <si>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</si>
  <si>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Art. 180.1.c) i 180.2 RDLeg 2/2004
Art. 41.1.c) i 41.2 RD 500/1990</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</si>
  <si>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</si>
  <si>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Art. 165.2 RDLeg 2/2004</t>
  </si>
  <si>
    <t>Que els crèdits que es minoren no es financen amb ingressos afectats, excepte si aquests ingressos són compatibles amb el destí d'aquests crèdits.</t>
  </si>
  <si>
    <t>Art. 31 LO 2/2012</t>
  </si>
  <si>
    <t>En tractar-se d'una transferència de crèdit, que no s'ha finançat amb fons de contingència.</t>
  </si>
  <si>
    <t>Art. 21, 23 i 24  LO 2/2012
Art. 9 OHAP/2105/2012
Art. 116bis.2 L 7/1985
Art. 20 i 22 RD 1463/2007
SRF</t>
  </si>
  <si>
    <t>En tractar-se d'una entitat amb Pla econòmic financer i/o Pla d'ajust vigent, que la modificació és coherent al previst al Pla.</t>
  </si>
  <si>
    <t>Art. 34.1 L 39/2015
Art. 179.2 RDLeg 2/2004
Art. 40.3 RD 500/1990</t>
  </si>
  <si>
    <t>Que l'expedient es proposa al ple de la corporació, excepte que afecti a crèdits de personal que li correspon a l'òrgan competent que s'estableix a les bases d'execució del pressupost.</t>
  </si>
  <si>
    <t>En tractar-se d'una modificació de crèdit que ha d'aprovar el ple, que la proposta d'acord preveu les normes sobre informació, reclamació, recursos i publicitat aplicables a l'aprovació dels pressupostos de l'entitat (articles 169, 170 i 171 del RDLeg 2/2004).</t>
  </si>
  <si>
    <t>Que la modificació de crèdit no altera la quantia total del pressupost, atès que s'imputa l'import total o parcial d'un crèdit a altres aplicacions pressupostàries amb diferent nivell de vinculació jurídica.</t>
  </si>
  <si>
    <t>Art. 169.3 i 4 RDLeg 2/2004 
Art. 20.3 i 42.1 RD 500/1990</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</si>
  <si>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 excepte que afecti a crèdits de personal.</t>
  </si>
  <si>
    <t>Art. 169.4 i 179.4 RDLeg 2/2004</t>
  </si>
  <si>
    <t>Es fa constar que s'ha de remetre còpia de la modificació de crèdit definitivament aprovada, a l'Administració de l'Estat i a la comunitat autònoma.</t>
  </si>
  <si>
    <t>Art. 34.1 L 39/2015 
Art. 9.2 i 43.2 RD 500/1990</t>
  </si>
  <si>
    <t>Art. 9.2 i 43.2 RD 500/1990</t>
  </si>
  <si>
    <t>Art. 181 RDLeg 2/2004
Art. 43.1 RD 500/1990</t>
  </si>
  <si>
    <t>Que els ingressos són de naturalesa no tributària i deriven d'alguna de les operacions establertes en els articles 181 del RDLeg 2/2004 i 43.1 del RD 500/1990.</t>
  </si>
  <si>
    <t>Art. 44.a), 45 i 46 RD 500/1990</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</si>
  <si>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</si>
  <si>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t>Art. 44.b) RD 500/1990</t>
  </si>
  <si>
    <t>En tractar-se d'una generació finançada amb prestació de serveis i/o de reemborsament de préstecs, que consta el reconeixement del dret, quedant la disponibilitat dels crèdits generats condicionada a l'efectiva recaptació dels drets.</t>
  </si>
  <si>
    <t>Art. 44.c) RD 500/1990</t>
  </si>
  <si>
    <t>En tractar-se d'una generació finançada amb reintegraments de pagaments indeguts amb càrrec al pressupost corrent, que consta l'efectivitat del cobrament del reintegrament.</t>
  </si>
  <si>
    <t>Art. 45.2) RD 500/1990</t>
  </si>
  <si>
    <t>Que l'import del crèdit generat en el pressupost de despeses no és superior a la quantia del compromís ferm d'ingrés o aportació.</t>
  </si>
  <si>
    <t>Art. 46 RD 500/1990</t>
  </si>
  <si>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</si>
  <si>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Art. 34.1 L 39/2015
Art. 9.2 i 39.3 RD 500/1990</t>
  </si>
  <si>
    <t>Art. 178 RDLeg 2/2004
Art. 39.1 RD 500/1990</t>
  </si>
  <si>
    <t>Que l'aplicació pressupostària ampliable figura de manera taxativa i degudament explicitada a les bases d'execució del pressupost.</t>
  </si>
  <si>
    <t>Art. 178 RDLeg 2/2004
Art. 39.2 RD 500/1990</t>
  </si>
  <si>
    <t>Que l'aplicació pressupostària correspon a despeses finançades amb recursos expressament afectats.</t>
  </si>
  <si>
    <t>Art. 39.3 RD 500/1990</t>
  </si>
  <si>
    <t>Que el recurs de finançament està efectivament reconegut, i que a més, suposa uns majors drets sobre els previstos inicialment en el pressupost.</t>
  </si>
  <si>
    <t>Art. 39.1 RD 500/1990</t>
  </si>
  <si>
    <t>Que el recurs de finançament no prové d'una operació de crèdit.</t>
  </si>
  <si>
    <t>Art. 34.1 L 39/2015
Art. 177.2 RDLeg 2/2004
Art. 37.3 RD 500/1990</t>
  </si>
  <si>
    <t>Art. 177.5 RDLeg 2/2004
Art. 36.3 RD 500/1990
Art. 47.2.l) L 7/1985
Art. 54.1 RDLeg 781/1986
Art. 3.3.c) RD 128/2018</t>
  </si>
  <si>
    <t>En tractar-se d'una modificació finançada excepcionalment amb operacions de crèdit per a despesa corrent, que consta l'informe de la secretaria de la corporació.</t>
  </si>
  <si>
    <t>Art. 177.2 RDLeg 2/2004
Art. 38.2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</si>
  <si>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</si>
  <si>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177.6 RDLeg 2/2004
Art. 38.4 RD 500/1990</t>
  </si>
  <si>
    <t>En tractar-se d'una proposta de modificació de crèdit com a conseqüència de calamitat pública o similar previst a l'article 177.6 del RDLeg 2/2004, que es fa constar aquesta circumstància a l'expedient, i a més, l'acord serà immediatament executiu.</t>
  </si>
  <si>
    <t>Art. 38.1 RD 500/1990</t>
  </si>
  <si>
    <t>Art. 177.4 RDLeg 2/2004
Art. 37.2 RD 500/1990</t>
  </si>
  <si>
    <t>Que s'especifica concretament l'aplicació pressupostària a suplementar i el recurs o mitjà que ha de finançar la despesa que es proposa.</t>
  </si>
  <si>
    <t>Que l'aplicació a suplementar és adequada a la naturalesa de la despesa que es pretén realitzar.</t>
  </si>
  <si>
    <t>Art. 177.1 RDLeg 2/2004
Art. 35 i 37.2.a) RD 500/1990</t>
  </si>
  <si>
    <t>Que en la memòria es justifica el caràcter específic i determinat  de la despesa a realitzar i la impossibilitat de demorar-la fins a l'exercici següent.</t>
  </si>
  <si>
    <t>Art. 37.2.b) RD 500/1990</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</si>
  <si>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</si>
  <si>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Art. 177.4 RDLeg 2/2004
Art. 36.1.b) RD 500/1990</t>
  </si>
  <si>
    <t>Art. 177.4 RDLeg 2/2004
Art. 37.2.c) RD 500/1990</t>
  </si>
  <si>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</si>
  <si>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Art. 177.4 RDLeg 2/2004
Art. 36 i 37 RD 500/1990</t>
  </si>
  <si>
    <t xml:space="preserve">En tractar-se d'un suplement de crèdit finançat amb romanent líquid de tresoreria, que es justifica l'existència de romanent líquid de tresoreria disponible per al finançament de la modificació. </t>
  </si>
  <si>
    <t>Art. 177.4 RDLeg 2/2004
Art. 36.1.c)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</si>
  <si>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</si>
  <si>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</si>
  <si>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t>En tractar-se d'un suplement de crèdit finançat amb operacions de crèdit, que l'aplicació pressupostària a suplementar correspon a despeses d'inversió.</t>
  </si>
  <si>
    <t>Art. 12.5, 32 i DA6 LO 2/2012
SRF</t>
  </si>
  <si>
    <t>En tractar-se d'una entitat amb operacions de crèdit i/o d'endeutament pendents de reemborsament, i havent obtingut en la liquidació de l'exercici anterior, ingressos per sobre els previstos en el pressupost i/o superàvit pressupostari, que aquests s'han destinat íntegrament a la reducció del nivell de deute públic o del nivell d'endeutament net. (Per acord de Consell de Ministres no procedeix la seva aplicació)</t>
  </si>
  <si>
    <t>Art. 177.5 RDLeg 2/2004
Art. 36.3 RD 500/1990</t>
  </si>
  <si>
    <t>En tractar-se d'una modificació finançada excepcionalment amb operacions de crèdit per a despesa corrent, que s'ha aprovat degudament l'operació de crèdit per finançar la despesa corrent, en els termes previstos a l'article 177.5 RDLeg 2/2004.</t>
  </si>
  <si>
    <t>Art. 177.4 RDLeg 2/2004
Art. 36 i 37 RD 500/1990
Art. 31  LO 2/2012</t>
  </si>
  <si>
    <t>En tractar-se d'un suplement de crèdit finançat amb fons de contingència, que en la memòria es justifica el caràcter de necessitat/s imprevista/es, inajornable/s i no discrecional.</t>
  </si>
  <si>
    <t>Art. 177.5 RDLeg 2/2004
Art. 47.2 L 7/1985</t>
  </si>
  <si>
    <t>En tractar-se d'una modificació finançada excepcionalment amb operacions de crèdit per a despesa corrent es fa constar que es requerirà el vot favorable de la majoria absoluta del nombre legal de membres de la corporació per a l'aprovació de l'expedient.</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</si>
  <si>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</si>
  <si>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Art. 169.4 i 177.2 RDLeg 2/2004
Art. 38 RD 500/1990</t>
  </si>
  <si>
    <t xml:space="preserve"> </t>
  </si>
  <si>
    <t>Que en la memòria s'especifiquen les aplicacions pressupostàries objecte de crèdit extraordinari i el recurs o mitjà que ha de finançar la despesa que es proposa.</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</si>
  <si>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</si>
  <si>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</si>
  <si>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</si>
  <si>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</si>
  <si>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</si>
  <si>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En tractar-se de subvencions nominatives, que aquestes es preveuen a la proposta de modificació del pressupost de l'entitat local amb la corresponent dotació pressupostària, l'objecte i el/s beneficiari/s.</t>
  </si>
  <si>
    <t>En tractar-se d'un crèdit extraordinari finançat amb fons de contingència, que en la memòria es justifica el caràcter de necessitat/s imprevista/es, inajornable/s i no discrecional.</t>
  </si>
  <si>
    <t>Art. 34.1 L 39/2015
Art. 9.2 i 47.3 RD 500/1990</t>
  </si>
  <si>
    <t>Art. 47.3 RD 500/1990</t>
  </si>
  <si>
    <t>Regla 19 OHAP/1781/2013 o Regla 20 OHAP/1782/2013</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</si>
  <si>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</si>
  <si>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Art. 47.1 i 47.2 RD 500/1990</t>
  </si>
  <si>
    <t>En tractar-se de crèdits que no emparen projectes amb finançament afectat, que corresponen a crèdits del pressupost de despeses de l'exercici immediatament anterior.</t>
  </si>
  <si>
    <t>Art. 182.1.a) i 182.2 RDLeg 2/2004
Art. 47.1.a i 47.4) RD 500/1990</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</si>
  <si>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</si>
  <si>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182.1.b) RDLeg 2/2004
Art. 47.1.b) RD 500/1990</t>
  </si>
  <si>
    <t>En incorporar-se compromisos de despeses que no corresponen a projectes amb finançament afectat, que els crèdits que es proposen emparen compromisos de l'exercici anterior a què fan referència els articles 26.2.b) del RD 500/1990 i 176.2.b) del RDLeg 2/2004.</t>
  </si>
  <si>
    <t>Art. 182.1.c) RDLeg 2/2004
Art. 47.1.c) RD 500/1990</t>
  </si>
  <si>
    <t>En incorporar-se crèdit disponible que no correspon a projectes amb finançament afectat, que aquest prové d'aplicacions de capital.</t>
  </si>
  <si>
    <t>Art. 182.1.d) RDLeg 2/2004
Art. 47.1.d) RD 500/1990</t>
  </si>
  <si>
    <t xml:space="preserve">En incorporar-se crèdits autoritzats en funció de l'efectiva recaptació de drets afectats, que s'acredita la recaptació dels drets. </t>
  </si>
  <si>
    <t>Art. 47.2 RD 500/1990</t>
  </si>
  <si>
    <t>Que els crèdits que es proposen no han estat declarats no disponibles.</t>
  </si>
  <si>
    <t>Art. 48.1 i 48.2 RD 500/1990</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</si>
  <si>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</si>
  <si>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182.3 RDLeg 2/2004
Art. 47.5 RD 500/1990</t>
  </si>
  <si>
    <t>En tractar-se de crèdits que emparen projectes amb finançament afectat, que l'import proposat és igual o inferior a l'import dels romanents de crèdit amb finançament afectat aprovats amb la liquidació del pressupost de l'exercici anterior.</t>
  </si>
  <si>
    <t>Art. 48.1 i 48.3 RD 500/1990</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</si>
  <si>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</si>
  <si>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Es fa constar que s'ha de garantir el compliment dels compromisos de despesa assumits que constitueixen una part del romanent que està compromès per l'existència de romanents de crèdit incorporables.</t>
  </si>
  <si>
    <t>Art. 34.1 L 39/2015
Art. 49 RD 500/1990</t>
  </si>
  <si>
    <t>Art. 50 RD 500/1990</t>
  </si>
  <si>
    <t>Que l'import del crèdit que es dóna de baixa no és superior al saldo del crèdit de l'aplicació pressupostària.</t>
  </si>
  <si>
    <t>Que en l'expedient es justifica que el saldo del crèdit s'estima reduïble o anul·lable i no pertorba el respectiu servei.</t>
  </si>
  <si>
    <t>Art. 51 RD 500/1990</t>
  </si>
  <si>
    <t>Que la baixa per anul·lació de crèdits es destina al finançament de romanents de tresoreria negatius, al finançament de crèdits extraordinaris i suplements de crèdit o a l'execució d'altres acords del ple de l'entitat local.</t>
  </si>
  <si>
    <t>Art. 34.1 L 39/2015
Art. 191.3 RDLeg 2/2004
Art. 90.1 RD 500/1990</t>
  </si>
  <si>
    <t>Art. 192.2 RDLeg 2/2004</t>
  </si>
  <si>
    <t>En tractar-se d'una entitat amb organismes autònoms i/o consorcis dependents, que l'expedient inclou totes les propostes dels ens degudament informades per la intervenció.</t>
  </si>
  <si>
    <t>Art. 191.3 RDLeg 2/2004
Art. 89.2 RD 500/1990</t>
  </si>
  <si>
    <t>Que la liquidació s'ha confeccionat abans del primer de març de l'exercici següent.</t>
  </si>
  <si>
    <t>Art. 191.2 i 193bis RDLeg 2/2004
Art. 101, 102, 103 i 104 RD 500/1990
Ap. 24.6 Memòria OHAP/1781/2013 o Ap. 18.6 Memòria OHAP/1782/2013</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</si>
  <si>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color indexed="8"/>
        <rFont val="Calibri"/>
        <family val="2"/>
      </rPr>
      <t xml:space="preserve"> els drets de difícil o impossible recaptació.</t>
    </r>
  </si>
  <si>
    <t>Art. 101.2 RD 500/1990</t>
  </si>
  <si>
    <t>Que els drets pendents de cobrament estan integrats pels drets pressupostaris liquidats durant l'exercici i d'exercicis anteriors pendents de cobrament i pels saldos dels comptes de deutors no pressupostaris.</t>
  </si>
  <si>
    <t>Art. 101.3 RD 500/1990</t>
  </si>
  <si>
    <t>Que les obligacions pendents de pagament estan integrades per les obligacions pressupostàries pendents de pagament reconegudes durant l'exercici o en exercicis anteriors i pels saldos dels comptes de creditors no pressupostaris.</t>
  </si>
  <si>
    <t>Art. 193bis RDLeg 2/2004</t>
  </si>
  <si>
    <t>Art. 96 i 97 RD 500/1990
Regla 29.3, 3aPart.1.10è. i 3a.Part.2 OHAP/1781/2013 o Regla 30.3, 3aPart.1.8è. i 3a.Part.2 OHAP/1782/2013</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</si>
  <si>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</si>
  <si>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r>
      <t>Art. 98</t>
    </r>
    <r>
      <rPr>
        <sz val="10"/>
        <color indexed="8"/>
        <rFont val="Calibri"/>
        <family val="2"/>
      </rPr>
      <t xml:space="preserve"> RD 500/1990</t>
    </r>
  </si>
  <si>
    <t xml:space="preserve">Que els romanents de crèdit estan constituïts pels saldos de crèdits definitius no afectats al compliment d'obligacions reconegudes. </t>
  </si>
  <si>
    <t>Art. 94 RD 500/1990</t>
  </si>
  <si>
    <t>Que l'agrupació de pressupostos tancats està integrada pels drets pendents de cobrament i les obligacions reconegudes pendents de pagament a 31 de desembre.</t>
  </si>
  <si>
    <t>DA 16.6 RDLeg 2/2004</t>
  </si>
  <si>
    <t>En haver-se realitzat inversions financerament sostenibles, que en la liquidació hi consta la informació del grau de compliment dels criteris establerts a la DA16.6 del RDLeg 2/2004.</t>
  </si>
  <si>
    <t>En tractar-se d'una entitat amb operacions de crèdit i/o d'endeutament pendents de reemborsament, i havent obtingut en la liquidació de l'exercici anterior ingressos per sobre els previstos en el pressupost i/o superàvit pressupostari, que aquests s'han destinat íntegrament a la reducció del nivell de deute públic o al nivell d'endeutament net. (Per acord de Consell de Ministres no procedeix la seva aplicació)</t>
  </si>
  <si>
    <t>En tractar-se d'una entitat a la qual el Govern, durant l'exercici, ha formulat una advertència per detectar risc d'incompliment dels objectius d'estabilitat, deute públic o regla de la despesa, que s'han adoptat les mesures necessàries per evitar aquest risc d'incompliment. (Per acord de Consell de Ministres no procedeix la seva aplicació)</t>
  </si>
  <si>
    <t>Art. 21, 22 i 24.3 LO 2/2012
SRF</t>
  </si>
  <si>
    <t>Art. 193.1, 193.2 i 193.3 RDLeg 2/2004
Art. 105 RD 500/1990</t>
  </si>
  <si>
    <t>Art. 193 RDLeg 2/2004
Apartat 8 NITF
DA 109 LPGE2021</t>
  </si>
  <si>
    <t>En tractar-se d'una liquidació del pressupost amb romanent de tresoreria negatiu, es fa constar que el ple ha d'aprovar un pla de sanejament financer a un termini màxim de 3 anys o el que estableixi la normativa vigent de l'exercici, en els termes previstos a l'art. 53 de RDLeg 2/2004, a la DA 109 de la LGPE 2021, i a l'art. 9.4 de l'annex 2 de l'Ordre ECF/138/2007 i que aquest romanent de tresoreria negatiu s'ha de regularitzar com a molt tard en el tancament comptable de l'exercici següent al de l'acord plenari d'aprovació d'aquest pla.</t>
  </si>
  <si>
    <t>En haver-se realitzat inversions financerament sostenibles, es fa constar que s'haurà de fer públic al portal web de la corporació la informació del grau de compliment dels criteris establerts a la DA16.6 del RDLeg 2/2004.</t>
  </si>
  <si>
    <t>Art. 193.5 RDLeg 2/2004
Art. 91 RD 500/1990</t>
  </si>
  <si>
    <t>Es fa constar que s'haurà de remetre còpia de la liquidació del pressupost a l'Administració de l'Estat i a la comunitat autònoma abans de finalitzar el mes de març de l'exercici següent al que correspongui.</t>
  </si>
  <si>
    <t>Art. 12.5, 32 i DA6 LO 2/2012
Art. 28.f) L 19/2013
SRF</t>
  </si>
  <si>
    <t>En tractar-se d'una liquidació amb ingressos per sobre els previstos en el pressupost i/o superàvit pressupostari, que aquests s'hauran de destinar íntegrament a la reducció del nivell de deute públic o del nivell d'endeutament net, i que de no fer-se constituirà, sempre que la conducta sigui culpable, una infracció administrativa molt greu en matèria de gestió econòmica pressupostària que pot comportar l’exigència de responsabilitats. (Per acord de Consell de Ministres no procedeix la seva aplicació)</t>
  </si>
  <si>
    <t>C.6</t>
  </si>
  <si>
    <t>Art. 193.4 RDLeg 2/2004
Art. 90.2 RD 500/1990</t>
  </si>
  <si>
    <t>Que la proposta d'aprovació preveu que, un cop aprovada la liquidació, se'n donarà compte al ple a la primera sessió que es celebri.</t>
  </si>
  <si>
    <t>Art. 34.1 L 39/2015
Art. 192.2 RDLeg 2/2004</t>
  </si>
  <si>
    <t>Que l'expedient es proposa a l'òrgan competent de l'ens dependent.</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</si>
  <si>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</si>
  <si>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</si>
  <si>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</si>
  <si>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t>Art. 95 RD 500/1990</t>
  </si>
  <si>
    <t>Que les operacions que conformen l'agrupació de pressupostos tancats és objecte de comptabilitat independent a la referida al pressupost corrent.</t>
  </si>
  <si>
    <t>En tractar-se d'una liquidació del pressupost amb romanent de tresoreria negatiu, es fa constar que el ple ha d'aprovar un pla de sanejament financer a un termini màxim de 3 anys en els termes previstos a l'art. 53 de RDLeg 2/2004, a la DA 109 de la LGPE 2021, i a l'art. 9.4 de l'annex 2 de l'Ordre ECF/138/2007 i que aquest romanent de tresoreria negatiu s'ha de regularitzar com a molt tard en el tancament comptable de l'exercici següent al de l'acord plenari d'aprovació d'aquest pla.</t>
  </si>
  <si>
    <t>Art. 3.2 i 11.4 LO 2/2012
Art. 16.2 RD 1463/2007</t>
  </si>
  <si>
    <t>Que en base als càlculs adjunts en aquest informe, es compleix l'objectiu d'estabilitat pressuspostària.</t>
  </si>
  <si>
    <t xml:space="preserve">(*) EXCEL PER AL CÀLCUL
</t>
  </si>
  <si>
    <t>Art. 12 i DA6 LO 2/2012
SRF</t>
  </si>
  <si>
    <t>Que en base als càlculs adjunts en aquest informe, es compleix la regla de la despesa. (Per acord del Consell de Ministres no procedeix la seva aplicació)</t>
  </si>
  <si>
    <t>Que en base als càlculs adjunts en aquest informe, es compleix el límit de deute públic.</t>
  </si>
  <si>
    <t>Art. 21 LO 2/2012
Art. 16.2 i 19 RD 1463/2007
Art. 9.2 OHAP/2105/2012
Art. 116bis L 7/1985
SRF</t>
  </si>
  <si>
    <t>En tractar-se d'una entitat que incompleix l'objectiu d'estabilitat pressupostària, es fa constar l'obligatorietat d'elaborar un pla economicofinancer d'acord al previst als art. 21 i 23 de la LO 2/2012. (Per acord de Consell de Ministres no procedeix la seva aplicació)</t>
  </si>
  <si>
    <t>Art. 12 i 21 LO 2/2012
Art. 9.2 OHAP/2105/2012
Art. 116bis L 7/1985
SRF</t>
  </si>
  <si>
    <t>En tractar-se d'una entitat que no compleix la regla de la despesa, es fa constar l'obligatorietat d'elaborar un pla economicofinancer d'acord al previst als art. 21 de la LO 2/2012. (Per acord de Consell de Ministres no procedeix la seva aplicació)</t>
  </si>
  <si>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</si>
  <si>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Drets reconeguts nets</t>
  </si>
  <si>
    <t>Obligacions reconegudes netes</t>
  </si>
  <si>
    <t>Recaptat de pressupost corrent</t>
  </si>
  <si>
    <t>Recaptat de pressupostos tancats</t>
  </si>
  <si>
    <t>Total recaptat</t>
  </si>
  <si>
    <t>ORN</t>
  </si>
  <si>
    <t>Interessos meritats</t>
  </si>
  <si>
    <t>Ajust aplicable únicament en l’avaluació del compliment dels objectius de la LOEPSF del projecte de pressupostos</t>
  </si>
  <si>
    <t>ORN per pagaments a l'entitat que realitza la inversió</t>
  </si>
  <si>
    <t>Valor de la inversió anual</t>
  </si>
  <si>
    <t>DRN en capítols 1 a 7 per la venda d'accions d'empreses públiques</t>
  </si>
  <si>
    <t>DRN en el capítol 5 per dividends no procedents de resultats ordinaris (plusvàlues procedents de la venda d'actius, revaloritzacions, repartiment de reserves acumulades...)</t>
  </si>
  <si>
    <t>Despesa total certificada i remesa a la Unitat Administradora</t>
  </si>
  <si>
    <t>DRN</t>
  </si>
  <si>
    <t>DRN en cap. 1-7 per operacions de permuta financera per divises</t>
  </si>
  <si>
    <t>ORN en cap. 1-7 per operacions de permuta financera per divises</t>
  </si>
  <si>
    <t>Operacions de permuta financera per divises aplicades als capítol 1 a 7 d'ingressos i despeses</t>
  </si>
  <si>
    <t>Cobraments en cap. 8 d'ingressos per reintegrament d'avals</t>
  </si>
  <si>
    <t>Pagaments en cap. 8 de despeses per execució d'avals</t>
  </si>
  <si>
    <t>DRN en cap. 1-7 d'ingressos per reintegraments d'avals</t>
  </si>
  <si>
    <t>Cobraments en cap. 1-7 d'ingressos per reintegraments d'avals</t>
  </si>
  <si>
    <t>ORN en cap. 1-7 de despeses per execució d'avals</t>
  </si>
  <si>
    <t>Pagaments en cap. 1-7 de despeses per execució d'avals</t>
  </si>
  <si>
    <t>ORN en el capítol 8 per aportacions de capital a unitats que tenen la consideració d'administracions públiques</t>
  </si>
  <si>
    <t>ORN en el capítol 8 per aportacions de capital a unitats que no tenen la consideració d'administracions públiques, de les quals no s'espera obtenir dividends o per sanejar pèrdues</t>
  </si>
  <si>
    <t>OPA exercici n-1 aplicades al pressupost de l'exercici n (saldo inicial compte 413)</t>
  </si>
  <si>
    <t>OPA exercici n (saldo final compte 413)</t>
  </si>
  <si>
    <t>Valor del bé recepcionat</t>
  </si>
  <si>
    <t>Pagaments efectuats per adquisicions amb pagament ajornat</t>
  </si>
  <si>
    <t>Valor total del contracte</t>
  </si>
  <si>
    <t>Pagaments efectuats en cap. 1-7 (amortització + interessos)</t>
  </si>
  <si>
    <t>Valor de la invesió anual</t>
  </si>
  <si>
    <t>ORN per pagaments al soci privat</t>
  </si>
  <si>
    <t>ORN cap. 6 per inversió realitzada per compte d'altres ens</t>
  </si>
  <si>
    <t>DRN per cobraments de l'administració destinatària de la inversió</t>
  </si>
  <si>
    <t>ORN en el capítol 8 per concessió de préstecs de probabilitat reduïda de reemborsament</t>
  </si>
  <si>
    <t>DRN en el capítol 8 per reintegrament dels préstecs</t>
  </si>
  <si>
    <t>Devolucions d'ingressos pendents d'imputar a pressupost de l'exercici n-1 aplicades al pressupost de l'exercici n (saldo inicial compte 418)</t>
  </si>
  <si>
    <t>Devolucions d'ingressos pendents d'imputar a pressupost de l'exercici n (saldo final compte 418)</t>
  </si>
  <si>
    <t>ORN per l'entitat pagadora</t>
  </si>
  <si>
    <t>DRN per l'entitat local</t>
  </si>
  <si>
    <t>DRN per l'entitat receptora</t>
  </si>
  <si>
    <t>Ajust aplicable únicament a l'entitat local</t>
  </si>
  <si>
    <t>DESPESA MÀXIMA ADMISIBLE REGLA DE DESPESA</t>
  </si>
  <si>
    <t>DESPESA COMPUTABLE EXERCICI n</t>
  </si>
  <si>
    <t>Despesa computable exercici n-1</t>
  </si>
  <si>
    <t>Despesa computable exercici n-1 * taxa  creix. PIB</t>
  </si>
  <si>
    <t>Augments / Disminucions de recaptació</t>
  </si>
  <si>
    <t>Límit de la regla de la despesa exercici n</t>
  </si>
  <si>
    <t>(2) = (1) * (1 + taxa creix PIB)</t>
  </si>
  <si>
    <t>(4) = (2) + (3)</t>
  </si>
  <si>
    <t>(5)</t>
  </si>
  <si>
    <t>TAXA</t>
  </si>
  <si>
    <t xml:space="preserve">DIFERÈNCIA ENTRE EL "LÍMIT DE LA REGLA DE DESPESA" I LA "DESPESA COMPUTABLE"     </t>
  </si>
  <si>
    <t>Despeses pressupostàries</t>
  </si>
  <si>
    <t>Liquidació exercici n-1</t>
  </si>
  <si>
    <t>Liquidació exercici n</t>
  </si>
  <si>
    <t>Capítol 1</t>
  </si>
  <si>
    <t>Capítol 2</t>
  </si>
  <si>
    <t>Capítol 3 (conceptes 301, 311, 321, 331 i 357)</t>
  </si>
  <si>
    <t>Capítol 4</t>
  </si>
  <si>
    <t>Capítol 6</t>
  </si>
  <si>
    <t>Capítol 7</t>
  </si>
  <si>
    <t>1. Total capítols 1 a 7 de despeses (excepte interessos del deute)</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</si>
  <si>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</si>
  <si>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</si>
  <si>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</si>
  <si>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</si>
  <si>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</si>
  <si>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</si>
  <si>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6.    (+/-) Despeses realitzades en l'exercici pendents d'aplicar al pressupost (compte 413 segons Ordre HAC/1364/2018)</t>
  </si>
  <si>
    <t>7.    (+/-) Pagaments a socis privats realitzats en el marc de les associacions público-privades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</si>
  <si>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</si>
  <si>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</si>
  <si>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</si>
  <si>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</si>
  <si>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</si>
  <si>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</si>
  <si>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2. Ajustos al càlcul d'usos no financers en termes SEC</t>
  </si>
  <si>
    <t>3. Usos no financers en termes SEC, excepte interessos del deute (1 + 2)</t>
  </si>
  <si>
    <t>Pagaments per transferències (i altres operacions internes) a altres entitats que integren la corporació local</t>
  </si>
  <si>
    <t>4. (-) Pagaments per transferències (i altres operacions internes) a altres entitats que integren la corporació local</t>
  </si>
  <si>
    <t>Despesa finançada amb fons finalistes procedents de la Unió Europea o altres administracions públiques</t>
  </si>
  <si>
    <t>Unió Europea</t>
  </si>
  <si>
    <t>Estat</t>
  </si>
  <si>
    <t>Comunitat Autònoma</t>
  </si>
  <si>
    <t>Diputacions</t>
  </si>
  <si>
    <t>Altres administracions públiques</t>
  </si>
  <si>
    <t>5. (-) Despesa finançada amb fons finalistes procedents de la Unió Europea o altres administracions públiques</t>
  </si>
  <si>
    <t>Despesa realitzada en inversions financerament sostenibles</t>
  </si>
  <si>
    <t>6. (-) Despesa realitzada en inversions financerament sostenibles</t>
  </si>
  <si>
    <t>7. TOTAL DESPESA COMPUTABLE DE L'EXERCICI (3 - 4 - 5 - 6)</t>
  </si>
  <si>
    <t>Límit de la regla de la despesa</t>
  </si>
  <si>
    <t>Taxa creix. PIB exercici n</t>
  </si>
  <si>
    <t>Despesa computable exercici n-1  *  Taxa de creixement del PIB</t>
  </si>
  <si>
    <t>Augments (+) o disminucions (-) permanents de recaptació per canvis normatius (art. 12.4)</t>
  </si>
  <si>
    <t>8. LÍMIT DE LA REGLA DE LA DESPESA</t>
  </si>
  <si>
    <t>DIFERÈNCIA ENTRE EL "LÍMIT DE LA REGLA DE DESPESA" I LA "DESPESA COMPUTABLE" (8 - 7)</t>
  </si>
  <si>
    <t>AJUSTOS ALS USOS NO FINANCERS EN TERMES SEC</t>
  </si>
  <si>
    <t>13. Altres ((+/-) especificar)</t>
  </si>
  <si>
    <t>DESPESA FINANÇADA AMB FONS FINALISTES PROCEDENTS DE LA UNIÓ EUROPEA O ALTRES ADMINISTRACIONS PÚBLIQUES</t>
  </si>
  <si>
    <t>Projecte</t>
  </si>
  <si>
    <t>Coef. Finanç.</t>
  </si>
  <si>
    <t>Administració que finança la despesa</t>
  </si>
  <si>
    <t>Ajust (ORN * Coef. finanç.)</t>
  </si>
  <si>
    <t>Subtotal Unió Europea</t>
  </si>
  <si>
    <t>Subtotal Estat</t>
  </si>
  <si>
    <t>Subtotal comunitat autònoma</t>
  </si>
  <si>
    <t>Subtotal diputacions</t>
  </si>
  <si>
    <t>Subtotal altres administracions públiques</t>
  </si>
  <si>
    <t>DESPESA REALITZADA EN INVERSIONS FINANCERAMENT SOSTENIBLES</t>
  </si>
  <si>
    <t>Descripció de la inversió financerament sostenible</t>
  </si>
  <si>
    <t>Aplicació econòmica</t>
  </si>
  <si>
    <t>Grup de programa de despesa</t>
  </si>
  <si>
    <t>ORN finançades amb càrrec al superàvit de l'exercici n-2</t>
  </si>
  <si>
    <t>ORN finançades amb càrrec al superàvit de l'exercici n-1</t>
  </si>
  <si>
    <t>AUGMENTS O DISMINUCIONS PERMANENTS DE RECAPTACIÓ PER CANVIS NORMATIUS</t>
  </si>
  <si>
    <t>Breu descripció del canvi normatiu</t>
  </si>
  <si>
    <t>Import increment (+) /disminució (-)</t>
  </si>
  <si>
    <t>Comptes anuals exercici n-1</t>
  </si>
  <si>
    <t>Comptes anuals exercici n</t>
  </si>
  <si>
    <t>Aprovisionaments</t>
  </si>
  <si>
    <t>Despeses de personal</t>
  </si>
  <si>
    <t>Altres despeses d'explotació</t>
  </si>
  <si>
    <t>Impost de societats</t>
  </si>
  <si>
    <t>Altres impostos</t>
  </si>
  <si>
    <t>Despeses excepcionals</t>
  </si>
  <si>
    <t>Variacions d'existèncias de productes acabats i en curs de fabricació, compte de PiG</t>
  </si>
  <si>
    <t>Aplicació de provisions</t>
  </si>
  <si>
    <t>Inversions efectuades per compte de l'entitat local</t>
  </si>
  <si>
    <t>Ajudes, transferències i subvencions concedides</t>
  </si>
  <si>
    <t>1. Usos no financers en termes SEC, excepte interessos del deute</t>
  </si>
  <si>
    <t>2. (-) Pagaments per transferències (i altres operacions internes) a altres entitats que integren la corporació local</t>
  </si>
  <si>
    <t>3. (-) Despesa finançada amb fons finalistes procedents de la Unió Europea o altres administracions públiques</t>
  </si>
  <si>
    <t>4. (-) Despesa realitzada en inversions financerament sostenibles</t>
  </si>
  <si>
    <t>5. TOTAL DESPESA COMPUTABLE DE L'EXERCICI (1 - 2 - 3 - 4)</t>
  </si>
  <si>
    <t>6. LÍMIT DE LA REGLA DE LA DESPESA</t>
  </si>
  <si>
    <t>DIFERÈNCIA ENTRE EL "LÍMIT DE LA REGLA DE DESPESA" I LA "DESPESA COMPUTABLE" (6 - 5)</t>
  </si>
  <si>
    <t>Deute viu a 31/12</t>
  </si>
  <si>
    <t>Ingressos corrents de la liquidació</t>
  </si>
  <si>
    <t>DEUTE VIU A 31/12 exercici n</t>
  </si>
  <si>
    <t>Operacions vigents a 31/12/n</t>
  </si>
  <si>
    <t>INGRESSOS CORRENTS DE LA LIQUIDACIÓ exercici n</t>
  </si>
  <si>
    <t>(*) OPERACIONS INTERNES (cap 1-5)</t>
  </si>
  <si>
    <t>Que es proposa la dació de compte de l'informe al ple de la corporació.</t>
  </si>
  <si>
    <r>
      <t>Art. 21 i 23  LO 2/2012
Art. 9.2 OHAP/2105/2012
Art. 116bis.2 L 7/1985
Art. 20 i 22.2 RD 1463/2007</t>
    </r>
    <r>
      <rPr>
        <strike/>
        <sz val="10"/>
        <rFont val="Calibri"/>
        <family val="2"/>
      </rPr>
      <t xml:space="preserve">
</t>
    </r>
    <r>
      <rPr>
        <sz val="10"/>
        <rFont val="Calibri"/>
        <family val="2"/>
      </rPr>
      <t>SRF</t>
    </r>
  </si>
  <si>
    <t>En incomplir-se les regles fiscals en el moment de la liquidació del pressupost del primer exercici del pla economicofinancer, que s'acredita a l'expedient que s’han adoptat les mesures de gestió pressupostària necessàries per evitar l’incompliment en el segon exercici del pla. (Per acord de Consell de Ministres no procedeix la seva aplicació)</t>
  </si>
  <si>
    <t>Que s'han adoptat les mesures previstes en el pla i/o justificat la desviació o la falta d'inclusió de noves mesures, prèviament requerides. (Per acord de Consell de Ministres no procedeix la seva aplicació)</t>
  </si>
  <si>
    <t>Art. 22.2 RD 1463/2007
SRF</t>
  </si>
  <si>
    <t>Es fa constar que en incomplir-se les regles fiscals en el moment de la liquidació del pressupost del segon exercici del pla, el ple de l’ens local ha d'aprovar un nou pla economicofinancer per a l’exercici en curs (l’exercici en què s’aprova la liquidació del segon exercici del pla inicial) i el següent. (Per acord de Consell de Ministres no procedeix la seva aplicació)</t>
  </si>
  <si>
    <t>Que existeix informe favorable del responsable de l'expedient, en el qual s'exposa la situació d'execució del pressupost i del moviment de la tresoreria per operacions pressupostàries independents i auxiliars en el que s'acredita el desenvolupament normal del pressupost.</t>
  </si>
  <si>
    <t>Art. 193.1 RDLeg 2/2004
Art. 105 RD 500/1990
Art. 34.1 L 39/2015</t>
  </si>
  <si>
    <t>Art. 193.1 RDLeg 2/2004
Art. 105 RD 500/1990</t>
  </si>
  <si>
    <t>Que la reducció de despeses del nou pressupost per quantia igual al romanent de tresoreria negatiu es va aprovar pel ple de la corporació, després d'haver-se aprovat la liquidació.</t>
  </si>
  <si>
    <t xml:space="preserve">Que s'acredita que el desenvolupament normal del pressupost i la situació de la tresoreria permeten la revocació de la reducció de despeses del nou pressupost per quantia igual al dèficit produït. </t>
  </si>
  <si>
    <t>Art. 34.1 L 39/2015
Art. 52.2 RDLeg 2/2004</t>
  </si>
  <si>
    <t>En tractar-se d'una concertació o modificació d'una operació a curt termini que junt amb la resta d'operacions vives d'aquesta naturalesa no supera el 15% dels recursos corrents liquidats en l'exercici anterior, que l'expedient es proposa a l'alcalde/essa-president/a de la corporació.</t>
  </si>
  <si>
    <t>En tractar-se d'una concertació o modificació d'una operació a curt termini que junt amb la resta d'operacions vives d'aquesta naturalesa supera el 15% dels recursos corrents liquidats en l'exercici anterior, que l'expedient es proposa al ple de la corporació.</t>
  </si>
  <si>
    <t>Art. 54.1.b) RDLeg 781/1986
Art. 3.3.c) RD 128/2018
Art. 47.2.l L 7/1985</t>
  </si>
  <si>
    <t>En tractar-se de la concertació d'una operació de crèdit que supera el 10% dels recursos ordinaris del pressupost, que consta l'informe de la secretaria de la corporació.</t>
  </si>
  <si>
    <t>Art. 50 RDLeg 2/2004</t>
  </si>
  <si>
    <t>Art. 51 RDLeg 2/2004</t>
  </si>
  <si>
    <t>Que l'operació de crèdit té una durada inferior a un any.</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</si>
  <si>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</si>
  <si>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</si>
  <si>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Art. 48.bis.1 i 3 RDLeg 2/2004
Res. 04.07.2017 - SGTPF</t>
  </si>
  <si>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</si>
  <si>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Art. 52.2 RDLeg 2/2004</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</si>
  <si>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</si>
  <si>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En tractar-se d'una operació que precisa d'autorització, es fa constar que no podran adquirir fermesa els compromisos de despesa vinculats a l'operació fins que no es disposi de la corresponent autorització.</t>
  </si>
  <si>
    <t>Es fa constar l'obligatorietat de comunicar al Departament d'Economia i Finances l'operació de crèdit i/o aval a curt termini en el termini dels deu primers dies del mes següent a la formalització del contracte.</t>
  </si>
  <si>
    <t>Art. 55.1 i .4 RDLeg 2/2004</t>
  </si>
  <si>
    <t>Es fa constar l'obligatorietat de comunicar a la central de riscos del Ministeri d'Hisenda informació sobre l'operació de tresoreria concertada.</t>
  </si>
  <si>
    <t>Art. 47.2.l) L 7/1985</t>
  </si>
  <si>
    <t>En tractar-se d'una operació que supera el 10% recursos ordinaris, es fa constar que es requerirà el vot favorable de la majoria absoluta del nombre legal de membres de la corporació per a l'aprovació de l'expedient.</t>
  </si>
  <si>
    <t>D</t>
  </si>
  <si>
    <t>1. Condicions de l'Operació endeutament:</t>
  </si>
  <si>
    <t>Tipus d'operació a contractar</t>
  </si>
  <si>
    <t>Sistema d'amortització</t>
  </si>
  <si>
    <t>Import de l'operació</t>
  </si>
  <si>
    <t>% de les comissions</t>
  </si>
  <si>
    <t>Import operació amb comissions</t>
  </si>
  <si>
    <t>Interès Fix %</t>
  </si>
  <si>
    <t>Euríbor actual %</t>
  </si>
  <si>
    <t>Consulta tipus de referencia actuals (BDE)</t>
  </si>
  <si>
    <t>Tipus de capitalització</t>
  </si>
  <si>
    <t>Anys de carència</t>
  </si>
  <si>
    <t>Periodicitat de les quotes</t>
  </si>
  <si>
    <t>Tipus de carència</t>
  </si>
  <si>
    <t>Número de pagaments totals</t>
  </si>
  <si>
    <t>Número de pagaments any</t>
  </si>
  <si>
    <t>2. Diferencial màxim a aplicar a les operacions d'endeutament:</t>
  </si>
  <si>
    <r>
      <t>El cost total màxim de les operacions d'endeutament</t>
    </r>
    <r>
      <rPr>
        <sz val="9"/>
        <color indexed="8"/>
        <rFont val="Arial"/>
        <family val="2"/>
      </rPr>
      <t xml:space="preserve">, incloent comissions i altres despeses -excepte les comissions citades en l'Annex 3-, no podrà superar el cost de finançament de l'Estat al termini mitjà de l'operació, incrementat en </t>
    </r>
    <r>
      <rPr>
        <b/>
        <u/>
        <sz val="9"/>
        <color indexed="8"/>
        <rFont val="Arial"/>
        <family val="2"/>
      </rPr>
      <t>els diferencials màxims</t>
    </r>
    <r>
      <rPr>
        <sz val="9"/>
        <color indexed="8"/>
        <rFont val="Arial"/>
        <family val="2"/>
      </rPr>
      <t xml:space="preserve"> següents:</t>
    </r>
  </si>
  <si>
    <t>Diferencial màxim a aplicar</t>
  </si>
  <si>
    <t>Altres operacions (EE.LL que compleixen condicions d'elegibilitat)</t>
  </si>
  <si>
    <t xml:space="preserve">3. Càlcul de la vida mitjana inicial (lineal): </t>
  </si>
  <si>
    <t>Vida mitjana en anys</t>
  </si>
  <si>
    <t>Vida mitjana en mesos</t>
  </si>
  <si>
    <t>Increment 0,01/any add. (màxim 15 p)</t>
  </si>
  <si>
    <t>4. Càlcul del cost total màxim de l'Operació d'endeutament d'acord Prudència Financera:</t>
  </si>
  <si>
    <t>100 punts bàsics = 1%</t>
  </si>
  <si>
    <t>Mesos</t>
  </si>
  <si>
    <t>Mes vida mitjana</t>
  </si>
  <si>
    <t>Omplir amb les dades de la taula de l'Annex en %</t>
  </si>
  <si>
    <t>Mes immediat anterior</t>
  </si>
  <si>
    <t>Mes immediat posterior</t>
  </si>
  <si>
    <t>5. Verificació principi de Prudència Financera:</t>
  </si>
  <si>
    <t>Límit del cost de financiació</t>
  </si>
  <si>
    <t>Principi de Prudència Financera</t>
  </si>
  <si>
    <t>https://www.bde.es/webbde/es/estadis/infoest/ti_1_7.pdf</t>
  </si>
  <si>
    <r>
      <t xml:space="preserve">La </t>
    </r>
    <r>
      <rPr>
        <b/>
        <sz val="9"/>
        <color theme="1"/>
        <rFont val="Arial"/>
        <family val="2"/>
      </rPr>
      <t>Taxa Anual Equivalent</t>
    </r>
    <r>
      <rPr>
        <sz val="9"/>
        <color theme="1"/>
        <rFont val="Arial"/>
        <family val="2"/>
      </rPr>
      <t xml:space="preserve"> és un indicador que resulta d'aplicar el tipus d'interès imputat, les comissions bancàries i les despeses de formalització, per tant, és un indicador que revela el cos efectu i es calcula aplicant la TIR de la operació.</t>
    </r>
  </si>
  <si>
    <t>https://www.tesoro.es/coordinacion-de-emisores-publicos/resoluciones-de-prudencia-financiera</t>
  </si>
  <si>
    <t>En tractar-se d'una concertació o modificació d'una operació a llarg termini, l'import acumulat de les quals dins l'exercici econòmic no supera el 10% dels recursos de caràcter ordinari previstos en el pressupost, que l'expedient es proposa a l'alcalde/essa-president/a de la corporació.</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</si>
  <si>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</si>
  <si>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54.1.b) RDLeg 781/1986
Art. 3.3.c) RD 128/2018
Art. 47.2.l)  L 7/1985</t>
  </si>
  <si>
    <t>Art. 54 RDleg 2/2004</t>
  </si>
  <si>
    <t>En tractar-se d'una concertació d'operació a llarg termini d'un organisme autònom, ens o societat mercantil depenent, que consta la prèvia autorització del ple de la corporació.</t>
  </si>
  <si>
    <t>Que l'entitat local disposa del pressupost aprovat.</t>
  </si>
  <si>
    <t>En tractar-se d'una entitat amb pressupost prorrogat, que es proposen concertar operacions previstes a l'article 149 del RDLeg 2/2004 i/o operacions per al finançament d'inversions vinculades directament a modificacions de crèdit tramitades en la forma previta en els apartats 1,2,3 i 6 de l'article 177 del RDLeg 2/2004.</t>
  </si>
  <si>
    <t>Art. 53.1, .2 i 3 RDLeg 2/2004
DF 31 L 17/2012 OECF/138/2007</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</si>
  <si>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</si>
  <si>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Art. 53.5.a) i b) RDLeg 2/2004</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</si>
  <si>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</si>
  <si>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</si>
  <si>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Art. 53 RDLeg 2/2004
DF 31 L 17/2012</t>
  </si>
  <si>
    <t>Art. 13.5 LO 2/2012
Art. 25.1 RD 1463/2007</t>
  </si>
  <si>
    <t>En tractar-se d'una operació que precisa d'autorització, que existeix l'informe de control permanent sobre l'avaluació del compliment de l'objectiu d'estabilitat pressupostària de la liquidació del pressupost de l'exercici anterior i del pressupost aprovat per a l'exercici corrent, en aplicació de l'article 16 del RD 1463/2007.</t>
  </si>
  <si>
    <t>Art. 4.1 OECF/138/2007</t>
  </si>
  <si>
    <t>Es fa constar l'obligatorietat de comunicar al Departament d'Economia i Finances l'operació de crèdit i/o aval a llarg termini en el termini dels deu primers dies del mes següent a la formalització del contracte.</t>
  </si>
  <si>
    <t>Es fa constar l'obligatorietat de comunicar a la central de riscos del Ministeri d'Hisenda informació sobre l'operació de crèdit concertada i la seva càrrega financera.</t>
  </si>
  <si>
    <t>DRETS RECONEGUTS NETS INGRESSOS CORRENTS LIQUIDACIÓ n-1</t>
  </si>
  <si>
    <t>a) Drets reconeguts nets corrents totals</t>
  </si>
  <si>
    <t>Ajustos als ingressos corrents:</t>
  </si>
  <si>
    <t>Article 35</t>
  </si>
  <si>
    <t>Concepte 396</t>
  </si>
  <si>
    <t>Concepte 397</t>
  </si>
  <si>
    <t>Ingressos no recorrents</t>
  </si>
  <si>
    <t>b) Total ajustos als ingressos corrents</t>
  </si>
  <si>
    <t>1. TOTAL INGRESSOS CORRENTS AJUSTATS (a - b)</t>
  </si>
  <si>
    <t>OBLIGACIONS RECONEGUDES NETES DESPESES CORRENTS CAP. 1, 2 I 4 LIQUIDACIÓ n-1</t>
  </si>
  <si>
    <t>2. Despeses corrents en béns i serveis</t>
  </si>
  <si>
    <t>c) Total despeses corrents cap. 1, 2 i 4</t>
  </si>
  <si>
    <t>ORN finançades amb romanent líquid de tresoreria:</t>
  </si>
  <si>
    <t>d) Total ORN finançades amb romanent líquid de tresoreria</t>
  </si>
  <si>
    <t>2. TOTAL DESPESES CORRENTS CAP. 1, 2 I 4 AJUSTADES (c - d)</t>
  </si>
  <si>
    <t>3. ESTALVI BRUT (1 - 2)</t>
  </si>
  <si>
    <t>4. Anualitat teòrica d'amortització</t>
  </si>
  <si>
    <t>5. ESTALVI NET (3 - 4)</t>
  </si>
  <si>
    <t>6. RATI LEGAL D'ESTALVI NET (5 / 1 * 100)</t>
  </si>
  <si>
    <t>Art. 34.1 L 39/2015
Art. 177.5 RDLeg 2/2004
Art. 36.3 RD 500/1990</t>
  </si>
  <si>
    <t>Art. 177.5 RDLeg 2/2004
Art. 47.2.l) L 7/1985
Art. 54.1 RDLeg 781/1986
Art. 3.3.c) RD 128/2018</t>
  </si>
  <si>
    <t>Que consta informe de la secretaria de la corporació.</t>
  </si>
  <si>
    <t>Art. 49.4 RDLeg 2/2004</t>
  </si>
  <si>
    <t>Que l'operació de crèdit s'instrumenta mitjançant un préstec o un crèdit concertat amb una entitat financera.</t>
  </si>
  <si>
    <t>Art. 177.5 RDLeg  2/2004
Art.36.3 RD 500/1990</t>
  </si>
  <si>
    <t>Que l'operació de crèdit té previst finançar noves o majors despeses per operacions corrents que en l'expedient es declaren expressament necessàries i urgents.</t>
  </si>
  <si>
    <t>Art. 177.5 RDLeg 2/2004
Art. 36.2 i 36.3 RD 500/1990</t>
  </si>
  <si>
    <r>
      <t xml:space="preserve">Que </t>
    </r>
    <r>
      <rPr>
        <sz val="10"/>
        <color indexed="8"/>
        <rFont val="Calibri"/>
        <family val="2"/>
      </rPr>
      <t>s'acredita la insuficiència d'altres mitjans de finançament previstos als articles 36.1 del RD 500/1990 i 177.4 del RDLeg 2/2004.</t>
    </r>
  </si>
  <si>
    <t>Que el seu import total anual no supera el 5% dels recursos per operacions corrents del pressupost de l'entitat.</t>
  </si>
  <si>
    <t>Que la càrrega financera total de l'entitat, qualsevol que en sigui la seva naturalesa, inclosa la derivada de les operacions projectades, no supera el 25% d'aquests recursos.</t>
  </si>
  <si>
    <t>Es fa constar que les operacions quedaran cancel.lades abans que es procedeixi a la renovació de la corporació que les concerti.</t>
  </si>
  <si>
    <t>Art. 177.5 RDLeg 2/2004
Art. 47 L 7/1985</t>
  </si>
  <si>
    <t>Es fa constar que es requerirà el vot favorable de la majoria absoluta del nombre legal de membres de la corporació per a l'aprovació de l'expedient.</t>
  </si>
  <si>
    <t>Art. 34.1 L 39/2015
Art. 49.4, 177.5 i 193.2 RDLeg 2/2004</t>
  </si>
  <si>
    <t>Art. 49.4, 177.5 i 193.2 RDLeg 2/2004
Art. 47.2.l) L 7/1985
Art. 54.1 RDLeg 781/1986
Art. 3.3.c) RD 128/2018</t>
  </si>
  <si>
    <t>Art. 49.4, 177.5 i 193.2 RDLeg 2/2004
Art. 36.3 RD 500/1990</t>
  </si>
  <si>
    <t>Que es fa constar que les operacions quedaran cancel.lades abans que es procedeixi a la renovació de la corporació que les concerti.</t>
  </si>
  <si>
    <t>En complir-se les circumstàncies establertes a l'art. 177.5 del RDLeg 2/2004 es dedueix, que l'entitat local té capacitat per fer front en el temps a les obligacions de despesa derivades de la contractació de l'operació de crèdit.</t>
  </si>
  <si>
    <t>Art. 49.4, 177.5 i 193.2 RDLeg 2/2004
Art. 47 L 7/1985</t>
  </si>
  <si>
    <t>En tractar-se d'una concessió d'aval que no supera el 10% dels recursos de caràcter ordinari previstos en el pressupost, que l'expedient es proposa a l'alcalde/essa-president/a de la corporació.</t>
  </si>
  <si>
    <t>En tractar-se d'una concessió d'aval que supera el 10% dels recursos de caràcter ordinari previstos en el pressupost, que l'expedient es proposa al ple de la corporació.</t>
  </si>
  <si>
    <t>Art. 49.8 RDLeg 2/2004</t>
  </si>
  <si>
    <t>Que s'acredita que l'import del préstec garantit no és superior a l'import que hagués suposat a l'entitat local el finançament directe mitjançant crèdit de l'obra o del servei.</t>
  </si>
  <si>
    <t>Art. 49.6 RDLeg 2/2004</t>
  </si>
  <si>
    <t>Que als efectes de facilitar la realització d'obres i prestació de serveis de la seva competència, consta raonadament la conveniència de concedir aquest aval.</t>
  </si>
  <si>
    <t>Que la concessió de l'aval es fa de forma individualitzada per cada operació de crèdit.</t>
  </si>
  <si>
    <t>Que l'operació de crèdit que s'avala ha estat concertada per les persones o entitats contractades per l'entitat local per a la realització de l'obra o servei, o l'explotació de la concessió</t>
  </si>
  <si>
    <t>Que s'acredita que l'operació avalada compleix el principi de prudència financera, d'acord amb les condicions establertes per Resolució de 9 de setembre de 2015, de la Secretaria General de Coordinació Autonòmica i Local.</t>
  </si>
  <si>
    <t>Art. 49.7 RDLeg 2/2004</t>
  </si>
  <si>
    <t>Que la concessió de l'aval es fa a una societat mercantil participada per persones o entitats privades en què l'entitat local té una quota de participació en el capital social no inferior al 30%.</t>
  </si>
  <si>
    <t>Que l'aval a concedir no garanteix un percentatge del crèdit superior al percentatge de participació de l'entitat local en la societat mercantil.</t>
  </si>
  <si>
    <t>Aprovació i/o modificació del Pla d'ajust</t>
  </si>
  <si>
    <t>Art. 7.2 RDL 4/2012</t>
  </si>
  <si>
    <t>Que la durada del Pla coincideix amb el periode d'amortització previst per l'operació d'endeutament.</t>
  </si>
  <si>
    <t>Art. 7.2.a) RDL 4/2012</t>
  </si>
  <si>
    <t>Que es preveuen els ingressos corrents suficients per a finançar les despeses corrents i l'amortització de les operacions d'endeutament, inclosa la que es formalitza en el marc del pla d'ajust.</t>
  </si>
  <si>
    <t>Art. 7.2.b) RDL 4/2012</t>
  </si>
  <si>
    <t>Art. 7.2.c) RDL 4/2012</t>
  </si>
  <si>
    <t>Que es preveu un adequat finançament dels serveis públics prestats mitjançant taxa o preus públics, incloent la informació suficient del cost dels serveis públics i el seu finançament.</t>
  </si>
  <si>
    <t>Art. 7.2.d) RDL 4/2012</t>
  </si>
  <si>
    <t>Que es preveu la descripció i el calendari d'aplicació de les reformes estructurals que s'implementin així com les mesures de reducció de càrregues administratives a empreses i ciutadans establertes per ACDGAE.</t>
  </si>
  <si>
    <t xml:space="preserve">Art. 7.4 RDL 4/2012 </t>
  </si>
  <si>
    <t>Art. 34.1 L 39/2015
Art. 51.2 b) RDL 17/2014</t>
  </si>
  <si>
    <t>Art. 51.2 a) RDL 17/2014</t>
  </si>
  <si>
    <t>Art. 51.3 RDL 17/2014</t>
  </si>
  <si>
    <t>Es fa constar que per cobrir totes o una part de les necessitats de finançament a través del fons, es remetrà al Ministeri d'Hisenda i Administracions públiques durant el mes de juliol la sol·licitud d'adhesió i documentació.</t>
  </si>
  <si>
    <t>Art. 54.1.b) RDLeg 781/1986
Art. 3.3.c) RD 128/2018</t>
  </si>
  <si>
    <t>Que consta l'informe favorable de la secretaria de la corporació.</t>
  </si>
  <si>
    <t>Que consta la memòria justificativa de que la finalitat de la cessió es fa en benefici de la població de l'entitat a la qual es cedeix.</t>
  </si>
  <si>
    <t>Que consta la justificació de que la finalitat de la cessió no es pot assolir mantenint l'entitat el domini i el condomini del bé, ni constituint sobre aquest cap dret real.</t>
  </si>
  <si>
    <t>Que consta la justificació documental per la pròpia entitat o institució sol·licitant del seu caràcter públic</t>
  </si>
  <si>
    <t>Que consta la certificació de la secretaria de la corporació acreditant que el bé figura a l'inventari aprovat per l'entitat com a bé patrimonial.</t>
  </si>
  <si>
    <t>Que consta el dictamen subscrit pel tècnic on s'acredita que el bé no està inclòs en cap pla d'ordenació, reforma o adaptació que el faci necessari a l'entitat, ni és previsible que ho sigui en els propers deu anys.</t>
  </si>
  <si>
    <r>
      <t xml:space="preserve">Que consta el justificant conforme l'expedient s'ha sotmès a informació pública per un període mínim de </t>
    </r>
    <r>
      <rPr>
        <sz val="10"/>
        <rFont val="Calibri"/>
        <family val="2"/>
      </rPr>
      <t>30 dies.</t>
    </r>
  </si>
  <si>
    <t>Que consta el justificant que durant el període d'informació pública no s'han presentat reclamacions o al·legacions i, si s'han presentat, que aquestes han estat resoltes.</t>
  </si>
  <si>
    <t xml:space="preserve">Que la proposta d'acord determina la finalitat concreta a què les entitats o les institucions beneficiàries han de destinar els béns. </t>
  </si>
  <si>
    <t>Que es fa constar explícitament que si el bé cedit no es destina a l'ús previst en el termini fixat o deixa de ser-hi destinat, reverteix automàticament de ple dret al patrimoni de l'entitat cedent.</t>
  </si>
  <si>
    <t>Art. 47.2.ñ) L 7/1985</t>
  </si>
  <si>
    <t>Que hi consta informe tècnic que acredita que el bé que es vol declarar no utilitzable, és inaplicable als serveis municipals o a l'aprofitament normal, atesa la seva naturalesa i destinació degut al seu deteriorament, depreciació o estat deficient.</t>
  </si>
  <si>
    <t>En tractar-se d'una renúncia a herència, llegat o donació en què la quantia excedeix del 10% dels recursos ordinaris del pressupost, que consta l'informe de la secretaria de la corporació.</t>
  </si>
  <si>
    <t>En tractar-se d'un bé immoble amb informe previ del Departament de Governació desfavorable, que consta l'informe de la secretaria de la corporació.</t>
  </si>
  <si>
    <t>Que en l'expedient es demostra l'existència d'una causa que justifica la renúncia.</t>
  </si>
  <si>
    <t>Que consta la valoració pericial que acredia l'apreuament del bé.</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</si>
  <si>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</si>
  <si>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</si>
  <si>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En tractar-se d'un valor mobiliari o d'una participació en societats o empreses, que consta l'informe previ del Departament d'Economia i Finances, el qual s'ha d'emetre en un termini màxim de 30 dies.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</si>
  <si>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</si>
  <si>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Es fa constar a la proposta que es tracta d'un bé immoble que el seu valor excedeix el 25% dels recursos ordinaris del pressupost consolidat de la corporació amb informe desfavorable del Departament de Governació.</t>
  </si>
  <si>
    <t>Es fa constar que en tractar-se de renúncia a herència, llegats o donació que la seva quantia excedeix el 10% dels recursos ordinaris del pressupost, que es requerirà el vot favorable de la majoria absoluta del nombre legal de membres de la corporació per a l'aprovació de l'expedient.</t>
  </si>
  <si>
    <t xml:space="preserve">Que en la proposta d'acord, junt amb l'aprovació dels plecs i del projecte, es proposa aprovar la convocatòria del concurs per atorgar la concessió del bé de domini públic. </t>
  </si>
  <si>
    <t>Que en el plec de clàusules hi consta l'objecte de la concessió administrativa, les obres i les instal.lacions que, si s'escau, hagi de realitzar l'interessat, el termini d'utilització, els deures i facultats del concessionari, les tarifes corresponents i el cànon o participació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</si>
  <si>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Art. 285 L 9/2017</t>
  </si>
  <si>
    <t>Que existeix estudi econòmic per a la determinació del cànon previst en els plecs.</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</si>
  <si>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</si>
  <si>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En tractar-se d'una ocupació privativa, que consta memòria explicativa de la utilització i dels fins de l'ocupació dels béns de domini públic.</t>
  </si>
  <si>
    <t>Que la concessió s'atorga salvant els drets de propietat i sense perjudici d'altri.</t>
  </si>
  <si>
    <t>Que la finalitat per a la qual s'atorga la concessió és concreta.</t>
  </si>
  <si>
    <t>Que es preveu una durada de la concessió que no excedeix els 50 anys amb les possibles pròrrogues incloses.</t>
  </si>
  <si>
    <t>Que s'exigeix al concessionari l'establiment de garanties suficients per tal d'assegurar el bon ús dels béns i/o instal.lacions.</t>
  </si>
  <si>
    <t>Que consta l'informe del Departament de Governació, excepte si aquest no s'ha emès en el termini màxim de 30 dies, que es podrà prosseguir amb les actuacions.</t>
  </si>
  <si>
    <t>Que es preveu que l'adjudicació de la cessió es farà per subhasta pública.</t>
  </si>
  <si>
    <t>En tractar-se d'una adjudicació per lots o sorts, que consta que la cessió es fa als veïns en proporció directa al nombre de persones que tinguin al seu càrrec i inversa a la seva situació econòmica.</t>
  </si>
  <si>
    <r>
      <t>En tractar-se d'una adjudicació mitja</t>
    </r>
    <r>
      <rPr>
        <sz val="10"/>
        <rFont val="Calibri"/>
        <family val="2"/>
      </rPr>
      <t>nçant preu, q</t>
    </r>
    <r>
      <rPr>
        <sz val="10"/>
        <color indexed="8"/>
        <rFont val="Calibri"/>
        <family val="2"/>
      </rPr>
      <t xml:space="preserve">ue consta que la cessió del producte es destina a serveis en utilitat dels qui tinguin dret a l'aprofitament, sense que la corporació pugui detreure més d'un 5% de l'import. </t>
    </r>
  </si>
  <si>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</si>
  <si>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</si>
  <si>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En tractar-se d'exercir el dret de tempteig en la subhasta de l'aprofitament dels béns comunals, dins dels 5 dies següents al de la realització de la licitació, que consta que l'adjudicació s'acorda en la màxima postura oferta pels concurrents.</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</si>
  <si>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</si>
  <si>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Que consta informe favorable de la secretaria de la corporació.</t>
  </si>
  <si>
    <t>Que es determina la situació física i jurídica del bé, s'ha practitat l'atermanament de l'immoble si s'escau i, consta la inscripció al Registre de la Propietat.</t>
  </si>
  <si>
    <t>Que consta la valoració pericial que acredita l'apreuament del bé.</t>
  </si>
  <si>
    <t>En tractar-se d'un bé immoble que el seu valor excedeix el 25% dels recursos ordinaris del pressupost consolidat de la corporació amb informe desfavorable del Departament de Governació, que es fa constar aquesta circumstància a la proposta.</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</si>
  <si>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</si>
  <si>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</si>
  <si>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Que la forma d'alienació és la subhasta pública, excepte els casos previstos als articles 43 i ss del D 336/1988.</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</si>
  <si>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del nombre legal de membres de la corporació, per a l'aprovació de l'expedient.</t>
  </si>
  <si>
    <t>Art. 34.1 L 39/2015
Art. 86.1 L 7/1985
Art. 50 RD 2568/1986
Art. 160.2 D 179/1995 (AUT)</t>
  </si>
  <si>
    <t>Art. 7.3 LO 2/2012
Art. 146 i 159.1 D 179/1995 (AUT)</t>
  </si>
  <si>
    <t>Que consta una memòria econòmica justificativa de la conveniència i l'oportunitat de la iniciativa, l'interès públic i la repercussió econòmica de la proposta plantejada.</t>
  </si>
  <si>
    <t>Art. 159.2 D 179/1995 (AUT)</t>
  </si>
  <si>
    <t>Art. 7 i 25.2 L 7/1985</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</si>
  <si>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</si>
  <si>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Art. 4 i 7.3 LO 2/2012
Art. 25.4 i 86.1 L 7/1985</t>
  </si>
  <si>
    <t>Que de la valoració de les dades existents a l'expedient es desprèn que l'execució de l'actuació proposada no afectarà al compliment dels objectius d'estabilitat pressupostària i sostenibilitat financera.</t>
  </si>
  <si>
    <t>Art. 160 D 179/1995 (AUT)</t>
  </si>
  <si>
    <t>Es fa constar que l'expedient instruït s'ha de sotmetre a informació pública pel termini de 30 dies, mitjançant anuncis que s'insereixin en el BOP, en el DOGC, i en el tauler d'anuncis de la corporació. També s'ha de donar audiència als interessats i a les entitats que, si s'escau, han exercit la iniciativa.</t>
  </si>
  <si>
    <t>Art. 7.3 LO 2/2012
DA3.3 L 9/2017
Art. 146 i 159.1 D 179/1995 (AUT)</t>
  </si>
  <si>
    <t>Que consta la memòria econòmica específica, en la que s'inclou la projecció dels efectes pressupostaris i econòmics que poden derivar-se de la inversió al llarg de la seva vida útil.</t>
  </si>
  <si>
    <t>DA16.1 RDLeg 2/2004</t>
  </si>
  <si>
    <t>Que l'entitat local es troba al corrent en el compliment de les seves obligacions tributàries i amb la Seguretat Social.</t>
  </si>
  <si>
    <t>DA16.1.A) i B) RDLeg 2/2004</t>
  </si>
  <si>
    <t>Que aquesta té reflex pressupostari en algun dels grups de programes previstos.</t>
  </si>
  <si>
    <t>En tractar-se d'una despesa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</si>
  <si>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DA16.2 RDLeg 2/2004</t>
  </si>
  <si>
    <t>Que la vida útil prevista és superior a 5 anys.</t>
  </si>
  <si>
    <t>En tractar-se d'una despesa corresponent a mobiliari, estris i/o vehicles, que es troben en algun dels supòsits previstos a la DA 16.2 RDLeg 2/2004.</t>
  </si>
  <si>
    <t>DA16.3 RDLeg 2/2004</t>
  </si>
  <si>
    <t>Que la despesa és imputable al capítol 6 del pressupost i/o a indemnitzacions o compensacions per recissions contractuals amb les limitacions establertes a la DA16.3 RDLeg 2/2004.</t>
  </si>
  <si>
    <t>En tractar-se d'una Diputació Provincial, Consell o Cabildo insular, que la despesa és imputable al capítol 6 i 7 del pressupost i s'assigna a municipis que compleixen amb el previst a la DA6 LO 2/2012 o bé, que la inversió no comporti despeses de manteniment i així s'acrediti en el pla economicofinancer.</t>
  </si>
  <si>
    <t>DA16.4 RDLeg  2/2004</t>
  </si>
  <si>
    <t>Es fa constar que durant l'execució, manteniment i liquidació de la inversió no afectarà al compliment dels objectius d'estabilitat pressupostària i sostenibilitat financera.</t>
  </si>
  <si>
    <t>DA16.6 RDLeg  2/2004</t>
  </si>
  <si>
    <t>Es fa constar que juntament amb la liquidació del pressupost, es donarà compte al ple del grau de compliment dels criteris establerts a la DA16 i es farà públic en el portal web de la corporació.</t>
  </si>
  <si>
    <t>DA16.7 RDLeg  2/2004</t>
  </si>
  <si>
    <t>En tractar-se d'un informe de la intervenció amb resultat desfavorable, es fa constar que aquesta intervenció el remetrà a l'òrgan competent de l'administració pública que tingui atribuïda la tutela financera de la corporació local.</t>
  </si>
  <si>
    <t>DA16.8 RDLeg  2/2004</t>
  </si>
  <si>
    <t>Es fa constar que aquesta intervenció ho informarà al Ministeri d'Hisenda i Administracions Públiques.</t>
  </si>
  <si>
    <t>Art. 34.1 L 39/2015
Art. 13.1 RD 424/2017</t>
  </si>
  <si>
    <t>Art. 13.3 RD 424/2017</t>
  </si>
  <si>
    <t xml:space="preserve">Que consten a la proposta els tipus de despeses i obligacions sotmeses a fiscalització i intervenció limitada prèvia en règim de requisits bàsics. </t>
  </si>
  <si>
    <t>Art. 13.2.c)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</si>
  <si>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</si>
  <si>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r>
      <t>Art. 13.1</t>
    </r>
    <r>
      <rPr>
        <sz val="10"/>
        <rFont val="Calibri"/>
        <family val="2"/>
      </rPr>
      <t xml:space="preserve"> RD 424/2017</t>
    </r>
    <r>
      <rPr>
        <sz val="11"/>
        <color indexed="8"/>
        <rFont val="Calibri"/>
        <family val="2"/>
      </rPr>
      <t/>
    </r>
  </si>
  <si>
    <t>En tractar-se d'una entitat amb ens dependents amb pressupost limitatiu, que es concreta l'àmbit subjectiu d'aplicació del règim de fiscalització i intervenció limitada prèvia de requisits bàsics, i que el règim establert és el mateix que l'entitat local.</t>
  </si>
  <si>
    <t>Art. 34.1 L 39/2015
Art. 50 RD 2568/1986</t>
  </si>
  <si>
    <t>Art. 3.3.c) RD 128/2018
Art. 54.1.b) RDLeg 781/1986</t>
  </si>
  <si>
    <t>Art. 7.3 LO 2/2012
DA3.4 L 9/2017</t>
  </si>
  <si>
    <t>Que consta la memòria en la qual es reflecteix la repercussió econòmica de la proposta plantejada.</t>
  </si>
  <si>
    <t>Art. 7.3 LO 2/2012</t>
  </si>
  <si>
    <t>Art. 47.2 L 7/1985</t>
  </si>
  <si>
    <t>Compleix?</t>
  </si>
  <si>
    <t>SI/NO/No procedeix</t>
  </si>
  <si>
    <t>SI/NO</t>
  </si>
  <si>
    <t xml:space="preserve">                                                                                                                                                                                                                                                                                                                                                                                                                                                                                                                                                                                                                                                                                                                                                                                                                                                                                                                                                                                                                                              </t>
  </si>
  <si>
    <t>Compleix</t>
  </si>
  <si>
    <t>(*) EXCEL PER AL CÀLCUL</t>
  </si>
  <si>
    <t>Comleix?</t>
  </si>
  <si>
    <t>DA3 L 9/2017
Art. 4 i 7.3 LO 2/2012
Art. 25.4 i 86.1 L 7/1985</t>
  </si>
  <si>
    <t>No es preveuen es fa constar</t>
  </si>
  <si>
    <t>En tractar-se d'una generació de crèdit, que no s'ha finançat amb fons de contingència.</t>
  </si>
  <si>
    <t>En tractar-se d'una ampliació de crèdit, que no s'ha finançat amb fons de contingència.</t>
  </si>
  <si>
    <t>En tractar-se d'una incorporació de romanents de crèdit, que no s'ha finançat amb fons de contingència.</t>
  </si>
  <si>
    <t>Que consta l'annex de beneficis fiscals en tributs locals que conté informació detallada dels beneficis fiscals i la seva incidència en els ingressos de cada entitat local.</t>
  </si>
  <si>
    <t>Que l'expedient es tramet a aquesta intervenció amb l'antelació suficient per tal que el dia 15 de setembre de l'exercici anterior a la seva aprovació pugui ser tramès a l'Entitat Local.</t>
  </si>
  <si>
    <t>b) En els exercicis posteriors a la signatura del contracte</t>
  </si>
  <si>
    <t>Previsions inicials d'ingressos de l'entitat</t>
  </si>
  <si>
    <t>A.38</t>
  </si>
  <si>
    <t>En tractar-se d'una generació finançada amb ingressos procedents de l'alienació o el gravamen de béns i drets amb la consideració de patrimonials, que el crèdit que es genera no es destina al finançament de despeses corrents, llevat que es tracti de parcel·les sobrants de vies públiques no edificables o d'efectes no utilitzables en serveis municipals o provincials.</t>
  </si>
  <si>
    <t>En tractar-se d'un suplement de crèdit finançat amb ingressos procedents de l'alienació o el gravamen de béns i drets amb la consideració de patrimonials, que el crèdit que es genera no es destina al finançament de despeses corrents, llevat que es tracti de parcel·les sobrants de vies públiques no edificables o d'efectes no utilitzables en serveis municipals o provincials.</t>
  </si>
  <si>
    <t>En tractar-se d'un crèdit extraordinari finançat amb ingressos procedents de l'alienació o el gravamen de béns i drets amb la consideració de patrimonials, que el crèdit que es genera no es destina al finançament de despeses corrents, llevat que es tracti de parcel·les sobrants de vies públiques no edificables o d'efectes no utilitzables en serveis municipals o provincials.</t>
  </si>
  <si>
    <t>En preveure's ingressos procedents de l'alienació o el gravamen de béns i drets amb la consideració de patrimonials, que el crèdit que es genera no es destina al finançament de despeses corrents, llevat que es tracti de parcel·les sobrants de vies públiques no edificables o d'efectes no utilitzables en serveis municipals o provincials.</t>
  </si>
  <si>
    <t>Art. 5 RDLeg 2/2004
Art. 224 D 305/2006</t>
  </si>
  <si>
    <t>D 305/2006</t>
  </si>
  <si>
    <t>Decret 305/2006, de 18 de juliol, pel qual s'aprova el Reglament de la Llei d'urbanisme.</t>
  </si>
  <si>
    <t xml:space="preserve">Nom Organisme autònom / Consorci adscrit </t>
  </si>
  <si>
    <t xml:space="preserve">Nom EPE / Societat municipal / Fundació </t>
  </si>
  <si>
    <t>Estats d'ingressos de l'entitat local</t>
  </si>
  <si>
    <t>En tractar-se d'un suplement de crèdit finançat amb nous o majors ingressos, que s’acredita que són ingressos efectivament recaptats sobre els totals previstos en algun concepte del Pressupost corrent </t>
  </si>
  <si>
    <t>Variacions de l'immobilitzat material i intangible, d'inversions immobiliàries, d'existèncias</t>
  </si>
  <si>
    <t xml:space="preserve">Modalitat d'interès </t>
  </si>
  <si>
    <t>Número de períodes (quotes) de carència</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</si>
  <si>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</si>
  <si>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s'instrumentalitzin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</si>
  <si>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Data prevista d'inici préstec</t>
  </si>
  <si>
    <t>Taxa Anual Equivalent (TAE)</t>
  </si>
  <si>
    <t>Tipus d'Interès Efectiu (TIE)</t>
  </si>
  <si>
    <t>Diferencial sobre l'Euríbor %</t>
  </si>
  <si>
    <t>Que els ingressos corrents que conté el pla són consistents amb l'evolució dels ingressos efectivament obtinguts en els últims 3 exercicis.</t>
  </si>
  <si>
    <t>Que els efectes pressupostaris i econòmics establerts a la memòria, són consistents amb la informació disponible per la intervenció general.</t>
  </si>
  <si>
    <t>Art. 34.1 L 39/2015
Art. 21.1.s) i 34.1.o) L 7/1985
Art. 21.4 RD 500/1990</t>
  </si>
  <si>
    <t>Art. 177.4 RDLeg 2/2004
Art. 36 i 37 RD 500/1990
Art. 31 LO 2/2012</t>
  </si>
  <si>
    <t>Art. 21, 23 i 24 LO 2/2012
Art. 9 OHAP/2105/2012
Art. 116bis.2 L 7/1985
Art. 20 i 22 RD 1463/2007
SRF</t>
  </si>
  <si>
    <t>Que l'aplicació objecte de crèdit extraordinari és adequada a la naturalesa de la despesa que es pretén realitzar.</t>
  </si>
  <si>
    <t>Acord del Consell de Ministres de 6 d'octubre de 2020 de suspensió de les regles fiscals per als anys 2020 i 2021. Acord del Consell de Ministres de 27 de juliol de 2021 que prorroga la suspensió de les regles fiscals per a l'exercici 2022. Acord del Consell de Ministres de 26 de juliol de 2022 que prorroga la suspensió de les regles fiscals per a l'exercici 2023.</t>
  </si>
  <si>
    <t>Art. 48.bis.1 i 3 RDLeg 2/2004
Res. 09.09.2015 SGCAL</t>
  </si>
  <si>
    <t>Art. 34.1 L 39/2015
Art. 52 RDLeg 2/2004</t>
  </si>
  <si>
    <t xml:space="preserve">Art. 48.bis.1 i 3 RDLeg 2/2004
Res. 09.09.2015 SGCAL </t>
  </si>
  <si>
    <t>Decret 179/1995, de 13 de juny, pel qual s’aprova el Reglament d’obres, activitats i serveis dels ens locals.</t>
  </si>
  <si>
    <t>Que en la determinació dels drets de difícil o impossible recaptació s'han aplicat, com a mínim, els percentatges establerts a l'art. 193 del RDLeg 2/2004.</t>
  </si>
  <si>
    <t xml:space="preserve">Res. 09.09.2015 SGCAL </t>
  </si>
  <si>
    <t>Art. 172 i 175 RD 2568/1986
Art. 207 RDLeg 2/2004
Regles 52 i 53 OHAP/1781/2013 o Regles 53 i 54 OHAP/1782/2013</t>
  </si>
  <si>
    <t>RDLEG 781/1986</t>
  </si>
  <si>
    <t>RDLEG 2/2004</t>
  </si>
  <si>
    <t>ACTUACIÓ:</t>
  </si>
  <si>
    <t>Aspecte a revisar:</t>
  </si>
  <si>
    <t>A.19: AVALUACIÓ DEL COMPLIMENT DE LA SOSTENIBILITAT FINANCERA</t>
  </si>
  <si>
    <t>A.3: AVALUACIÓ DE L'OBJECTIU D'ESTABILITAT PRESSUPOSTÀRIA EN L'APROVACIÓ DEL PRESSUPOST</t>
  </si>
  <si>
    <t>A.3: AVALUACIÓ DE L'OBJECTIU D'ESTABILITAT PRESSUPOSTÀRIA EN L'APROVACIÓ DE LA LIQUIDACIÓ DEL PRESSUPOST</t>
  </si>
  <si>
    <t>A.4: AVALUACIÓ DE LA REGLA DE LA DESPESA EN L'APROVACIÓ DE LA LIQUIDACIÓ DEL PRESSUPOST</t>
  </si>
  <si>
    <t>A.5: AVALUACIÓ DEL LÍMIT DEL DEUTE EN L'APROVACIÓ DE LA LIQUIDACIÓ DEL PRESSUPOST</t>
  </si>
  <si>
    <t>A.10: AVALUACIÓ DEL COMPLIMENT DEL PRINCIPI DE PRUDÈNCIA FINANCERA</t>
  </si>
  <si>
    <t>A.13: AVALUACIÓ DEL COMPLIMENT DEL PRINCIPI DE PRUDÈNCIA FINANCERA</t>
  </si>
  <si>
    <t>A.11: AVALUACIÓ DEL COMPLIMENT DEL PRINCIPI DE PRUDÈNCIA FINANCERA</t>
  </si>
  <si>
    <t>A.9: AVALUACIÓ DEL COMPLIMENT DEL PRINCIPI DE PRUDÈNCIA FINANCERA</t>
  </si>
  <si>
    <t>Art. 46 RDL 17/2014
DA94 LPGE2022</t>
  </si>
  <si>
    <t>LPGE2022</t>
  </si>
  <si>
    <t>Llei 11/2020, de 30 de desembre, de pressupostos generals de l'Estat per a l'any 2021.</t>
  </si>
  <si>
    <t>Que existeix saldo de crèdit al nivell de la pròpia partida pressupostària.</t>
  </si>
  <si>
    <t>En tractar-se d'un crèdit extraordinari finançat amb nous o majors ingressos, que s’acredita que son ingressos efectivament recaptats sobre els totals previstos en algun concepte del pressupost corrent.</t>
  </si>
  <si>
    <t>Que un cop aprovada la liquidació, se'n donarà compte al ple a la primera sessió que es celebri.</t>
  </si>
  <si>
    <t>En tractar-se d'una liquidació del pressupost amb romanent de tresoreria negatiu, es fa constar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</si>
  <si>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En tractar-se d'una entitat local amb el pressupost prorrogat, que les anteriors operacions de tresoreria hagin estat retornades i es justifiqui aquest extrem a l'hora de subscriure la nova operació.</t>
  </si>
  <si>
    <t>Que el dia següent a l'aprovació del Pla, s'haurà de remetre al Ministeri d'Hisenda i Funció Pública, per via telemàtica i amb firma electrònica, que realitzarà la valoració del mateix en un termini de 30 dies naturals a comptar de la recepció del pla. Transcorregut el termini sense comunicació de la valoració, es considerarà desfavorable. Només la valoració favorable del mateix determinarà que l'entitat local pot formalitzar l'operació d'endeutament prèvia aprovació per l'òrgan competent.</t>
  </si>
  <si>
    <t xml:space="preserve">Que consta a la sol·licitud una memòria econòmica en la que es detalla la relació de projectes d'inversions pels que l'entitat local sol·licita l'adhesió al Fons d'impuls econòmic incorporant la projecció dels efectes pressupostaris i econòmics que es podrien derivar de la inversió en l'horitzó de la seva vida útil. </t>
  </si>
  <si>
    <t>En concretar-se el destí de l'alienació del bé, que no es financen despeses corrents, excepte que es tracti de parcel·les sobreres de vies públiques no edificables o de béns no utilitzables en serveis locals.</t>
  </si>
  <si>
    <t>Que consta el projecte d'establiment i prestació del servei, que conté les característiques del servei; la forma de gestió; les obres, els béns i les instal.lacions necessàries per a la prestació, amb la indicació, si s'escau, de les que hagi de realitzar el contractista; estudi econòmic financer, i si s'escau les tarifes a percebre dels usuaris; en el supòsit de prestació per gestió indirecta, el cànon o la participació que ha de percebre l'ens local, i la compensació econòmica que, si s'escau, aquest hagi de satisfer; i, el règim estatutari dels usuaris.</t>
  </si>
  <si>
    <t>L'òrgan interventor informarà sobre la consistència i suport de les projeccions pressupostàries que contingui la memòria econòmica de la inversió financerament sostenible d'acord amb els criteris establerts a la DA16 del RDLeg 2/2004.</t>
  </si>
  <si>
    <t>D 336/1988 (AUT)</t>
  </si>
  <si>
    <t>Art. 13.2 D 336/1988 (AUT)</t>
  </si>
  <si>
    <t>Art. 32.2 D 336/1988 (AUT)</t>
  </si>
  <si>
    <t>DA2.9 i .10 L 9/2017
Art. 66.1 D 336/1988 (AUT)</t>
  </si>
  <si>
    <t>Art. 54.1.b) RDLeg 781/1986
Art. 4.1.b).5 RD 128/2018
Art. 84 D 336/1988 (AUT)
Art. 47.2.i) L 7/1985</t>
  </si>
  <si>
    <t>Art. 54.1.b) RDLeg 781/1986
Art. 4.1.b).5 RD 128/2018
Art. 41.2 D 336/1988 (AUT)
Art. 47.2.m) L 7/1985</t>
  </si>
  <si>
    <t>Art. 49.2.a) D 336/1988 (AUT)
Art. 3.3.c) RD 128/2018</t>
  </si>
  <si>
    <t>Art. 49.2.b) D 336/1988 (AUT)</t>
  </si>
  <si>
    <t>Art. 49.1 D 336/1988 (AUT)</t>
  </si>
  <si>
    <t>Art. 49.2.c) D 336/1988 (AUT)</t>
  </si>
  <si>
    <t>Art. 49.2.d) D 336/1988 (AUT)</t>
  </si>
  <si>
    <t>Art. 49.3 D 336/1988 (AUT)</t>
  </si>
  <si>
    <t>Art. 49.3 D 336/1988 (AUT)
Art. 83.3 L 39/2015</t>
  </si>
  <si>
    <t>Art.  49.1.b i 49.2 D 336/1988 (AUT)</t>
  </si>
  <si>
    <t>Art. 50.1 i 50.3 D 336/1988 (AUT)</t>
  </si>
  <si>
    <t>Art. 34.1 L 39/2015
Art. 13.2 D 336/1988 (AUT)</t>
  </si>
  <si>
    <t>Art. 13.2 D 336/1988 (AUT)
Art. 3.3.c) RD 128/2018</t>
  </si>
  <si>
    <t>Art. 13 D 336/1988 (AUT)</t>
  </si>
  <si>
    <t>Art. 34.1 L 39/2015
Art. 32.2 D 336/1988 (AUT)</t>
  </si>
  <si>
    <t>Art. 32.2 D 336/1988 (AUT)
Art. 54.1.b) RDLeg 781/1986
Art. 4.1.b).5 RD 128/2018</t>
  </si>
  <si>
    <t>Art. 32.2 D 336/1988 (AUT)
Art. 54.1.b) RDLeg 781/1986</t>
  </si>
  <si>
    <t>Art. 40.1.b) D 336/1988 (AUT)</t>
  </si>
  <si>
    <t>Art. 40.1.c) D 336/1988 (AUT)</t>
  </si>
  <si>
    <t>Art. 40.1.d) D 336/1988 (AUT)</t>
  </si>
  <si>
    <t>Art. 40.1.e) D 336/1988 (AUT)</t>
  </si>
  <si>
    <t>Art. 34.1 L 39/2015
DA 2.10 L 9/2017
Art. 66.1 D 336/1988 (AUT)</t>
  </si>
  <si>
    <t>Art. 66.2 D 336/1988 (AUT)</t>
  </si>
  <si>
    <t>Art. 62 D 336/1988 (AUT)
Art. 285 L 9/2017</t>
  </si>
  <si>
    <t>Art. 65 D 336/1988 (AUT)</t>
  </si>
  <si>
    <t>Art. 63 D 336/1988 (AUT)</t>
  </si>
  <si>
    <t>Art. 66.1 D 336/1988 (AUT)
Art. 54.1.b) RDLeg 781/1986</t>
  </si>
  <si>
    <t>Art. 61.a) D 336/1988 (AUT)</t>
  </si>
  <si>
    <t>Art. 61.b) D 336/1988 (AUT)</t>
  </si>
  <si>
    <t>Art. 61.c) D 336/1988 (AUT)</t>
  </si>
  <si>
    <t>Art. 61.f) D 336/1988 (AUT)</t>
  </si>
  <si>
    <t>Art. 50 RD 2568/1986
Art. 34.1 L 39/2015
Art. 84 D 336/1988 (AUT)</t>
  </si>
  <si>
    <t>Art. 79.2 D 336/1988 (AUT)</t>
  </si>
  <si>
    <t>Art. 81 D 336/1988 (AUT)</t>
  </si>
  <si>
    <t>Art. 82 D 336/1988 (AUT)</t>
  </si>
  <si>
    <t>Art. 83 D 336/1988 (AUT)</t>
  </si>
  <si>
    <t>Art. 87 D 336/1988 (AUT)</t>
  </si>
  <si>
    <t>Art. 88.a) D 336/1988 (AUT)</t>
  </si>
  <si>
    <t>Art. 88.b) D 336/1988 (AUT)</t>
  </si>
  <si>
    <t>Art. 64 D 336/1988 (AUT)</t>
  </si>
  <si>
    <t>Art. 50 RD 2568/1986
Art. 34.1 L 39/2015
Art. 41.1 D 336/1988 (AUT)</t>
  </si>
  <si>
    <t>Art. 40.1.a) D 336/1988 (AUT)</t>
  </si>
  <si>
    <t>Art. 40.2 D 336/1988 (AUT)</t>
  </si>
  <si>
    <t>Art. 42 D 336/1988 (AUT)</t>
  </si>
  <si>
    <t>Art. 54.1.b) RDLeg 781/1986
Art. 4.1.b).5 RD 128/2018
Art. 40.1.c) i 41.2 D 336/1988 (AUT)
Art. 47.2.m) L 7/1985</t>
  </si>
  <si>
    <t>Concessions de béns de domini públic que superin el 10% de recursos ordinaris i els tres milions d'euros</t>
  </si>
  <si>
    <t>D 179/1995 (AUT)</t>
  </si>
  <si>
    <r>
      <t xml:space="preserve">La </t>
    </r>
    <r>
      <rPr>
        <b/>
        <sz val="9"/>
        <color theme="1"/>
        <rFont val="Arial"/>
        <family val="2"/>
      </rPr>
      <t>Taxa d'interès Efectiu</t>
    </r>
    <r>
      <rPr>
        <sz val="9"/>
        <color theme="1"/>
        <rFont val="Arial"/>
        <family val="2"/>
      </rPr>
      <t xml:space="preserve"> és un indicador que resulta d'aplicar al tipus d'interés (nominal) la periodicitat i la capitalització dels interessos, iguala els pagaments i els cobraments de principal i interessos d'un producte tenint en compte el moment en què es produeix, per tant, s'utilitza per homotgeneïtzar i comparar diferents tipus d'interès amb diferents períodes de liquidació.</t>
    </r>
  </si>
  <si>
    <t>A.9: AVALUACIÓ DEL COMPLIMENT DEL LÍMIT DEL DEUTE I CÀLCUL DE L'ESTALVI NET</t>
  </si>
  <si>
    <t>Cessions gratuïtes de béns</t>
  </si>
  <si>
    <t xml:space="preserve">Art. 41.2 D 336/1988 (AUT)
Art. 47.2.ñ) L 7/1985
Art. 4.1.b.5) RD 128/2018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</si>
  <si>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la qual s'ha de provar no haver-hi deute pendent de liquidació amb càrrec al pressupost municipal.</t>
  </si>
  <si>
    <t>Art. 34.1 L 39/2015
Art. 49.2 D 336/1988 (CAT)</t>
  </si>
  <si>
    <t>Art. 169.6 RDLeg 2/2004
Art. 21.2 RD 500/1990
Art 22.2.a) L 38/2003
Art. 65 RD 887/2006</t>
  </si>
  <si>
    <t>Art. 53.5 i .6 RDLeg 2/2004
Art. 20.5.b) LO 2/2012
Art. 28.g) L 19/2013</t>
  </si>
  <si>
    <t>Art. 53.5 i .6 RDLeg 2/2004
Art. 28.g) L 19/2013</t>
  </si>
  <si>
    <t>Art. 5.1 OECF/138/2007</t>
  </si>
  <si>
    <t>Art. 34.1 L 39/2015
Art. 7.1 RDL 4/2012
Art. 46.1 RDL 17/2014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</si>
</sst>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quot; €&quot;_-;\-* #,##0.00&quot; €&quot;_-;_-* \-??&quot; €&quot;_-;_-@_-"/>
    <numFmt numFmtId="166" formatCode="#,##0.00\ &quot;€&quot;"/>
    <numFmt numFmtId="167" formatCode="0.000%"/>
    <numFmt numFmtId="168" formatCode="0.0000000000"/>
    <numFmt numFmtId="169" formatCode="0.00_ ;\-0.00\ "/>
    <numFmt numFmtId="170" formatCode="0.0000%"/>
  </numFmts>
  <fonts count="100"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sz val="10"/>
      <name val="MS Sans Serif"/>
      <family val="2"/>
      <charset val="1"/>
    </font>
    <font>
      <sz val="11"/>
      <color indexed="8"/>
      <name val="Calibri"/>
      <family val="2"/>
      <charset val="1"/>
    </font>
    <font>
      <sz val="10"/>
      <name val="Arial"/>
      <family val="2"/>
      <charset val="1"/>
    </font>
    <font>
      <sz val="10"/>
      <color indexed="60"/>
      <name val="Calibri"/>
      <family val="2"/>
    </font>
    <font>
      <b/>
      <i/>
      <sz val="10"/>
      <name val="Calibri"/>
      <family val="2"/>
    </font>
    <font>
      <sz val="11"/>
      <name val="Calibri"/>
      <family val="2"/>
    </font>
    <font>
      <sz val="10"/>
      <name val="Arial"/>
      <family val="2"/>
    </font>
    <font>
      <sz val="11"/>
      <color indexed="10"/>
      <name val="Calibri"/>
      <family val="2"/>
    </font>
    <font>
      <sz val="10"/>
      <name val="Arial"/>
      <family val="2"/>
    </font>
    <font>
      <sz val="8"/>
      <name val="Calibri"/>
      <family val="2"/>
    </font>
    <font>
      <strike/>
      <sz val="10"/>
      <name val="Calibri"/>
      <family val="2"/>
    </font>
    <font>
      <i/>
      <sz val="11"/>
      <color indexed="8"/>
      <name val="Calibri"/>
      <family val="2"/>
    </font>
    <font>
      <b/>
      <sz val="16"/>
      <name val="Arial"/>
      <family val="2"/>
    </font>
    <font>
      <b/>
      <sz val="10"/>
      <name val="Arial"/>
      <family val="2"/>
    </font>
    <font>
      <i/>
      <sz val="10"/>
      <name val="Arial"/>
      <family val="2"/>
    </font>
    <font>
      <sz val="11"/>
      <name val="Arial"/>
      <family val="2"/>
    </font>
    <font>
      <b/>
      <i/>
      <sz val="10"/>
      <name val="Arial"/>
      <family val="2"/>
    </font>
    <font>
      <b/>
      <sz val="15"/>
      <name val="Arial"/>
      <family val="2"/>
    </font>
    <font>
      <sz val="15"/>
      <name val="Arial"/>
      <family val="2"/>
    </font>
    <font>
      <b/>
      <sz val="10"/>
      <color indexed="8"/>
      <name val="ARIAL"/>
      <family val="2"/>
    </font>
    <font>
      <sz val="9"/>
      <name val="Arial"/>
      <family val="2"/>
    </font>
    <font>
      <b/>
      <sz val="9"/>
      <name val="Arial"/>
      <family val="2"/>
    </font>
    <font>
      <b/>
      <sz val="12"/>
      <name val="Arial"/>
      <family val="2"/>
    </font>
    <font>
      <b/>
      <i/>
      <sz val="8"/>
      <name val="Arial"/>
      <family val="2"/>
    </font>
    <font>
      <i/>
      <sz val="9"/>
      <name val="Arial"/>
      <family val="2"/>
    </font>
    <font>
      <b/>
      <sz val="9"/>
      <color indexed="8"/>
      <name val="Arial"/>
      <family val="2"/>
    </font>
    <font>
      <sz val="9"/>
      <color indexed="8"/>
      <name val="Arial"/>
      <family val="2"/>
    </font>
    <font>
      <sz val="10"/>
      <color indexed="8"/>
      <name val="Arial"/>
      <family val="2"/>
    </font>
    <font>
      <b/>
      <sz val="10"/>
      <color indexed="62"/>
      <name val="Arial"/>
      <family val="2"/>
    </font>
    <font>
      <u/>
      <sz val="10"/>
      <color indexed="12"/>
      <name val="Arial"/>
      <family val="2"/>
    </font>
    <font>
      <u/>
      <sz val="9"/>
      <color indexed="12"/>
      <name val="Arial"/>
      <family val="2"/>
    </font>
    <font>
      <sz val="9"/>
      <color indexed="9"/>
      <name val="Arial"/>
      <family val="2"/>
    </font>
    <font>
      <sz val="9"/>
      <color indexed="10"/>
      <name val="Arial"/>
      <family val="2"/>
    </font>
    <font>
      <b/>
      <u/>
      <sz val="9"/>
      <color indexed="8"/>
      <name val="Arial"/>
      <family val="2"/>
    </font>
    <font>
      <b/>
      <sz val="9"/>
      <color indexed="62"/>
      <name val="Arial"/>
      <family val="2"/>
    </font>
    <font>
      <sz val="11"/>
      <color theme="1"/>
      <name val="Calibri"/>
      <family val="2"/>
      <scheme val="minor"/>
    </font>
    <font>
      <u/>
      <sz val="11"/>
      <color theme="10"/>
      <name val="Calibri"/>
      <family val="2"/>
      <scheme val="minor"/>
    </font>
    <font>
      <b/>
      <sz val="10"/>
      <color theme="1"/>
      <name val="Calibri"/>
      <family val="2"/>
    </font>
    <font>
      <sz val="11"/>
      <color theme="1"/>
      <name val="Calibri"/>
      <family val="2"/>
    </font>
    <font>
      <sz val="10"/>
      <color theme="1"/>
      <name val="Calibri"/>
      <family val="2"/>
      <scheme val="minor"/>
    </font>
    <font>
      <b/>
      <sz val="10"/>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name val="Calibri"/>
      <family val="2"/>
      <scheme val="minor"/>
    </font>
    <font>
      <b/>
      <sz val="10"/>
      <color rgb="FFFF0000"/>
      <name val="Calibri"/>
      <family val="2"/>
      <scheme val="minor"/>
    </font>
    <font>
      <b/>
      <sz val="10"/>
      <color rgb="FFFF33CC"/>
      <name val="Calibri"/>
      <family val="2"/>
      <scheme val="minor"/>
    </font>
    <font>
      <b/>
      <sz val="11"/>
      <color theme="0"/>
      <name val="Calibri"/>
      <family val="2"/>
      <scheme val="minor"/>
    </font>
    <font>
      <sz val="11"/>
      <name val="Calibri"/>
      <family val="2"/>
      <scheme val="minor"/>
    </font>
    <font>
      <sz val="10"/>
      <color theme="1"/>
      <name val="Arial"/>
      <family val="2"/>
    </font>
    <font>
      <sz val="10"/>
      <color rgb="FF222222"/>
      <name val="Lucida Sans Unicode"/>
      <family val="2"/>
    </font>
    <font>
      <b/>
      <sz val="11"/>
      <color theme="1"/>
      <name val="Calibri"/>
      <family val="2"/>
      <scheme val="minor"/>
    </font>
    <font>
      <b/>
      <sz val="11"/>
      <name val="Calibri"/>
      <family val="2"/>
      <scheme val="minor"/>
    </font>
    <font>
      <sz val="11"/>
      <color rgb="FF000000"/>
      <name val="Calibri"/>
      <family val="2"/>
      <scheme val="minor"/>
    </font>
    <font>
      <sz val="10"/>
      <color theme="1"/>
      <name val="Calibri"/>
      <family val="2"/>
    </font>
    <font>
      <b/>
      <sz val="10"/>
      <color rgb="FF00B0F0"/>
      <name val="Calibri"/>
      <family val="2"/>
      <scheme val="minor"/>
    </font>
    <font>
      <b/>
      <sz val="10"/>
      <color rgb="FFFF3399"/>
      <name val="Calibri"/>
      <family val="2"/>
      <scheme val="minor"/>
    </font>
    <font>
      <b/>
      <sz val="8"/>
      <color theme="0"/>
      <name val="Calibri"/>
      <family val="2"/>
      <scheme val="minor"/>
    </font>
    <font>
      <b/>
      <sz val="10"/>
      <color theme="3"/>
      <name val="Calibri"/>
      <family val="2"/>
      <scheme val="minor"/>
    </font>
    <font>
      <sz val="11"/>
      <color rgb="FFC00000"/>
      <name val="Calibri"/>
      <family val="2"/>
      <scheme val="minor"/>
    </font>
    <font>
      <b/>
      <sz val="10"/>
      <color rgb="FFFF0000"/>
      <name val="Calibri"/>
      <family val="2"/>
    </font>
    <font>
      <b/>
      <sz val="11"/>
      <color rgb="FF0070C0"/>
      <name val="Calibri"/>
      <family val="2"/>
      <scheme val="minor"/>
    </font>
    <font>
      <b/>
      <sz val="12"/>
      <color rgb="FF000000"/>
      <name val="Verdana"/>
      <family val="2"/>
    </font>
    <font>
      <sz val="12"/>
      <color rgb="FF000000"/>
      <name val="Verdana"/>
      <family val="2"/>
    </font>
    <font>
      <b/>
      <sz val="11"/>
      <color rgb="FFC00000"/>
      <name val="Calibri"/>
      <family val="2"/>
      <scheme val="minor"/>
    </font>
    <font>
      <sz val="10"/>
      <color rgb="FF000000"/>
      <name val="Calibri"/>
      <family val="2"/>
      <scheme val="minor"/>
    </font>
    <font>
      <sz val="10"/>
      <color rgb="FF000000"/>
      <name val="Calibri"/>
      <family val="2"/>
    </font>
    <font>
      <b/>
      <sz val="10"/>
      <color rgb="FF000000"/>
      <name val="Calibri"/>
      <family val="2"/>
      <scheme val="minor"/>
    </font>
    <font>
      <sz val="11"/>
      <color rgb="FF000000"/>
      <name val="Calibri"/>
      <family val="2"/>
    </font>
    <font>
      <b/>
      <sz val="10"/>
      <color rgb="FF00B0F0"/>
      <name val="Calibri"/>
      <family val="2"/>
    </font>
    <font>
      <b/>
      <sz val="10"/>
      <color rgb="FF0070C0"/>
      <name val="ARIAL"/>
      <family val="2"/>
    </font>
    <font>
      <b/>
      <sz val="10"/>
      <color rgb="FFC00000"/>
      <name val="Arial"/>
      <family val="2"/>
    </font>
    <font>
      <b/>
      <sz val="12"/>
      <color theme="0"/>
      <name val="Arial"/>
      <family val="2"/>
    </font>
    <font>
      <b/>
      <sz val="15"/>
      <color theme="0"/>
      <name val="Arial"/>
      <family val="2"/>
    </font>
    <font>
      <sz val="15"/>
      <color theme="0"/>
      <name val="Arial"/>
      <family val="2"/>
    </font>
    <font>
      <b/>
      <sz val="12"/>
      <color rgb="FFC00000"/>
      <name val="Arial"/>
      <family val="2"/>
    </font>
    <font>
      <b/>
      <sz val="9"/>
      <color rgb="FFC00000"/>
      <name val="Arial"/>
      <family val="2"/>
    </font>
    <font>
      <b/>
      <sz val="9"/>
      <color rgb="FF0070C0"/>
      <name val="Arial"/>
      <family val="2"/>
    </font>
    <font>
      <sz val="9"/>
      <color rgb="FF0070C0"/>
      <name val="Arial"/>
      <family val="2"/>
    </font>
    <font>
      <sz val="10"/>
      <color rgb="FF0070C0"/>
      <name val="Arial"/>
      <family val="2"/>
    </font>
    <font>
      <b/>
      <sz val="13"/>
      <color rgb="FFC00000"/>
      <name val="Arial"/>
      <family val="2"/>
    </font>
    <font>
      <b/>
      <sz val="10"/>
      <color rgb="FFFF0000"/>
      <name val="Arial"/>
      <family val="2"/>
    </font>
    <font>
      <b/>
      <sz val="15"/>
      <color rgb="FF0070C0"/>
      <name val="Arial"/>
      <family val="2"/>
    </font>
    <font>
      <sz val="10"/>
      <color rgb="FFFF0000"/>
      <name val="Arial"/>
      <family val="2"/>
    </font>
    <font>
      <sz val="11"/>
      <color theme="1"/>
      <name val="Arial"/>
      <family val="2"/>
    </font>
    <font>
      <b/>
      <sz val="10"/>
      <color theme="0"/>
      <name val="Arial"/>
      <family val="2"/>
    </font>
    <font>
      <b/>
      <sz val="18"/>
      <color rgb="FFC00000"/>
      <name val="Arial"/>
      <family val="2"/>
    </font>
    <font>
      <b/>
      <sz val="15"/>
      <color rgb="FFC00000"/>
      <name val="Arial"/>
      <family val="2"/>
    </font>
    <font>
      <b/>
      <sz val="9"/>
      <name val="Calibri"/>
      <family val="2"/>
      <scheme val="minor"/>
    </font>
    <font>
      <sz val="9"/>
      <color theme="1"/>
      <name val="Arial"/>
      <family val="2"/>
    </font>
    <font>
      <b/>
      <sz val="9"/>
      <color theme="1"/>
      <name val="Arial"/>
      <family val="2"/>
    </font>
    <font>
      <b/>
      <sz val="9"/>
      <color rgb="FF990000"/>
      <name val="Arial"/>
      <family val="2"/>
    </font>
    <font>
      <sz val="9"/>
      <color rgb="FF000000"/>
      <name val="Arial"/>
      <family val="2"/>
    </font>
  </fonts>
  <fills count="19">
    <fill>
      <patternFill patternType="none"/>
    </fill>
    <fill>
      <patternFill patternType="gray125"/>
    </fill>
    <fill>
      <patternFill patternType="lightUp"/>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8EDEC"/>
        <bgColor indexed="64"/>
      </patternFill>
    </fill>
    <fill>
      <patternFill patternType="solid">
        <fgColor rgb="FF70BDD2"/>
        <bgColor indexed="64"/>
      </patternFill>
    </fill>
    <fill>
      <patternFill patternType="solid">
        <fgColor rgb="FFE8F5F8"/>
        <bgColor indexed="64"/>
      </patternFill>
    </fill>
    <fill>
      <patternFill patternType="solid">
        <fgColor rgb="FFFFF9E5"/>
        <bgColor indexed="64"/>
      </patternFill>
    </fill>
    <fill>
      <patternFill patternType="solid">
        <fgColor theme="1" tint="0.34998626667073579"/>
        <bgColor indexed="64"/>
      </patternFill>
    </fill>
    <fill>
      <patternFill patternType="solid">
        <fgColor rgb="FFFFF2CC"/>
        <bgColor indexed="64"/>
      </patternFill>
    </fill>
    <fill>
      <patternFill patternType="solid">
        <fgColor theme="0" tint="-0.249977111117893"/>
        <bgColor indexed="64"/>
      </patternFill>
    </fill>
  </fills>
  <borders count="9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style="hair">
        <color indexed="64"/>
      </top>
      <bottom style="hair">
        <color indexed="64"/>
      </bottom>
      <diagonal/>
    </border>
    <border>
      <left style="thin">
        <color indexed="64"/>
      </left>
      <right style="thin">
        <color indexed="64"/>
      </right>
      <top style="hair">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dotted">
        <color rgb="FF000000"/>
      </top>
      <bottom style="hair">
        <color indexed="64"/>
      </bottom>
      <diagonal/>
    </border>
    <border>
      <left style="thin">
        <color indexed="64"/>
      </left>
      <right style="thin">
        <color rgb="FF000000"/>
      </right>
      <top style="hair">
        <color indexed="64"/>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medium">
        <color indexed="64"/>
      </right>
      <top/>
      <bottom style="hair">
        <color rgb="FF000000"/>
      </bottom>
      <diagonal/>
    </border>
  </borders>
  <cellStyleXfs count="20">
    <xf numFmtId="0" fontId="0" fillId="0" borderId="0"/>
    <xf numFmtId="164" fontId="1" fillId="0" borderId="0" applyFont="0" applyFill="0" applyBorder="0" applyAlignment="0" applyProtection="0"/>
    <xf numFmtId="0" fontId="36" fillId="0" borderId="0" applyNumberFormat="0" applyFill="0" applyBorder="0" applyAlignment="0" applyProtection="0">
      <alignment vertical="top"/>
      <protection locked="0"/>
    </xf>
    <xf numFmtId="0" fontId="43" fillId="0" borderId="0" applyNumberFormat="0" applyFill="0" applyBorder="0" applyAlignment="0" applyProtection="0"/>
    <xf numFmtId="165" fontId="9" fillId="0" borderId="0"/>
    <xf numFmtId="0" fontId="2" fillId="0" borderId="0"/>
    <xf numFmtId="0" fontId="7" fillId="0" borderId="0"/>
    <xf numFmtId="0" fontId="9" fillId="0" borderId="0"/>
    <xf numFmtId="0" fontId="8" fillId="0" borderId="0"/>
    <xf numFmtId="0" fontId="2" fillId="0" borderId="0"/>
    <xf numFmtId="0" fontId="13" fillId="0" borderId="0"/>
    <xf numFmtId="0" fontId="15"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cellStyleXfs>
  <cellXfs count="1246">
    <xf numFmtId="0" fontId="0" fillId="0" borderId="0" xfId="0"/>
    <xf numFmtId="0" fontId="44" fillId="0" borderId="0" xfId="0" applyFont="1"/>
    <xf numFmtId="0" fontId="45" fillId="0" borderId="0" xfId="0" applyFont="1"/>
    <xf numFmtId="0" fontId="46" fillId="0" borderId="0" xfId="0" applyFont="1" applyAlignment="1">
      <alignment wrapText="1"/>
    </xf>
    <xf numFmtId="0" fontId="46" fillId="0" borderId="0" xfId="0" applyFont="1" applyAlignment="1">
      <alignment horizontal="justify"/>
    </xf>
    <xf numFmtId="0" fontId="47" fillId="3" borderId="1" xfId="0" applyFont="1" applyFill="1" applyBorder="1"/>
    <xf numFmtId="0" fontId="46" fillId="0" borderId="0" xfId="0" applyFont="1" applyAlignment="1">
      <alignment vertical="center" wrapText="1"/>
    </xf>
    <xf numFmtId="0" fontId="4" fillId="0" borderId="0" xfId="0" applyFont="1"/>
    <xf numFmtId="0" fontId="5" fillId="0" borderId="0" xfId="0" applyFont="1"/>
    <xf numFmtId="0" fontId="46" fillId="0" borderId="0" xfId="0" applyFont="1" applyAlignment="1">
      <alignment horizontal="justify" vertical="center"/>
    </xf>
    <xf numFmtId="0" fontId="47" fillId="3" borderId="2" xfId="0" applyFont="1" applyFill="1" applyBorder="1"/>
    <xf numFmtId="0" fontId="47" fillId="3" borderId="2" xfId="0" applyFont="1" applyFill="1" applyBorder="1" applyAlignment="1">
      <alignment wrapText="1"/>
    </xf>
    <xf numFmtId="0" fontId="44" fillId="0" borderId="2" xfId="0" applyFont="1" applyBorder="1" applyAlignment="1">
      <alignment vertical="center"/>
    </xf>
    <xf numFmtId="0" fontId="48" fillId="0" borderId="2" xfId="0" applyFont="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6" fillId="0" borderId="4" xfId="0" applyFont="1" applyBorder="1" applyAlignment="1">
      <alignment vertical="center" wrapText="1"/>
    </xf>
    <xf numFmtId="0" fontId="3" fillId="0" borderId="4" xfId="0" applyFont="1" applyBorder="1" applyAlignment="1">
      <alignment vertical="center" wrapText="1"/>
    </xf>
    <xf numFmtId="0" fontId="48" fillId="0" borderId="5" xfId="0" applyFont="1" applyBorder="1" applyAlignment="1">
      <alignment vertical="center"/>
    </xf>
    <xf numFmtId="0" fontId="48" fillId="0" borderId="0" xfId="0" applyFont="1"/>
    <xf numFmtId="0" fontId="45" fillId="0" borderId="0" xfId="0" applyFont="1" applyAlignment="1">
      <alignment wrapText="1"/>
    </xf>
    <xf numFmtId="0" fontId="47" fillId="0" borderId="6" xfId="0" applyFont="1" applyBorder="1" applyAlignment="1">
      <alignment horizontal="center"/>
    </xf>
    <xf numFmtId="0" fontId="48" fillId="0" borderId="7" xfId="0" applyFont="1" applyBorder="1" applyAlignment="1">
      <alignment vertical="center"/>
    </xf>
    <xf numFmtId="0" fontId="46" fillId="0" borderId="8" xfId="0" applyFont="1" applyBorder="1" applyAlignment="1">
      <alignment horizontal="left" vertical="center" wrapText="1"/>
    </xf>
    <xf numFmtId="0" fontId="46" fillId="0" borderId="0" xfId="0" applyFont="1"/>
    <xf numFmtId="0" fontId="49" fillId="4" borderId="0" xfId="0" applyFont="1" applyFill="1" applyAlignment="1">
      <alignment vertical="center"/>
    </xf>
    <xf numFmtId="0" fontId="49" fillId="5" borderId="0" xfId="0" applyFont="1" applyFill="1" applyAlignment="1">
      <alignment vertical="center"/>
    </xf>
    <xf numFmtId="0" fontId="50" fillId="6" borderId="0" xfId="0" applyFont="1" applyFill="1" applyAlignment="1">
      <alignment vertical="center"/>
    </xf>
    <xf numFmtId="0" fontId="47" fillId="0" borderId="4" xfId="0" applyFont="1" applyBorder="1" applyAlignment="1">
      <alignment vertical="center"/>
    </xf>
    <xf numFmtId="0" fontId="51" fillId="0" borderId="2" xfId="0" applyFont="1" applyBorder="1" applyAlignment="1">
      <alignment horizontal="left" vertical="center" wrapText="1"/>
    </xf>
    <xf numFmtId="0" fontId="46"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46" fillId="0" borderId="4" xfId="0" applyFont="1" applyBorder="1" applyAlignment="1">
      <alignment horizontal="justify" vertical="center"/>
    </xf>
    <xf numFmtId="0" fontId="46" fillId="0" borderId="3" xfId="0" applyFont="1" applyBorder="1" applyAlignment="1">
      <alignment horizontal="left" vertical="center" wrapText="1"/>
    </xf>
    <xf numFmtId="0" fontId="46" fillId="0" borderId="10" xfId="0" applyFont="1" applyBorder="1" applyAlignment="1">
      <alignmen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47" fillId="0" borderId="12" xfId="0" applyFont="1" applyBorder="1" applyAlignment="1">
      <alignment vertical="center"/>
    </xf>
    <xf numFmtId="0" fontId="46" fillId="0" borderId="12" xfId="0" applyFont="1" applyBorder="1" applyAlignment="1">
      <alignment horizontal="left" vertical="center" wrapText="1"/>
    </xf>
    <xf numFmtId="0" fontId="52" fillId="0" borderId="0" xfId="0" applyFont="1"/>
    <xf numFmtId="0" fontId="0" fillId="0" borderId="0" xfId="0" applyAlignment="1">
      <alignment wrapText="1"/>
    </xf>
    <xf numFmtId="0" fontId="47" fillId="0" borderId="0" xfId="0" applyFont="1"/>
    <xf numFmtId="0" fontId="47" fillId="3" borderId="13" xfId="0" applyFont="1" applyFill="1" applyBorder="1"/>
    <xf numFmtId="0" fontId="47" fillId="0" borderId="0" xfId="0" applyFont="1" applyAlignment="1">
      <alignment wrapText="1"/>
    </xf>
    <xf numFmtId="0" fontId="46" fillId="0" borderId="2" xfId="0" applyFont="1" applyBorder="1" applyAlignment="1">
      <alignment horizontal="left" vertical="center" wrapText="1"/>
    </xf>
    <xf numFmtId="0" fontId="47" fillId="0" borderId="2" xfId="0" applyFont="1" applyBorder="1" applyAlignment="1">
      <alignment vertical="center"/>
    </xf>
    <xf numFmtId="0" fontId="47" fillId="3" borderId="2" xfId="0" applyFont="1" applyFill="1" applyBorder="1" applyAlignment="1">
      <alignment vertical="center"/>
    </xf>
    <xf numFmtId="0" fontId="47" fillId="0" borderId="0" xfId="0" applyFont="1" applyAlignment="1">
      <alignment vertical="center"/>
    </xf>
    <xf numFmtId="0" fontId="47" fillId="0" borderId="14" xfId="0" applyFont="1" applyBorder="1" applyAlignment="1">
      <alignment vertical="center"/>
    </xf>
    <xf numFmtId="0" fontId="46" fillId="0" borderId="10" xfId="0" applyFont="1" applyBorder="1" applyAlignment="1">
      <alignment horizontal="left" vertical="center" wrapText="1"/>
    </xf>
    <xf numFmtId="0" fontId="49" fillId="4" borderId="0" xfId="0" applyFont="1" applyFill="1" applyAlignment="1">
      <alignment horizontal="left" vertical="center" wrapText="1"/>
    </xf>
    <xf numFmtId="0" fontId="49" fillId="5" borderId="0" xfId="0" applyFont="1" applyFill="1" applyAlignment="1">
      <alignment horizontal="left" vertical="center" wrapText="1"/>
    </xf>
    <xf numFmtId="0" fontId="49" fillId="6" borderId="0" xfId="0" applyFont="1" applyFill="1" applyAlignment="1">
      <alignment horizontal="left" vertical="center" wrapText="1"/>
    </xf>
    <xf numFmtId="0" fontId="47" fillId="3" borderId="2" xfId="0" applyFont="1" applyFill="1" applyBorder="1" applyAlignment="1">
      <alignment vertical="center" wrapText="1"/>
    </xf>
    <xf numFmtId="0" fontId="47" fillId="0" borderId="0" xfId="0" applyFont="1" applyAlignment="1">
      <alignment vertical="center" wrapText="1"/>
    </xf>
    <xf numFmtId="0" fontId="49" fillId="4" borderId="0" xfId="0" applyFont="1" applyFill="1" applyAlignment="1">
      <alignment vertical="center" wrapText="1"/>
    </xf>
    <xf numFmtId="0" fontId="49" fillId="5" borderId="0" xfId="0" applyFont="1" applyFill="1" applyAlignment="1">
      <alignment vertical="center" wrapText="1"/>
    </xf>
    <xf numFmtId="0" fontId="49" fillId="6" borderId="0" xfId="0" applyFont="1" applyFill="1" applyAlignment="1">
      <alignment vertical="center" wrapText="1"/>
    </xf>
    <xf numFmtId="0" fontId="49" fillId="6" borderId="0" xfId="0" applyFont="1" applyFill="1" applyAlignment="1">
      <alignment vertical="center"/>
    </xf>
    <xf numFmtId="0" fontId="48" fillId="0" borderId="15" xfId="0" applyFont="1" applyBorder="1" applyAlignment="1">
      <alignment vertical="center"/>
    </xf>
    <xf numFmtId="0" fontId="47" fillId="0" borderId="13" xfId="0" applyFont="1" applyBorder="1" applyAlignment="1">
      <alignment vertical="center"/>
    </xf>
    <xf numFmtId="0" fontId="47" fillId="3" borderId="13" xfId="0" applyFont="1" applyFill="1" applyBorder="1" applyAlignment="1">
      <alignment vertical="center"/>
    </xf>
    <xf numFmtId="0" fontId="47" fillId="3" borderId="1" xfId="0" applyFont="1" applyFill="1" applyBorder="1" applyAlignment="1">
      <alignment vertical="center"/>
    </xf>
    <xf numFmtId="0" fontId="46" fillId="0" borderId="1" xfId="0" applyFont="1" applyBorder="1" applyAlignment="1">
      <alignment vertical="center" wrapText="1"/>
    </xf>
    <xf numFmtId="0" fontId="47" fillId="0" borderId="3" xfId="0" applyFont="1" applyBorder="1" applyAlignment="1">
      <alignment vertical="center"/>
    </xf>
    <xf numFmtId="0" fontId="47" fillId="0" borderId="7" xfId="0" applyFont="1" applyBorder="1"/>
    <xf numFmtId="0" fontId="49" fillId="6" borderId="7" xfId="0" applyFont="1" applyFill="1" applyBorder="1" applyAlignment="1">
      <alignment vertical="center"/>
    </xf>
    <xf numFmtId="0" fontId="50" fillId="4" borderId="0" xfId="0" applyFont="1" applyFill="1" applyAlignment="1">
      <alignment vertical="center"/>
    </xf>
    <xf numFmtId="0" fontId="50" fillId="5" borderId="0" xfId="0" applyFont="1" applyFill="1" applyAlignment="1">
      <alignment vertical="center"/>
    </xf>
    <xf numFmtId="0" fontId="49" fillId="4" borderId="14" xfId="0" applyFont="1" applyFill="1" applyBorder="1" applyAlignment="1">
      <alignment vertical="center"/>
    </xf>
    <xf numFmtId="0" fontId="49" fillId="4" borderId="16" xfId="0" applyFont="1" applyFill="1" applyBorder="1" applyAlignment="1">
      <alignment vertical="center"/>
    </xf>
    <xf numFmtId="0" fontId="49" fillId="5" borderId="7" xfId="0" applyFont="1" applyFill="1" applyBorder="1" applyAlignment="1">
      <alignment vertical="center"/>
    </xf>
    <xf numFmtId="0" fontId="49" fillId="4" borderId="16" xfId="0" applyFont="1" applyFill="1" applyBorder="1" applyAlignment="1">
      <alignment vertical="center" wrapText="1"/>
    </xf>
    <xf numFmtId="0" fontId="47" fillId="0" borderId="17" xfId="0" applyFont="1" applyBorder="1" applyAlignment="1">
      <alignment horizontal="center" wrapText="1"/>
    </xf>
    <xf numFmtId="0" fontId="53" fillId="0" borderId="0" xfId="0" applyFont="1"/>
    <xf numFmtId="0" fontId="48" fillId="3" borderId="13" xfId="0" applyFont="1" applyFill="1" applyBorder="1" applyAlignment="1">
      <alignment vertical="center"/>
    </xf>
    <xf numFmtId="0" fontId="48" fillId="3" borderId="2" xfId="0" applyFont="1" applyFill="1" applyBorder="1" applyAlignment="1">
      <alignment vertical="center" wrapText="1"/>
    </xf>
    <xf numFmtId="0" fontId="48" fillId="3" borderId="1" xfId="0" applyFont="1" applyFill="1" applyBorder="1" applyAlignment="1">
      <alignment vertical="center"/>
    </xf>
    <xf numFmtId="0" fontId="46" fillId="0" borderId="2" xfId="0" applyFont="1" applyBorder="1" applyAlignment="1">
      <alignment vertical="center" wrapText="1"/>
    </xf>
    <xf numFmtId="0" fontId="47" fillId="3" borderId="1" xfId="0" applyFont="1" applyFill="1" applyBorder="1" applyAlignment="1">
      <alignment wrapText="1"/>
    </xf>
    <xf numFmtId="0" fontId="6" fillId="0" borderId="9" xfId="0" applyFont="1" applyBorder="1" applyAlignment="1">
      <alignment vertical="center" wrapText="1"/>
    </xf>
    <xf numFmtId="0" fontId="47" fillId="3" borderId="1" xfId="0" applyFont="1" applyFill="1" applyBorder="1" applyAlignment="1">
      <alignment vertical="center" wrapText="1"/>
    </xf>
    <xf numFmtId="0" fontId="3" fillId="7" borderId="4" xfId="0" applyFont="1" applyFill="1" applyBorder="1" applyAlignment="1">
      <alignment horizontal="left" vertical="center" wrapText="1"/>
    </xf>
    <xf numFmtId="0" fontId="6" fillId="7" borderId="4" xfId="0" applyFont="1" applyFill="1" applyBorder="1" applyAlignment="1">
      <alignment horizontal="left" vertical="center" wrapText="1"/>
    </xf>
    <xf numFmtId="0" fontId="46" fillId="0" borderId="18" xfId="0" applyFont="1" applyBorder="1" applyAlignment="1">
      <alignment vertical="center" wrapText="1"/>
    </xf>
    <xf numFmtId="0" fontId="0" fillId="0" borderId="0" xfId="0" applyAlignment="1">
      <alignment vertical="center" wrapText="1"/>
    </xf>
    <xf numFmtId="0" fontId="54" fillId="8" borderId="14" xfId="0" applyFont="1" applyFill="1" applyBorder="1" applyAlignment="1">
      <alignment vertical="center"/>
    </xf>
    <xf numFmtId="0" fontId="54" fillId="8" borderId="16" xfId="0" applyFont="1" applyFill="1" applyBorder="1" applyAlignment="1">
      <alignment horizontal="center" vertical="center" wrapText="1"/>
    </xf>
    <xf numFmtId="0" fontId="55" fillId="0" borderId="0" xfId="0" applyFont="1"/>
    <xf numFmtId="0" fontId="56" fillId="0" borderId="0" xfId="0" applyFont="1" applyAlignment="1">
      <alignment vertical="center"/>
    </xf>
    <xf numFmtId="0" fontId="56" fillId="0" borderId="0" xfId="0" applyFont="1" applyAlignment="1">
      <alignment vertical="center" wrapText="1"/>
    </xf>
    <xf numFmtId="0" fontId="57" fillId="0" borderId="0" xfId="0" applyFont="1"/>
    <xf numFmtId="0" fontId="2" fillId="0" borderId="0" xfId="0" applyFont="1" applyAlignment="1">
      <alignment vertical="center" wrapText="1"/>
    </xf>
    <xf numFmtId="0" fontId="0" fillId="3" borderId="7" xfId="0" applyFill="1" applyBorder="1" applyAlignment="1">
      <alignment vertical="center"/>
    </xf>
    <xf numFmtId="0" fontId="58" fillId="3" borderId="0" xfId="0" applyFont="1" applyFill="1" applyAlignment="1">
      <alignment vertical="center" wrapText="1"/>
    </xf>
    <xf numFmtId="0" fontId="58" fillId="3"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vertical="center"/>
    </xf>
    <xf numFmtId="0" fontId="0" fillId="3" borderId="0" xfId="0" applyFill="1" applyAlignment="1">
      <alignment vertical="center" wrapText="1"/>
    </xf>
    <xf numFmtId="0" fontId="0" fillId="0" borderId="0" xfId="0" applyAlignment="1">
      <alignment vertical="center"/>
    </xf>
    <xf numFmtId="0" fontId="5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55" fillId="0" borderId="0" xfId="0" applyFont="1" applyAlignment="1">
      <alignment horizontal="justify" vertical="center" wrapText="1"/>
    </xf>
    <xf numFmtId="0" fontId="55" fillId="0" borderId="0" xfId="0" applyFont="1" applyAlignment="1">
      <alignment vertical="center"/>
    </xf>
    <xf numFmtId="0" fontId="55"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alignment horizontal="center" vertical="center" wrapText="1"/>
    </xf>
    <xf numFmtId="0" fontId="59" fillId="3" borderId="0" xfId="0" applyFont="1" applyFill="1" applyAlignment="1">
      <alignment horizontal="center" vertical="center" wrapText="1"/>
    </xf>
    <xf numFmtId="0" fontId="59" fillId="3" borderId="0" xfId="0" applyFont="1" applyFill="1" applyAlignment="1">
      <alignment horizontal="justify" vertical="center" wrapText="1"/>
    </xf>
    <xf numFmtId="0" fontId="60" fillId="0" borderId="0" xfId="0" applyFont="1" applyAlignment="1">
      <alignment horizontal="center" vertical="center" wrapText="1"/>
    </xf>
    <xf numFmtId="0" fontId="59" fillId="0" borderId="0" xfId="0" applyFont="1" applyAlignment="1">
      <alignment vertical="center" wrapText="1"/>
    </xf>
    <xf numFmtId="0" fontId="0" fillId="0" borderId="0" xfId="0" applyAlignment="1">
      <alignment horizontal="left" wrapText="1"/>
    </xf>
    <xf numFmtId="0" fontId="47" fillId="0" borderId="8" xfId="0" applyFont="1" applyBorder="1" applyAlignment="1">
      <alignment wrapText="1"/>
    </xf>
    <xf numFmtId="0" fontId="46" fillId="0" borderId="8" xfId="0" applyFont="1" applyBorder="1" applyAlignment="1">
      <alignment vertical="center" wrapText="1"/>
    </xf>
    <xf numFmtId="0" fontId="48" fillId="0" borderId="3" xfId="0" applyFont="1" applyBorder="1" applyAlignment="1">
      <alignment horizontal="left" vertical="center"/>
    </xf>
    <xf numFmtId="0" fontId="48" fillId="0" borderId="4" xfId="0" applyFont="1" applyBorder="1" applyAlignment="1">
      <alignment horizontal="left" vertical="center"/>
    </xf>
    <xf numFmtId="0" fontId="46" fillId="0" borderId="4" xfId="0" applyFont="1" applyBorder="1" applyAlignment="1">
      <alignment horizontal="left" vertical="center" wrapText="1"/>
    </xf>
    <xf numFmtId="0" fontId="6" fillId="0" borderId="4" xfId="0" applyFont="1" applyBorder="1" applyAlignment="1">
      <alignment horizontal="left" vertical="center" wrapText="1"/>
    </xf>
    <xf numFmtId="0" fontId="61" fillId="0" borderId="4" xfId="0" applyFont="1" applyBorder="1" applyAlignment="1">
      <alignment horizontal="left" vertical="center" wrapText="1"/>
    </xf>
    <xf numFmtId="0" fontId="3" fillId="0" borderId="0" xfId="0" applyFont="1" applyAlignment="1">
      <alignment vertical="center" wrapText="1"/>
    </xf>
    <xf numFmtId="0" fontId="3" fillId="0" borderId="19" xfId="0" applyFont="1" applyBorder="1" applyAlignment="1">
      <alignment horizontal="left" vertical="center" wrapText="1"/>
    </xf>
    <xf numFmtId="0" fontId="3" fillId="0" borderId="7" xfId="0" applyFont="1" applyBorder="1" applyAlignment="1">
      <alignment horizontal="left" vertical="center" wrapText="1"/>
    </xf>
    <xf numFmtId="0" fontId="51" fillId="0" borderId="4" xfId="0" applyFont="1" applyBorder="1" applyAlignment="1">
      <alignment horizontal="left" vertical="center" wrapText="1"/>
    </xf>
    <xf numFmtId="0" fontId="48" fillId="0" borderId="11" xfId="0" applyFont="1" applyBorder="1" applyAlignment="1">
      <alignment horizontal="left" vertical="center"/>
    </xf>
    <xf numFmtId="0" fontId="48" fillId="0" borderId="9" xfId="0" applyFont="1" applyBorder="1" applyAlignment="1">
      <alignment horizontal="left" vertical="center"/>
    </xf>
    <xf numFmtId="0" fontId="46" fillId="0" borderId="2" xfId="0" applyFont="1" applyBorder="1" applyAlignment="1">
      <alignment vertical="top" wrapText="1"/>
    </xf>
    <xf numFmtId="0" fontId="48" fillId="0" borderId="0" xfId="0" applyFont="1" applyAlignment="1">
      <alignment vertical="center"/>
    </xf>
    <xf numFmtId="0" fontId="46" fillId="0" borderId="0" xfId="0" applyFont="1" applyAlignment="1">
      <alignment horizontal="left" vertical="center" wrapText="1"/>
    </xf>
    <xf numFmtId="0" fontId="46" fillId="0" borderId="4" xfId="0" applyFont="1" applyBorder="1" applyAlignment="1">
      <alignment vertical="center" wrapText="1"/>
    </xf>
    <xf numFmtId="0" fontId="46" fillId="0" borderId="11" xfId="0" applyFont="1" applyBorder="1" applyAlignment="1">
      <alignment vertical="center" wrapText="1"/>
    </xf>
    <xf numFmtId="0" fontId="46" fillId="0" borderId="9" xfId="0" applyFont="1" applyBorder="1" applyAlignment="1">
      <alignment vertical="center" wrapText="1"/>
    </xf>
    <xf numFmtId="0" fontId="47" fillId="0" borderId="0" xfId="0" applyFont="1" applyAlignment="1">
      <alignment horizontal="center"/>
    </xf>
    <xf numFmtId="0" fontId="46" fillId="0" borderId="2" xfId="0" applyFont="1" applyBorder="1" applyAlignment="1">
      <alignment horizontal="center" vertical="center" wrapText="1"/>
    </xf>
    <xf numFmtId="0" fontId="62" fillId="0" borderId="0" xfId="0" applyFont="1"/>
    <xf numFmtId="0" fontId="5" fillId="0" borderId="0" xfId="0" applyFont="1" applyAlignment="1">
      <alignment vertical="center" wrapText="1"/>
    </xf>
    <xf numFmtId="0" fontId="63" fillId="0" borderId="0" xfId="0" applyFont="1" applyAlignment="1">
      <alignment vertical="center" wrapText="1"/>
    </xf>
    <xf numFmtId="0" fontId="4" fillId="0" borderId="11" xfId="0" applyFont="1" applyBorder="1" applyAlignment="1">
      <alignment horizontal="left" vertical="center"/>
    </xf>
    <xf numFmtId="0" fontId="51" fillId="0" borderId="11" xfId="0" applyFont="1" applyBorder="1" applyAlignment="1">
      <alignment vertical="center" wrapText="1"/>
    </xf>
    <xf numFmtId="0" fontId="51" fillId="0" borderId="4" xfId="0" applyFont="1" applyBorder="1" applyAlignment="1">
      <alignment vertical="center" wrapText="1"/>
    </xf>
    <xf numFmtId="0" fontId="49" fillId="0" borderId="0" xfId="0" applyFont="1"/>
    <xf numFmtId="0" fontId="51" fillId="0" borderId="2" xfId="0" applyFont="1" applyBorder="1" applyAlignment="1">
      <alignment vertical="center" wrapText="1"/>
    </xf>
    <xf numFmtId="0" fontId="51" fillId="0" borderId="3" xfId="0" applyFont="1" applyBorder="1" applyAlignment="1">
      <alignment vertical="center" wrapText="1"/>
    </xf>
    <xf numFmtId="0" fontId="51" fillId="0" borderId="5" xfId="0" applyFont="1" applyBorder="1" applyAlignment="1">
      <alignment vertical="center" wrapText="1"/>
    </xf>
    <xf numFmtId="0" fontId="61" fillId="0" borderId="5" xfId="0" applyFont="1" applyBorder="1" applyAlignment="1">
      <alignment vertical="center" wrapText="1"/>
    </xf>
    <xf numFmtId="0" fontId="46" fillId="0" borderId="3" xfId="0" applyFont="1" applyBorder="1" applyAlignment="1">
      <alignment vertical="center" wrapText="1"/>
    </xf>
    <xf numFmtId="0" fontId="46" fillId="0" borderId="16" xfId="0" applyFont="1" applyBorder="1" applyAlignment="1">
      <alignment vertical="center" wrapText="1"/>
    </xf>
    <xf numFmtId="0" fontId="47" fillId="0" borderId="2" xfId="0" applyFont="1" applyBorder="1" applyAlignment="1">
      <alignment vertical="center" wrapText="1"/>
    </xf>
    <xf numFmtId="0" fontId="51" fillId="0" borderId="8" xfId="0" applyFont="1" applyBorder="1" applyAlignment="1">
      <alignment horizontal="justify" vertical="center" wrapText="1"/>
    </xf>
    <xf numFmtId="0" fontId="46" fillId="0" borderId="20" xfId="0" applyFont="1" applyBorder="1" applyAlignment="1">
      <alignment vertical="center" wrapText="1"/>
    </xf>
    <xf numFmtId="0" fontId="63" fillId="0" borderId="0" xfId="0" applyFont="1" applyAlignment="1">
      <alignment wrapText="1"/>
    </xf>
    <xf numFmtId="0" fontId="51" fillId="0" borderId="20" xfId="0" applyFont="1" applyBorder="1" applyAlignment="1">
      <alignment vertical="center" wrapText="1"/>
    </xf>
    <xf numFmtId="0" fontId="64" fillId="0" borderId="0" xfId="0" applyFont="1" applyAlignment="1">
      <alignment vertical="center"/>
    </xf>
    <xf numFmtId="0" fontId="49" fillId="0" borderId="0" xfId="0" applyFont="1" applyAlignment="1">
      <alignment vertical="center"/>
    </xf>
    <xf numFmtId="0" fontId="49" fillId="0" borderId="0" xfId="0" applyFont="1" applyAlignment="1">
      <alignment horizontal="left" vertical="center" wrapText="1"/>
    </xf>
    <xf numFmtId="0" fontId="49" fillId="0" borderId="0" xfId="0" applyFont="1" applyAlignment="1">
      <alignment vertical="center" wrapText="1"/>
    </xf>
    <xf numFmtId="0" fontId="47" fillId="3" borderId="0" xfId="0" applyFont="1" applyFill="1"/>
    <xf numFmtId="0" fontId="47" fillId="3" borderId="0" xfId="0" applyFont="1" applyFill="1" applyAlignment="1">
      <alignment wrapText="1"/>
    </xf>
    <xf numFmtId="0" fontId="64" fillId="0" borderId="0" xfId="0" applyFont="1"/>
    <xf numFmtId="0" fontId="49" fillId="0" borderId="0" xfId="0" applyFont="1" applyAlignment="1">
      <alignment horizontal="left" wrapText="1"/>
    </xf>
    <xf numFmtId="0" fontId="3" fillId="0" borderId="9" xfId="0" applyFont="1" applyBorder="1" applyAlignment="1">
      <alignment vertical="center" wrapText="1"/>
    </xf>
    <xf numFmtId="0" fontId="46" fillId="0" borderId="12" xfId="0" applyFont="1" applyBorder="1" applyAlignment="1">
      <alignment vertical="center" wrapText="1"/>
    </xf>
    <xf numFmtId="0" fontId="52" fillId="0" borderId="7" xfId="0" applyFont="1" applyBorder="1" applyAlignment="1">
      <alignment vertical="center" wrapText="1"/>
    </xf>
    <xf numFmtId="0" fontId="65" fillId="0" borderId="7" xfId="0" applyFont="1" applyBorder="1" applyAlignment="1">
      <alignment vertical="center" wrapText="1"/>
    </xf>
    <xf numFmtId="0" fontId="52" fillId="0" borderId="0" xfId="0" applyFont="1" applyAlignment="1">
      <alignment vertical="center"/>
    </xf>
    <xf numFmtId="0" fontId="48" fillId="0" borderId="4" xfId="0" applyFont="1" applyBorder="1" applyAlignment="1">
      <alignment vertical="center" wrapText="1"/>
    </xf>
    <xf numFmtId="0" fontId="51" fillId="0" borderId="9" xfId="0" applyFont="1" applyBorder="1" applyAlignment="1">
      <alignment vertical="center" wrapText="1"/>
    </xf>
    <xf numFmtId="0" fontId="47" fillId="0" borderId="8" xfId="0" applyFont="1" applyBorder="1"/>
    <xf numFmtId="0" fontId="3" fillId="0" borderId="11" xfId="0" applyFont="1" applyBorder="1" applyAlignment="1">
      <alignment vertical="center" wrapText="1"/>
    </xf>
    <xf numFmtId="0" fontId="61" fillId="0" borderId="4" xfId="0" applyFont="1" applyBorder="1" applyAlignment="1">
      <alignment vertical="center" wrapText="1"/>
    </xf>
    <xf numFmtId="0" fontId="46" fillId="0" borderId="21" xfId="0" applyFont="1" applyBorder="1" applyAlignment="1">
      <alignment vertical="center" wrapText="1"/>
    </xf>
    <xf numFmtId="0" fontId="46" fillId="0" borderId="17" xfId="0" applyFont="1" applyBorder="1" applyAlignment="1">
      <alignment vertical="center" wrapText="1"/>
    </xf>
    <xf numFmtId="0" fontId="51" fillId="0" borderId="22" xfId="0" applyFont="1" applyBorder="1" applyAlignment="1">
      <alignment vertical="center" wrapText="1"/>
    </xf>
    <xf numFmtId="0" fontId="3" fillId="0" borderId="5" xfId="0" applyFont="1" applyBorder="1" applyAlignment="1">
      <alignment vertical="center" wrapText="1"/>
    </xf>
    <xf numFmtId="0" fontId="46" fillId="0" borderId="23" xfId="0" applyFont="1" applyBorder="1" applyAlignment="1">
      <alignment vertical="center" wrapText="1"/>
    </xf>
    <xf numFmtId="0" fontId="47" fillId="0" borderId="11" xfId="0" applyFont="1" applyBorder="1" applyAlignment="1">
      <alignment vertical="center"/>
    </xf>
    <xf numFmtId="0" fontId="48" fillId="0" borderId="11" xfId="0" applyFont="1" applyBorder="1" applyAlignment="1">
      <alignment vertical="center"/>
    </xf>
    <xf numFmtId="0" fontId="3" fillId="0" borderId="85" xfId="0" applyFont="1" applyBorder="1" applyAlignment="1">
      <alignment horizontal="left" vertical="center" wrapText="1"/>
    </xf>
    <xf numFmtId="0" fontId="66" fillId="0" borderId="0" xfId="0" applyFont="1" applyAlignment="1">
      <alignment vertical="center" wrapText="1"/>
    </xf>
    <xf numFmtId="0" fontId="3" fillId="0" borderId="3" xfId="0" applyFont="1" applyBorder="1" applyAlignment="1">
      <alignment vertical="center" wrapText="1"/>
    </xf>
    <xf numFmtId="0" fontId="3" fillId="0" borderId="15" xfId="0" applyFont="1" applyBorder="1" applyAlignment="1">
      <alignment vertical="center" wrapText="1"/>
    </xf>
    <xf numFmtId="0" fontId="51" fillId="0" borderId="15" xfId="0" applyFont="1" applyBorder="1" applyAlignment="1">
      <alignment wrapText="1"/>
    </xf>
    <xf numFmtId="0" fontId="67" fillId="0" borderId="7" xfId="0" applyFont="1" applyBorder="1" applyAlignment="1">
      <alignment horizontal="left" vertical="center" wrapText="1"/>
    </xf>
    <xf numFmtId="0" fontId="61" fillId="0" borderId="11" xfId="0" applyFont="1" applyBorder="1" applyAlignment="1">
      <alignment horizontal="left" vertical="center" wrapText="1"/>
    </xf>
    <xf numFmtId="0" fontId="47" fillId="0" borderId="24" xfId="0" applyFont="1" applyBorder="1" applyAlignment="1">
      <alignment horizontal="left" vertical="center"/>
    </xf>
    <xf numFmtId="0" fontId="51" fillId="0" borderId="11" xfId="0" applyFont="1" applyBorder="1" applyAlignment="1">
      <alignment horizontal="left" vertical="center" wrapText="1"/>
    </xf>
    <xf numFmtId="0" fontId="68" fillId="0" borderId="0" xfId="0" applyFont="1" applyAlignment="1">
      <alignment vertical="center" wrapText="1"/>
    </xf>
    <xf numFmtId="0" fontId="61" fillId="0" borderId="85" xfId="0" applyFont="1" applyBorder="1" applyAlignment="1">
      <alignment vertical="center" wrapText="1"/>
    </xf>
    <xf numFmtId="0" fontId="3" fillId="0" borderId="86" xfId="0" applyFont="1" applyBorder="1" applyAlignment="1">
      <alignment horizontal="left" vertical="center" wrapText="1"/>
    </xf>
    <xf numFmtId="0" fontId="69" fillId="0" borderId="0" xfId="0" applyFont="1" applyAlignment="1">
      <alignment wrapText="1"/>
    </xf>
    <xf numFmtId="0" fontId="70" fillId="0" borderId="0" xfId="0" applyFont="1" applyAlignment="1">
      <alignment wrapText="1"/>
    </xf>
    <xf numFmtId="0" fontId="48" fillId="0" borderId="87" xfId="0" applyFont="1" applyBorder="1" applyAlignment="1">
      <alignment horizontal="left" vertical="center"/>
    </xf>
    <xf numFmtId="0" fontId="60" fillId="0" borderId="0" xfId="0" applyFont="1" applyAlignment="1">
      <alignment horizontal="left" vertical="center" wrapText="1"/>
    </xf>
    <xf numFmtId="0" fontId="3" fillId="0" borderId="4" xfId="0" applyFont="1" applyBorder="1" applyAlignment="1">
      <alignment wrapText="1"/>
    </xf>
    <xf numFmtId="0" fontId="71" fillId="0" borderId="0" xfId="0" applyFont="1" applyAlignment="1">
      <alignment horizontal="left" wrapText="1"/>
    </xf>
    <xf numFmtId="0" fontId="47" fillId="3" borderId="12" xfId="0" applyFont="1" applyFill="1" applyBorder="1" applyAlignment="1">
      <alignment vertical="center" wrapText="1"/>
    </xf>
    <xf numFmtId="0" fontId="3" fillId="0" borderId="88"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61" fillId="0" borderId="3" xfId="0" applyFont="1" applyBorder="1" applyAlignment="1">
      <alignment horizontal="left" vertical="center" wrapText="1"/>
    </xf>
    <xf numFmtId="0" fontId="48" fillId="0" borderId="21" xfId="0" applyFont="1" applyBorder="1" applyAlignment="1">
      <alignment vertical="center"/>
    </xf>
    <xf numFmtId="0" fontId="3" fillId="7" borderId="11"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47" fillId="0" borderId="11" xfId="0" applyFont="1" applyBorder="1" applyAlignment="1">
      <alignment vertical="center" wrapText="1"/>
    </xf>
    <xf numFmtId="0" fontId="47" fillId="0" borderId="24" xfId="0" applyFont="1" applyBorder="1" applyAlignment="1">
      <alignment vertical="center"/>
    </xf>
    <xf numFmtId="0" fontId="48" fillId="0" borderId="7" xfId="0" applyFont="1" applyBorder="1" applyAlignment="1">
      <alignment horizontal="left" vertical="center"/>
    </xf>
    <xf numFmtId="0" fontId="3" fillId="0" borderId="21" xfId="0" applyFont="1" applyBorder="1" applyAlignment="1">
      <alignment horizontal="left" vertical="center" wrapText="1"/>
    </xf>
    <xf numFmtId="0" fontId="3" fillId="0" borderId="8" xfId="0" applyFont="1" applyBorder="1" applyAlignment="1">
      <alignment horizontal="left" vertical="center" wrapText="1"/>
    </xf>
    <xf numFmtId="0" fontId="48" fillId="0" borderId="25" xfId="0" applyFont="1" applyBorder="1" applyAlignment="1">
      <alignment vertical="center"/>
    </xf>
    <xf numFmtId="0" fontId="47" fillId="0" borderId="4" xfId="0" applyFont="1" applyBorder="1" applyAlignment="1">
      <alignment vertical="center" wrapText="1"/>
    </xf>
    <xf numFmtId="0" fontId="46" fillId="0" borderId="4" xfId="0" applyFont="1" applyBorder="1" applyAlignment="1">
      <alignment vertical="center"/>
    </xf>
    <xf numFmtId="0" fontId="72" fillId="0" borderId="15" xfId="0" applyFont="1" applyBorder="1" applyAlignment="1">
      <alignment vertical="center" wrapText="1"/>
    </xf>
    <xf numFmtId="0" fontId="72" fillId="0" borderId="8" xfId="0" applyFont="1" applyBorder="1" applyAlignment="1">
      <alignment vertical="center" wrapText="1"/>
    </xf>
    <xf numFmtId="0" fontId="72" fillId="0" borderId="4" xfId="0" applyFont="1" applyBorder="1" applyAlignment="1">
      <alignment vertical="center" wrapText="1"/>
    </xf>
    <xf numFmtId="0" fontId="72" fillId="0" borderId="11" xfId="0" applyFont="1" applyBorder="1" applyAlignment="1">
      <alignment vertical="center" wrapText="1"/>
    </xf>
    <xf numFmtId="0" fontId="72" fillId="0" borderId="5" xfId="0" applyFont="1" applyBorder="1" applyAlignment="1">
      <alignment vertical="center" wrapText="1"/>
    </xf>
    <xf numFmtId="0" fontId="72" fillId="0" borderId="4" xfId="0" applyFont="1" applyBorder="1" applyAlignment="1">
      <alignment horizontal="left" vertical="center" wrapText="1"/>
    </xf>
    <xf numFmtId="0" fontId="73" fillId="0" borderId="4" xfId="0" applyFont="1" applyBorder="1" applyAlignment="1">
      <alignment horizontal="left" vertical="center" wrapText="1"/>
    </xf>
    <xf numFmtId="0" fontId="51" fillId="0" borderId="15" xfId="0" applyFont="1" applyBorder="1" applyAlignment="1">
      <alignment vertical="center" wrapText="1"/>
    </xf>
    <xf numFmtId="0" fontId="51" fillId="0" borderId="8" xfId="0" applyFont="1" applyBorder="1" applyAlignment="1">
      <alignment vertical="center" wrapText="1"/>
    </xf>
    <xf numFmtId="0" fontId="51" fillId="0" borderId="7" xfId="0" applyFont="1" applyBorder="1" applyAlignment="1">
      <alignment vertical="center" wrapText="1"/>
    </xf>
    <xf numFmtId="0" fontId="46" fillId="0" borderId="5" xfId="0" applyFont="1" applyBorder="1" applyAlignment="1">
      <alignment vertical="center" wrapText="1"/>
    </xf>
    <xf numFmtId="0" fontId="74" fillId="0" borderId="4" xfId="0" applyFont="1" applyBorder="1" applyAlignment="1">
      <alignment vertical="center"/>
    </xf>
    <xf numFmtId="0" fontId="74" fillId="0" borderId="3" xfId="0" applyFont="1" applyBorder="1" applyAlignment="1">
      <alignment vertical="center"/>
    </xf>
    <xf numFmtId="0" fontId="73" fillId="0" borderId="19" xfId="0" applyFont="1" applyBorder="1" applyAlignment="1">
      <alignment horizontal="left" vertical="center" wrapText="1"/>
    </xf>
    <xf numFmtId="0" fontId="74" fillId="0" borderId="11" xfId="0" applyFont="1" applyBorder="1" applyAlignment="1">
      <alignment vertical="center"/>
    </xf>
    <xf numFmtId="0" fontId="47" fillId="0" borderId="15" xfId="0" applyFont="1" applyBorder="1" applyAlignment="1">
      <alignment vertical="center"/>
    </xf>
    <xf numFmtId="0" fontId="61" fillId="0" borderId="11" xfId="0" applyFont="1" applyBorder="1" applyAlignment="1">
      <alignment vertical="center" wrapText="1"/>
    </xf>
    <xf numFmtId="0" fontId="51" fillId="0" borderId="89" xfId="0" applyFont="1" applyBorder="1" applyAlignment="1">
      <alignment vertical="center" wrapText="1"/>
    </xf>
    <xf numFmtId="0" fontId="72" fillId="0" borderId="18" xfId="0" applyFont="1" applyBorder="1" applyAlignment="1">
      <alignment vertical="center" wrapText="1"/>
    </xf>
    <xf numFmtId="0" fontId="74" fillId="3" borderId="12" xfId="0" applyFont="1" applyFill="1" applyBorder="1" applyAlignment="1">
      <alignment vertical="center" wrapText="1"/>
    </xf>
    <xf numFmtId="0" fontId="73" fillId="0" borderId="3" xfId="0" applyFont="1" applyBorder="1" applyAlignment="1">
      <alignment horizontal="left" vertical="center" wrapText="1"/>
    </xf>
    <xf numFmtId="0" fontId="75" fillId="0" borderId="0" xfId="0" applyFont="1" applyAlignment="1">
      <alignment horizontal="left" vertical="center" wrapText="1"/>
    </xf>
    <xf numFmtId="0" fontId="2" fillId="0" borderId="0" xfId="0" applyFont="1" applyAlignment="1">
      <alignment horizontal="left" vertical="center" wrapText="1"/>
    </xf>
    <xf numFmtId="0" fontId="76" fillId="0" borderId="0" xfId="0" applyFont="1" applyAlignment="1">
      <alignment vertical="center" wrapText="1"/>
    </xf>
    <xf numFmtId="0" fontId="2" fillId="0" borderId="0" xfId="5" applyAlignment="1">
      <alignment vertical="center"/>
    </xf>
    <xf numFmtId="0" fontId="20" fillId="0" borderId="0" xfId="5" applyFont="1" applyAlignment="1">
      <alignment horizontal="left" vertical="center"/>
    </xf>
    <xf numFmtId="0" fontId="20" fillId="9" borderId="26" xfId="5" applyFont="1" applyFill="1" applyBorder="1" applyAlignment="1">
      <alignment horizontal="center" vertical="center" wrapText="1"/>
    </xf>
    <xf numFmtId="0" fontId="20" fillId="0" borderId="0" xfId="5" applyFont="1" applyAlignment="1">
      <alignment horizontal="center" vertical="center" wrapText="1"/>
    </xf>
    <xf numFmtId="0" fontId="2" fillId="0" borderId="27" xfId="5" applyBorder="1" applyAlignment="1" applyProtection="1">
      <alignment horizontal="left" vertical="center"/>
      <protection locked="0"/>
    </xf>
    <xf numFmtId="0" fontId="2" fillId="0" borderId="0" xfId="5" applyAlignment="1">
      <alignment horizontal="left" vertical="center"/>
    </xf>
    <xf numFmtId="0" fontId="2" fillId="0" borderId="28" xfId="5" applyBorder="1" applyAlignment="1" applyProtection="1">
      <alignment horizontal="left" vertical="center"/>
      <protection locked="0"/>
    </xf>
    <xf numFmtId="4" fontId="2" fillId="0" borderId="0" xfId="7" applyNumberFormat="1" applyFont="1" applyAlignment="1">
      <alignment vertical="center" wrapText="1"/>
    </xf>
    <xf numFmtId="4" fontId="2" fillId="0" borderId="0" xfId="7" applyNumberFormat="1" applyFont="1" applyAlignment="1">
      <alignment vertical="center"/>
    </xf>
    <xf numFmtId="4" fontId="20" fillId="9" borderId="29" xfId="7" applyNumberFormat="1" applyFont="1" applyFill="1" applyBorder="1" applyAlignment="1">
      <alignment horizontal="center" vertical="center" wrapText="1"/>
    </xf>
    <xf numFmtId="4" fontId="20" fillId="9" borderId="30" xfId="7" applyNumberFormat="1" applyFont="1" applyFill="1" applyBorder="1" applyAlignment="1">
      <alignment horizontal="center" vertical="center" wrapText="1"/>
    </xf>
    <xf numFmtId="4" fontId="20" fillId="10" borderId="0" xfId="7" applyNumberFormat="1" applyFont="1" applyFill="1" applyAlignment="1">
      <alignment horizontal="center" vertical="center" wrapText="1"/>
    </xf>
    <xf numFmtId="4" fontId="20" fillId="0" borderId="0" xfId="7" applyNumberFormat="1" applyFont="1" applyAlignment="1">
      <alignment horizontal="center" vertical="center" wrapText="1"/>
    </xf>
    <xf numFmtId="4" fontId="2" fillId="0" borderId="31" xfId="7" applyNumberFormat="1" applyFont="1" applyBorder="1" applyAlignment="1">
      <alignment vertical="center"/>
    </xf>
    <xf numFmtId="10" fontId="20" fillId="0" borderId="32" xfId="7" applyNumberFormat="1" applyFont="1" applyBorder="1" applyAlignment="1">
      <alignment horizontal="right" vertical="center"/>
    </xf>
    <xf numFmtId="10" fontId="77" fillId="0" borderId="0" xfId="7" applyNumberFormat="1" applyFont="1" applyAlignment="1">
      <alignment horizontal="right" vertical="center"/>
    </xf>
    <xf numFmtId="0" fontId="78" fillId="0" borderId="0" xfId="5" applyFont="1" applyAlignment="1">
      <alignment horizontal="left" vertical="center"/>
    </xf>
    <xf numFmtId="0" fontId="20" fillId="9" borderId="33" xfId="5" applyFont="1" applyFill="1" applyBorder="1" applyAlignment="1">
      <alignment horizontal="center" vertical="center"/>
    </xf>
    <xf numFmtId="4" fontId="20" fillId="9" borderId="34" xfId="7" applyNumberFormat="1" applyFont="1" applyFill="1" applyBorder="1" applyAlignment="1">
      <alignment horizontal="center" vertical="center" wrapText="1"/>
    </xf>
    <xf numFmtId="4" fontId="20" fillId="9" borderId="26" xfId="7" applyNumberFormat="1" applyFont="1" applyFill="1" applyBorder="1" applyAlignment="1">
      <alignment horizontal="center" vertical="center" wrapText="1"/>
    </xf>
    <xf numFmtId="4" fontId="2" fillId="0" borderId="0" xfId="7" applyNumberFormat="1" applyFont="1" applyAlignment="1">
      <alignment horizontal="center" vertical="center" wrapText="1"/>
    </xf>
    <xf numFmtId="4" fontId="2" fillId="0" borderId="35" xfId="7" applyNumberFormat="1" applyFont="1" applyBorder="1" applyAlignment="1">
      <alignment vertical="center" wrapText="1"/>
    </xf>
    <xf numFmtId="4" fontId="2" fillId="0" borderId="36" xfId="7" applyNumberFormat="1" applyFont="1" applyBorder="1" applyAlignment="1">
      <alignment vertical="center"/>
    </xf>
    <xf numFmtId="4" fontId="2" fillId="0" borderId="37" xfId="7" applyNumberFormat="1" applyFont="1" applyBorder="1" applyAlignment="1">
      <alignment vertical="center"/>
    </xf>
    <xf numFmtId="4" fontId="21" fillId="0" borderId="38" xfId="7" applyNumberFormat="1" applyFont="1" applyBorder="1" applyAlignment="1">
      <alignment horizontal="left" vertical="center" wrapText="1" indent="2"/>
    </xf>
    <xf numFmtId="4" fontId="21" fillId="11" borderId="4" xfId="7" applyNumberFormat="1" applyFont="1" applyFill="1" applyBorder="1" applyAlignment="1" applyProtection="1">
      <alignment vertical="center"/>
      <protection locked="0"/>
    </xf>
    <xf numFmtId="4" fontId="21" fillId="0" borderId="39" xfId="7" applyNumberFormat="1" applyFont="1" applyBorder="1" applyAlignment="1">
      <alignment vertical="center"/>
    </xf>
    <xf numFmtId="4" fontId="21" fillId="0" borderId="0" xfId="7" applyNumberFormat="1" applyFont="1" applyAlignment="1">
      <alignment vertical="center"/>
    </xf>
    <xf numFmtId="4" fontId="21" fillId="0" borderId="40" xfId="7" applyNumberFormat="1" applyFont="1" applyBorder="1" applyAlignment="1">
      <alignment horizontal="left" vertical="center" wrapText="1" indent="2"/>
    </xf>
    <xf numFmtId="4" fontId="21" fillId="11" borderId="9" xfId="7" applyNumberFormat="1" applyFont="1" applyFill="1" applyBorder="1" applyAlignment="1" applyProtection="1">
      <alignment vertical="center"/>
      <protection locked="0"/>
    </xf>
    <xf numFmtId="4" fontId="21" fillId="0" borderId="41" xfId="7" applyNumberFormat="1" applyFont="1" applyBorder="1" applyAlignment="1">
      <alignment vertical="center"/>
    </xf>
    <xf numFmtId="4" fontId="2" fillId="0" borderId="42" xfId="7" applyNumberFormat="1" applyFont="1" applyBorder="1" applyAlignment="1">
      <alignment vertical="center" wrapText="1"/>
    </xf>
    <xf numFmtId="4" fontId="2" fillId="11" borderId="2" xfId="7" applyNumberFormat="1" applyFont="1" applyFill="1" applyBorder="1" applyAlignment="1" applyProtection="1">
      <alignment vertical="center"/>
      <protection locked="0"/>
    </xf>
    <xf numFmtId="4" fontId="2" fillId="0" borderId="28" xfId="7" applyNumberFormat="1" applyFont="1" applyBorder="1" applyAlignment="1">
      <alignment vertical="center"/>
    </xf>
    <xf numFmtId="4" fontId="2" fillId="0" borderId="43" xfId="7" applyNumberFormat="1" applyFont="1" applyBorder="1" applyAlignment="1">
      <alignment vertical="center" wrapText="1"/>
    </xf>
    <xf numFmtId="4" fontId="2" fillId="0" borderId="3" xfId="7" applyNumberFormat="1" applyFont="1" applyBorder="1" applyAlignment="1">
      <alignment vertical="center"/>
    </xf>
    <xf numFmtId="4" fontId="2" fillId="0" borderId="44" xfId="7" applyNumberFormat="1" applyFont="1" applyBorder="1" applyAlignment="1">
      <alignment vertical="center"/>
    </xf>
    <xf numFmtId="4" fontId="2" fillId="11" borderId="4" xfId="7" applyNumberFormat="1" applyFont="1" applyFill="1" applyBorder="1" applyAlignment="1" applyProtection="1">
      <alignment vertical="center"/>
      <protection locked="0"/>
    </xf>
    <xf numFmtId="4" fontId="21" fillId="0" borderId="45" xfId="7" applyNumberFormat="1" applyFont="1" applyBorder="1" applyAlignment="1">
      <alignment horizontal="left" vertical="center" wrapText="1" indent="2"/>
    </xf>
    <xf numFmtId="4" fontId="2" fillId="11" borderId="46" xfId="7" applyNumberFormat="1" applyFont="1" applyFill="1" applyBorder="1" applyAlignment="1" applyProtection="1">
      <alignment vertical="center"/>
      <protection locked="0"/>
    </xf>
    <xf numFmtId="4" fontId="21" fillId="0" borderId="47" xfId="7" applyNumberFormat="1" applyFont="1" applyBorder="1" applyAlignment="1">
      <alignment vertical="center"/>
    </xf>
    <xf numFmtId="4" fontId="20" fillId="9" borderId="33" xfId="7" applyNumberFormat="1" applyFont="1" applyFill="1" applyBorder="1" applyAlignment="1">
      <alignment vertical="center" wrapText="1"/>
    </xf>
    <xf numFmtId="4" fontId="20" fillId="9" borderId="34" xfId="7" applyNumberFormat="1" applyFont="1" applyFill="1" applyBorder="1" applyAlignment="1">
      <alignment vertical="center"/>
    </xf>
    <xf numFmtId="4" fontId="20" fillId="9" borderId="26" xfId="7" applyNumberFormat="1" applyFont="1" applyFill="1" applyBorder="1" applyAlignment="1">
      <alignment vertical="center"/>
    </xf>
    <xf numFmtId="4" fontId="2" fillId="0" borderId="48" xfId="7" applyNumberFormat="1" applyFont="1" applyBorder="1" applyAlignment="1">
      <alignment vertical="center" wrapText="1"/>
    </xf>
    <xf numFmtId="4" fontId="2" fillId="11" borderId="21" xfId="7" applyNumberFormat="1" applyFont="1" applyFill="1" applyBorder="1" applyAlignment="1" applyProtection="1">
      <alignment vertical="center"/>
      <protection locked="0"/>
    </xf>
    <xf numFmtId="4" fontId="2" fillId="2" borderId="21" xfId="7" applyNumberFormat="1" applyFont="1" applyFill="1" applyBorder="1" applyAlignment="1">
      <alignment vertical="center"/>
    </xf>
    <xf numFmtId="4" fontId="2" fillId="0" borderId="27" xfId="7" applyNumberFormat="1" applyFont="1" applyBorder="1" applyAlignment="1">
      <alignment vertical="center"/>
    </xf>
    <xf numFmtId="4" fontId="2" fillId="2" borderId="3" xfId="7" applyNumberFormat="1" applyFont="1" applyFill="1" applyBorder="1" applyAlignment="1">
      <alignment vertical="center"/>
    </xf>
    <xf numFmtId="4" fontId="21" fillId="2" borderId="4" xfId="7" applyNumberFormat="1" applyFont="1" applyFill="1" applyBorder="1" applyAlignment="1">
      <alignment vertical="center"/>
    </xf>
    <xf numFmtId="4" fontId="21" fillId="2" borderId="9" xfId="7" applyNumberFormat="1" applyFont="1" applyFill="1" applyBorder="1" applyAlignment="1">
      <alignment vertical="center"/>
    </xf>
    <xf numFmtId="4" fontId="2" fillId="0" borderId="49" xfId="7" applyNumberFormat="1" applyFont="1" applyBorder="1" applyAlignment="1">
      <alignment vertical="center" wrapText="1"/>
    </xf>
    <xf numFmtId="4" fontId="2" fillId="10" borderId="12" xfId="7" applyNumberFormat="1" applyFont="1" applyFill="1" applyBorder="1" applyAlignment="1">
      <alignment vertical="center"/>
    </xf>
    <xf numFmtId="4" fontId="2" fillId="0" borderId="12" xfId="7" applyNumberFormat="1" applyFont="1" applyBorder="1" applyAlignment="1">
      <alignment vertical="center"/>
    </xf>
    <xf numFmtId="4" fontId="2" fillId="0" borderId="50" xfId="7" applyNumberFormat="1" applyFont="1" applyBorder="1" applyAlignment="1">
      <alignment vertical="center"/>
    </xf>
    <xf numFmtId="4" fontId="20" fillId="10" borderId="0" xfId="7" applyNumberFormat="1" applyFont="1" applyFill="1" applyAlignment="1">
      <alignment vertical="center" wrapText="1"/>
    </xf>
    <xf numFmtId="4" fontId="20" fillId="10" borderId="0" xfId="7" applyNumberFormat="1" applyFont="1" applyFill="1" applyAlignment="1">
      <alignment vertical="center"/>
    </xf>
    <xf numFmtId="4" fontId="2" fillId="10" borderId="0" xfId="7" applyNumberFormat="1" applyFont="1" applyFill="1" applyAlignment="1">
      <alignment vertical="center"/>
    </xf>
    <xf numFmtId="0" fontId="20" fillId="10" borderId="0" xfId="5" applyFont="1" applyFill="1" applyAlignment="1">
      <alignment vertical="center"/>
    </xf>
    <xf numFmtId="4" fontId="2" fillId="10" borderId="0" xfId="5" applyNumberFormat="1" applyFill="1" applyAlignment="1">
      <alignment vertical="center"/>
    </xf>
    <xf numFmtId="4" fontId="20" fillId="9" borderId="51" xfId="5" applyNumberFormat="1" applyFont="1" applyFill="1" applyBorder="1" applyAlignment="1">
      <alignment horizontal="center" vertical="center" wrapText="1"/>
    </xf>
    <xf numFmtId="4" fontId="20" fillId="9" borderId="26" xfId="5" applyNumberFormat="1" applyFont="1" applyFill="1" applyBorder="1" applyAlignment="1">
      <alignment horizontal="center" vertical="center" wrapText="1"/>
    </xf>
    <xf numFmtId="4" fontId="20" fillId="0" borderId="0" xfId="7" applyNumberFormat="1" applyFont="1" applyAlignment="1">
      <alignment horizontal="center" vertical="center"/>
    </xf>
    <xf numFmtId="4" fontId="2" fillId="0" borderId="52" xfId="5" applyNumberFormat="1" applyBorder="1" applyAlignment="1">
      <alignment vertical="center" wrapText="1"/>
    </xf>
    <xf numFmtId="4" fontId="2" fillId="11" borderId="53" xfId="5" applyNumberFormat="1" applyFill="1" applyBorder="1" applyAlignment="1" applyProtection="1">
      <alignment vertical="center"/>
      <protection locked="0"/>
    </xf>
    <xf numFmtId="4" fontId="20" fillId="0" borderId="0" xfId="5" applyNumberFormat="1" applyFont="1" applyAlignment="1">
      <alignment vertical="center"/>
    </xf>
    <xf numFmtId="0" fontId="2" fillId="0" borderId="52" xfId="5" applyBorder="1" applyAlignment="1">
      <alignment vertical="center" wrapText="1"/>
    </xf>
    <xf numFmtId="4" fontId="2" fillId="11" borderId="39" xfId="5" applyNumberFormat="1" applyFill="1" applyBorder="1" applyAlignment="1" applyProtection="1">
      <alignment vertical="center"/>
      <protection locked="0"/>
    </xf>
    <xf numFmtId="4" fontId="20" fillId="9" borderId="32" xfId="5" applyNumberFormat="1" applyFont="1" applyFill="1" applyBorder="1" applyAlignment="1">
      <alignment vertical="center"/>
    </xf>
    <xf numFmtId="4" fontId="2" fillId="0" borderId="54" xfId="5" applyNumberFormat="1" applyBorder="1" applyAlignment="1">
      <alignment vertical="center" wrapText="1"/>
    </xf>
    <xf numFmtId="4" fontId="2" fillId="11" borderId="37" xfId="5" applyNumberFormat="1" applyFill="1" applyBorder="1" applyAlignment="1" applyProtection="1">
      <alignment vertical="center"/>
      <protection locked="0"/>
    </xf>
    <xf numFmtId="4" fontId="20" fillId="9" borderId="26" xfId="5" applyNumberFormat="1" applyFont="1" applyFill="1" applyBorder="1" applyAlignment="1">
      <alignment vertical="center"/>
    </xf>
    <xf numFmtId="0" fontId="22" fillId="0" borderId="0" xfId="14" applyFont="1" applyAlignment="1">
      <alignment vertical="center"/>
    </xf>
    <xf numFmtId="0" fontId="2" fillId="0" borderId="0" xfId="14" applyFont="1" applyAlignment="1">
      <alignment vertical="center"/>
    </xf>
    <xf numFmtId="0" fontId="2" fillId="0" borderId="0" xfId="14" applyFont="1" applyAlignment="1">
      <alignment vertical="center" wrapText="1"/>
    </xf>
    <xf numFmtId="4" fontId="2" fillId="0" borderId="0" xfId="14" applyNumberFormat="1" applyFont="1" applyAlignment="1">
      <alignment vertical="center"/>
    </xf>
    <xf numFmtId="4" fontId="20" fillId="9" borderId="29" xfId="14" applyNumberFormat="1" applyFont="1" applyFill="1" applyBorder="1" applyAlignment="1">
      <alignment horizontal="center" vertical="center" wrapText="1"/>
    </xf>
    <xf numFmtId="4" fontId="20" fillId="9" borderId="30" xfId="14" applyNumberFormat="1" applyFont="1" applyFill="1" applyBorder="1" applyAlignment="1">
      <alignment horizontal="center" vertical="center" wrapText="1"/>
    </xf>
    <xf numFmtId="0" fontId="20" fillId="0" borderId="0" xfId="14" applyFont="1" applyAlignment="1">
      <alignment vertical="center"/>
    </xf>
    <xf numFmtId="49" fontId="23" fillId="9" borderId="31" xfId="14" applyNumberFormat="1" applyFont="1" applyFill="1" applyBorder="1" applyAlignment="1">
      <alignment horizontal="center" vertical="center" wrapText="1"/>
    </xf>
    <xf numFmtId="49" fontId="23" fillId="9" borderId="32" xfId="14" applyNumberFormat="1" applyFont="1" applyFill="1" applyBorder="1" applyAlignment="1">
      <alignment horizontal="center" vertical="center" wrapText="1"/>
    </xf>
    <xf numFmtId="0" fontId="23" fillId="0" borderId="0" xfId="14" applyFont="1" applyAlignment="1">
      <alignment vertical="center"/>
    </xf>
    <xf numFmtId="0" fontId="2" fillId="12" borderId="48" xfId="14" applyFont="1" applyFill="1" applyBorder="1" applyAlignment="1" applyProtection="1">
      <alignment vertical="center" wrapText="1"/>
      <protection locked="0"/>
    </xf>
    <xf numFmtId="4" fontId="2" fillId="0" borderId="21" xfId="14" applyNumberFormat="1" applyFont="1" applyBorder="1" applyAlignment="1">
      <alignment vertical="center"/>
    </xf>
    <xf numFmtId="4" fontId="20" fillId="0" borderId="27" xfId="14" applyNumberFormat="1" applyFont="1" applyBorder="1" applyAlignment="1">
      <alignment vertical="center"/>
    </xf>
    <xf numFmtId="0" fontId="2" fillId="12" borderId="42" xfId="14" applyFont="1" applyFill="1" applyBorder="1" applyAlignment="1" applyProtection="1">
      <alignment vertical="center" wrapText="1"/>
      <protection locked="0"/>
    </xf>
    <xf numFmtId="4" fontId="2" fillId="0" borderId="2" xfId="14" applyNumberFormat="1" applyFont="1" applyBorder="1" applyAlignment="1">
      <alignment vertical="center"/>
    </xf>
    <xf numFmtId="4" fontId="20" fillId="0" borderId="28" xfId="14" applyNumberFormat="1" applyFont="1" applyBorder="1" applyAlignment="1">
      <alignment vertical="center"/>
    </xf>
    <xf numFmtId="4" fontId="2" fillId="2" borderId="2" xfId="14" applyNumberFormat="1" applyFont="1" applyFill="1" applyBorder="1" applyAlignment="1">
      <alignment vertical="center"/>
    </xf>
    <xf numFmtId="0" fontId="20" fillId="9" borderId="33" xfId="14" applyFont="1" applyFill="1" applyBorder="1" applyAlignment="1">
      <alignment vertical="center" wrapText="1"/>
    </xf>
    <xf numFmtId="4" fontId="20" fillId="9" borderId="34" xfId="14" applyNumberFormat="1" applyFont="1" applyFill="1" applyBorder="1" applyAlignment="1">
      <alignment vertical="center"/>
    </xf>
    <xf numFmtId="4" fontId="20" fillId="9" borderId="26" xfId="14" applyNumberFormat="1" applyFont="1" applyFill="1" applyBorder="1" applyAlignment="1">
      <alignment vertical="center"/>
    </xf>
    <xf numFmtId="0" fontId="2" fillId="10" borderId="0" xfId="14" applyFont="1" applyFill="1" applyAlignment="1">
      <alignment vertical="center" wrapText="1"/>
    </xf>
    <xf numFmtId="4" fontId="2" fillId="10" borderId="0" xfId="14" applyNumberFormat="1" applyFont="1" applyFill="1" applyAlignment="1">
      <alignment vertical="center"/>
    </xf>
    <xf numFmtId="0" fontId="2" fillId="10" borderId="0" xfId="14" applyFont="1" applyFill="1" applyAlignment="1">
      <alignment vertical="center"/>
    </xf>
    <xf numFmtId="4" fontId="20" fillId="10" borderId="0" xfId="14" applyNumberFormat="1" applyFont="1" applyFill="1" applyAlignment="1">
      <alignment horizontal="right" vertical="center"/>
    </xf>
    <xf numFmtId="4" fontId="20" fillId="9" borderId="55" xfId="14" applyNumberFormat="1" applyFont="1" applyFill="1" applyBorder="1" applyAlignment="1">
      <alignment vertical="center"/>
    </xf>
    <xf numFmtId="4" fontId="2" fillId="0" borderId="0" xfId="14" applyNumberFormat="1" applyFont="1" applyAlignment="1">
      <alignment horizontal="right" vertical="center"/>
    </xf>
    <xf numFmtId="0" fontId="24" fillId="0" borderId="0" xfId="5" applyFont="1" applyAlignment="1">
      <alignment horizontal="left" vertical="center"/>
    </xf>
    <xf numFmtId="0" fontId="80" fillId="0" borderId="0" xfId="5" applyFont="1" applyAlignment="1">
      <alignment vertical="center"/>
    </xf>
    <xf numFmtId="0" fontId="25" fillId="0" borderId="0" xfId="5" applyFont="1" applyAlignment="1">
      <alignment vertical="center"/>
    </xf>
    <xf numFmtId="0" fontId="81" fillId="0" borderId="0" xfId="5" applyFont="1" applyAlignment="1">
      <alignment vertical="center"/>
    </xf>
    <xf numFmtId="0" fontId="20" fillId="0" borderId="0" xfId="5" applyFont="1" applyAlignment="1">
      <alignment vertical="center"/>
    </xf>
    <xf numFmtId="4" fontId="20" fillId="9" borderId="2" xfId="6" applyNumberFormat="1" applyFont="1" applyFill="1" applyBorder="1" applyAlignment="1">
      <alignment horizontal="center" vertical="center" wrapText="1"/>
    </xf>
    <xf numFmtId="4" fontId="2" fillId="12" borderId="3" xfId="6" applyNumberFormat="1" applyFont="1" applyFill="1" applyBorder="1" applyAlignment="1" applyProtection="1">
      <alignment vertical="center"/>
      <protection locked="0"/>
    </xf>
    <xf numFmtId="4" fontId="2" fillId="12" borderId="4" xfId="6" applyNumberFormat="1" applyFont="1" applyFill="1" applyBorder="1" applyAlignment="1" applyProtection="1">
      <alignment vertical="center"/>
      <protection locked="0"/>
    </xf>
    <xf numFmtId="4" fontId="2" fillId="12" borderId="5" xfId="6" applyNumberFormat="1" applyFont="1" applyFill="1" applyBorder="1" applyAlignment="1" applyProtection="1">
      <alignment vertical="center"/>
      <protection locked="0"/>
    </xf>
    <xf numFmtId="4" fontId="20" fillId="9" borderId="2" xfId="6" applyNumberFormat="1" applyFont="1" applyFill="1" applyBorder="1" applyAlignment="1">
      <alignment vertical="center"/>
    </xf>
    <xf numFmtId="0" fontId="20" fillId="0" borderId="0" xfId="6" applyFont="1" applyAlignment="1">
      <alignment vertical="center"/>
    </xf>
    <xf numFmtId="4" fontId="2" fillId="0" borderId="0" xfId="6" applyNumberFormat="1" applyFont="1" applyAlignment="1">
      <alignment vertical="center"/>
    </xf>
    <xf numFmtId="0" fontId="2" fillId="0" borderId="19" xfId="6" applyFont="1" applyBorder="1" applyAlignment="1">
      <alignment horizontal="left" vertical="center"/>
    </xf>
    <xf numFmtId="0" fontId="2" fillId="0" borderId="22" xfId="6" applyFont="1" applyBorder="1" applyAlignment="1">
      <alignment horizontal="left" vertical="center"/>
    </xf>
    <xf numFmtId="0" fontId="2" fillId="0" borderId="20" xfId="6" applyFont="1" applyBorder="1" applyAlignment="1">
      <alignment horizontal="left" vertical="center"/>
    </xf>
    <xf numFmtId="4" fontId="2" fillId="12" borderId="9" xfId="6" applyNumberFormat="1" applyFont="1" applyFill="1" applyBorder="1" applyAlignment="1" applyProtection="1">
      <alignment vertical="center"/>
      <protection locked="0"/>
    </xf>
    <xf numFmtId="4" fontId="20" fillId="9" borderId="2" xfId="5" applyNumberFormat="1" applyFont="1" applyFill="1" applyBorder="1" applyAlignment="1">
      <alignment vertical="center"/>
    </xf>
    <xf numFmtId="4" fontId="26" fillId="9" borderId="2" xfId="8" applyNumberFormat="1" applyFont="1" applyFill="1" applyBorder="1" applyAlignment="1">
      <alignment horizontal="center" vertical="center" wrapText="1"/>
    </xf>
    <xf numFmtId="4" fontId="2" fillId="10" borderId="3" xfId="4" applyNumberFormat="1" applyFont="1" applyFill="1" applyBorder="1" applyAlignment="1">
      <alignment horizontal="right" vertical="center" wrapText="1"/>
    </xf>
    <xf numFmtId="4" fontId="2" fillId="10" borderId="4" xfId="4" applyNumberFormat="1" applyFont="1" applyFill="1" applyBorder="1" applyAlignment="1">
      <alignment horizontal="right" vertical="center"/>
    </xf>
    <xf numFmtId="49" fontId="2" fillId="0" borderId="56" xfId="8" applyNumberFormat="1" applyFont="1" applyBorder="1" applyAlignment="1">
      <alignment horizontal="left" vertical="center" wrapText="1"/>
    </xf>
    <xf numFmtId="49" fontId="2" fillId="0" borderId="57" xfId="8" applyNumberFormat="1" applyFont="1" applyBorder="1" applyAlignment="1">
      <alignment horizontal="left" vertical="center" wrapText="1"/>
    </xf>
    <xf numFmtId="49" fontId="2" fillId="0" borderId="23" xfId="8" applyNumberFormat="1" applyFont="1" applyBorder="1" applyAlignment="1">
      <alignment horizontal="left" vertical="center" wrapText="1"/>
    </xf>
    <xf numFmtId="4" fontId="2" fillId="10" borderId="9" xfId="4" applyNumberFormat="1" applyFont="1" applyFill="1" applyBorder="1" applyAlignment="1">
      <alignment horizontal="right" vertical="center"/>
    </xf>
    <xf numFmtId="4" fontId="26" fillId="9" borderId="2" xfId="4" applyNumberFormat="1" applyFont="1" applyFill="1" applyBorder="1" applyAlignment="1">
      <alignment horizontal="right" vertical="center"/>
    </xf>
    <xf numFmtId="4" fontId="20" fillId="9" borderId="2" xfId="4" applyNumberFormat="1" applyFont="1" applyFill="1" applyBorder="1" applyAlignment="1">
      <alignment horizontal="right" vertical="center"/>
    </xf>
    <xf numFmtId="0" fontId="82" fillId="0" borderId="0" xfId="5" applyFont="1"/>
    <xf numFmtId="0" fontId="78" fillId="0" borderId="0" xfId="5" applyFont="1" applyAlignment="1">
      <alignment vertical="center"/>
    </xf>
    <xf numFmtId="0" fontId="83" fillId="0" borderId="0" xfId="5" applyFont="1" applyAlignment="1">
      <alignment vertical="center"/>
    </xf>
    <xf numFmtId="0" fontId="27" fillId="0" borderId="0" xfId="5" applyFont="1" applyAlignment="1">
      <alignment vertical="center"/>
    </xf>
    <xf numFmtId="0" fontId="28" fillId="9" borderId="2" xfId="5" applyFont="1" applyFill="1" applyBorder="1" applyAlignment="1">
      <alignment horizontal="center" vertical="center" wrapText="1"/>
    </xf>
    <xf numFmtId="0" fontId="27" fillId="0" borderId="3" xfId="5" applyFont="1" applyBorder="1" applyAlignment="1">
      <alignment vertical="center" wrapText="1"/>
    </xf>
    <xf numFmtId="4" fontId="27" fillId="12" borderId="4" xfId="5" applyNumberFormat="1" applyFont="1" applyFill="1" applyBorder="1" applyAlignment="1" applyProtection="1">
      <alignment vertical="center"/>
      <protection locked="0"/>
    </xf>
    <xf numFmtId="4" fontId="27" fillId="10" borderId="4" xfId="5" applyNumberFormat="1" applyFont="1" applyFill="1" applyBorder="1" applyAlignment="1">
      <alignment vertical="center"/>
    </xf>
    <xf numFmtId="4" fontId="27" fillId="12" borderId="3" xfId="5" applyNumberFormat="1" applyFont="1" applyFill="1" applyBorder="1" applyAlignment="1" applyProtection="1">
      <alignment vertical="center"/>
      <protection locked="0"/>
    </xf>
    <xf numFmtId="0" fontId="27" fillId="0" borderId="4" xfId="5" applyFont="1" applyBorder="1" applyAlignment="1">
      <alignment vertical="center" wrapText="1"/>
    </xf>
    <xf numFmtId="0" fontId="27" fillId="0" borderId="9" xfId="5" applyFont="1" applyBorder="1" applyAlignment="1">
      <alignment vertical="center" wrapText="1"/>
    </xf>
    <xf numFmtId="4" fontId="27" fillId="12" borderId="9" xfId="5" applyNumberFormat="1" applyFont="1" applyFill="1" applyBorder="1" applyAlignment="1" applyProtection="1">
      <alignment vertical="center"/>
      <protection locked="0"/>
    </xf>
    <xf numFmtId="0" fontId="28" fillId="9" borderId="2" xfId="5" applyFont="1" applyFill="1" applyBorder="1" applyAlignment="1">
      <alignment vertical="center" wrapText="1"/>
    </xf>
    <xf numFmtId="4" fontId="28" fillId="9" borderId="2" xfId="5" applyNumberFormat="1" applyFont="1" applyFill="1" applyBorder="1" applyAlignment="1">
      <alignment vertical="center"/>
    </xf>
    <xf numFmtId="0" fontId="27" fillId="0" borderId="5" xfId="5" applyFont="1" applyBorder="1" applyAlignment="1">
      <alignment vertical="center" wrapText="1"/>
    </xf>
    <xf numFmtId="4" fontId="27" fillId="10" borderId="3" xfId="5" applyNumberFormat="1" applyFont="1" applyFill="1" applyBorder="1" applyAlignment="1">
      <alignment vertical="center"/>
    </xf>
    <xf numFmtId="4" fontId="27" fillId="10" borderId="9" xfId="5" applyNumberFormat="1" applyFont="1" applyFill="1" applyBorder="1" applyAlignment="1">
      <alignment vertical="center"/>
    </xf>
    <xf numFmtId="0" fontId="83" fillId="0" borderId="0" xfId="5" applyFont="1" applyAlignment="1">
      <alignment vertical="center" wrapText="1"/>
    </xf>
    <xf numFmtId="0" fontId="2" fillId="0" borderId="0" xfId="5" applyAlignment="1">
      <alignment horizontal="left" vertical="center" wrapText="1"/>
    </xf>
    <xf numFmtId="0" fontId="20" fillId="9" borderId="13" xfId="6" applyFont="1" applyFill="1" applyBorder="1" applyAlignment="1">
      <alignment vertical="center"/>
    </xf>
    <xf numFmtId="0" fontId="20" fillId="9" borderId="18" xfId="6" applyFont="1" applyFill="1" applyBorder="1" applyAlignment="1">
      <alignment vertical="center"/>
    </xf>
    <xf numFmtId="0" fontId="20" fillId="9" borderId="2" xfId="12" applyFont="1" applyFill="1" applyBorder="1" applyAlignment="1">
      <alignment horizontal="center" vertical="center" wrapText="1"/>
    </xf>
    <xf numFmtId="0" fontId="23" fillId="9" borderId="21" xfId="12" applyFont="1" applyFill="1" applyBorder="1" applyAlignment="1">
      <alignment horizontal="center" vertical="center" wrapText="1"/>
    </xf>
    <xf numFmtId="4" fontId="23" fillId="9" borderId="21" xfId="12" applyNumberFormat="1" applyFont="1" applyFill="1" applyBorder="1" applyAlignment="1">
      <alignment horizontal="center" vertical="center"/>
    </xf>
    <xf numFmtId="0" fontId="2" fillId="0" borderId="3" xfId="12" applyBorder="1" applyAlignment="1">
      <alignment horizontal="justify" vertical="center" wrapText="1"/>
    </xf>
    <xf numFmtId="4" fontId="2" fillId="12" borderId="3" xfId="12" applyNumberFormat="1" applyFill="1" applyBorder="1" applyAlignment="1" applyProtection="1">
      <alignment horizontal="right" vertical="center" wrapText="1"/>
      <protection locked="0"/>
    </xf>
    <xf numFmtId="4" fontId="2" fillId="0" borderId="3" xfId="12" applyNumberFormat="1" applyBorder="1" applyAlignment="1">
      <alignment horizontal="right" vertical="center" wrapText="1"/>
    </xf>
    <xf numFmtId="4" fontId="2" fillId="10" borderId="4" xfId="12" applyNumberFormat="1" applyFill="1" applyBorder="1" applyAlignment="1">
      <alignment vertical="center"/>
    </xf>
    <xf numFmtId="4" fontId="2" fillId="0" borderId="0" xfId="5" applyNumberFormat="1" applyAlignment="1">
      <alignment vertical="center"/>
    </xf>
    <xf numFmtId="0" fontId="2" fillId="0" borderId="4" xfId="12" applyBorder="1" applyAlignment="1">
      <alignment horizontal="justify" vertical="center" wrapText="1"/>
    </xf>
    <xf numFmtId="4" fontId="2" fillId="12" borderId="4" xfId="12" applyNumberFormat="1" applyFill="1" applyBorder="1" applyAlignment="1" applyProtection="1">
      <alignment horizontal="right" vertical="center" wrapText="1"/>
      <protection locked="0"/>
    </xf>
    <xf numFmtId="4" fontId="2" fillId="0" borderId="4" xfId="12" applyNumberFormat="1" applyBorder="1" applyAlignment="1">
      <alignment horizontal="right" vertical="center" wrapText="1"/>
    </xf>
    <xf numFmtId="0" fontId="2" fillId="0" borderId="9" xfId="12" applyBorder="1" applyAlignment="1">
      <alignment horizontal="justify" vertical="center" wrapText="1"/>
    </xf>
    <xf numFmtId="4" fontId="2" fillId="12" borderId="9" xfId="12" applyNumberFormat="1" applyFill="1" applyBorder="1" applyAlignment="1" applyProtection="1">
      <alignment horizontal="right" vertical="center" wrapText="1"/>
      <protection locked="0"/>
    </xf>
    <xf numFmtId="4" fontId="2" fillId="0" borderId="9" xfId="12" applyNumberFormat="1" applyBorder="1" applyAlignment="1">
      <alignment horizontal="right" vertical="center" wrapText="1"/>
    </xf>
    <xf numFmtId="0" fontId="20" fillId="9" borderId="2" xfId="12" applyFont="1" applyFill="1" applyBorder="1" applyAlignment="1">
      <alignment horizontal="justify" vertical="center" wrapText="1"/>
    </xf>
    <xf numFmtId="4" fontId="20" fillId="9" borderId="2" xfId="12" applyNumberFormat="1" applyFont="1" applyFill="1" applyBorder="1" applyAlignment="1">
      <alignment horizontal="right" vertical="center" wrapText="1"/>
    </xf>
    <xf numFmtId="4" fontId="20" fillId="9" borderId="2" xfId="12" applyNumberFormat="1" applyFont="1" applyFill="1" applyBorder="1" applyAlignment="1">
      <alignment vertical="center"/>
    </xf>
    <xf numFmtId="4" fontId="27" fillId="12" borderId="4" xfId="5" applyNumberFormat="1" applyFont="1" applyFill="1" applyBorder="1" applyAlignment="1" applyProtection="1">
      <alignment horizontal="right" vertical="center"/>
      <protection locked="0"/>
    </xf>
    <xf numFmtId="4" fontId="27" fillId="10" borderId="3" xfId="5" applyNumberFormat="1" applyFont="1" applyFill="1" applyBorder="1" applyAlignment="1">
      <alignment horizontal="right" vertical="center"/>
    </xf>
    <xf numFmtId="4" fontId="27" fillId="10" borderId="4" xfId="5" applyNumberFormat="1" applyFont="1" applyFill="1" applyBorder="1" applyAlignment="1">
      <alignment horizontal="right" vertical="center"/>
    </xf>
    <xf numFmtId="4" fontId="27" fillId="10" borderId="9" xfId="5" applyNumberFormat="1" applyFont="1" applyFill="1" applyBorder="1" applyAlignment="1">
      <alignment horizontal="right" vertical="center"/>
    </xf>
    <xf numFmtId="4" fontId="28" fillId="9" borderId="2" xfId="5" applyNumberFormat="1" applyFont="1" applyFill="1" applyBorder="1" applyAlignment="1">
      <alignment horizontal="right" vertical="center"/>
    </xf>
    <xf numFmtId="4" fontId="27" fillId="12" borderId="15" xfId="5" applyNumberFormat="1" applyFont="1" applyFill="1" applyBorder="1" applyAlignment="1" applyProtection="1">
      <alignment horizontal="right" vertical="center" wrapText="1"/>
      <protection locked="0"/>
    </xf>
    <xf numFmtId="4" fontId="27" fillId="10" borderId="15" xfId="5" applyNumberFormat="1" applyFont="1" applyFill="1" applyBorder="1" applyAlignment="1">
      <alignment horizontal="right" vertical="center" wrapText="1"/>
    </xf>
    <xf numFmtId="4" fontId="27" fillId="12" borderId="15" xfId="5" applyNumberFormat="1" applyFont="1" applyFill="1" applyBorder="1" applyAlignment="1" applyProtection="1">
      <alignment vertical="center"/>
      <protection locked="0"/>
    </xf>
    <xf numFmtId="4" fontId="27" fillId="10" borderId="15" xfId="5" applyNumberFormat="1" applyFont="1" applyFill="1" applyBorder="1" applyAlignment="1">
      <alignment vertical="center"/>
    </xf>
    <xf numFmtId="4" fontId="27" fillId="0" borderId="3" xfId="5" applyNumberFormat="1" applyFont="1" applyBorder="1" applyAlignment="1">
      <alignment vertical="center"/>
    </xf>
    <xf numFmtId="4" fontId="27" fillId="0" borderId="4" xfId="5" applyNumberFormat="1" applyFont="1" applyBorder="1" applyAlignment="1">
      <alignment vertical="center"/>
    </xf>
    <xf numFmtId="4" fontId="27" fillId="0" borderId="9" xfId="5" applyNumberFormat="1" applyFont="1" applyBorder="1" applyAlignment="1">
      <alignment vertical="center"/>
    </xf>
    <xf numFmtId="4" fontId="27" fillId="12" borderId="3" xfId="5" applyNumberFormat="1" applyFont="1" applyFill="1" applyBorder="1" applyAlignment="1" applyProtection="1">
      <alignment horizontal="right" vertical="center"/>
      <protection locked="0"/>
    </xf>
    <xf numFmtId="4" fontId="28" fillId="9" borderId="2" xfId="5" applyNumberFormat="1" applyFont="1" applyFill="1" applyBorder="1" applyAlignment="1">
      <alignment vertical="center" wrapText="1"/>
    </xf>
    <xf numFmtId="0" fontId="2" fillId="0" borderId="2" xfId="5" applyBorder="1" applyAlignment="1">
      <alignment vertical="center" wrapText="1"/>
    </xf>
    <xf numFmtId="4" fontId="27" fillId="12" borderId="2" xfId="5" applyNumberFormat="1" applyFont="1" applyFill="1" applyBorder="1" applyAlignment="1" applyProtection="1">
      <alignment horizontal="right" vertical="center"/>
      <protection locked="0"/>
    </xf>
    <xf numFmtId="4" fontId="27" fillId="10" borderId="2" xfId="5" applyNumberFormat="1" applyFont="1" applyFill="1" applyBorder="1" applyAlignment="1">
      <alignment horizontal="right" vertical="center"/>
    </xf>
    <xf numFmtId="0" fontId="2" fillId="0" borderId="13" xfId="5" applyBorder="1" applyAlignment="1">
      <alignment horizontal="left" vertical="center" wrapText="1"/>
    </xf>
    <xf numFmtId="4" fontId="27" fillId="12" borderId="9" xfId="5" applyNumberFormat="1" applyFont="1" applyFill="1" applyBorder="1" applyAlignment="1" applyProtection="1">
      <alignment horizontal="right" vertical="center"/>
      <protection locked="0"/>
    </xf>
    <xf numFmtId="0" fontId="2" fillId="0" borderId="58" xfId="5" applyBorder="1" applyAlignment="1">
      <alignment horizontal="left" vertical="center" wrapText="1"/>
    </xf>
    <xf numFmtId="0" fontId="84" fillId="10" borderId="0" xfId="5" applyFont="1" applyFill="1" applyAlignment="1">
      <alignment horizontal="left" vertical="center" wrapText="1"/>
    </xf>
    <xf numFmtId="4" fontId="84" fillId="10" borderId="0" xfId="5" applyNumberFormat="1" applyFont="1" applyFill="1" applyAlignment="1">
      <alignment vertical="center"/>
    </xf>
    <xf numFmtId="0" fontId="85" fillId="10" borderId="0" xfId="5" applyFont="1" applyFill="1" applyAlignment="1">
      <alignment vertical="center"/>
    </xf>
    <xf numFmtId="0" fontId="28" fillId="9" borderId="13" xfId="5" applyFont="1" applyFill="1" applyBorder="1" applyAlignment="1">
      <alignment vertical="center" wrapText="1"/>
    </xf>
    <xf numFmtId="0" fontId="28" fillId="9" borderId="18" xfId="5" applyFont="1" applyFill="1" applyBorder="1" applyAlignment="1">
      <alignment vertical="center" wrapText="1"/>
    </xf>
    <xf numFmtId="4" fontId="28" fillId="9" borderId="2" xfId="5" applyNumberFormat="1" applyFont="1" applyFill="1" applyBorder="1" applyAlignment="1">
      <alignment horizontal="center" vertical="center" wrapText="1"/>
    </xf>
    <xf numFmtId="0" fontId="28" fillId="0" borderId="0" xfId="5" applyFont="1" applyAlignment="1">
      <alignment vertical="center"/>
    </xf>
    <xf numFmtId="4" fontId="27" fillId="12" borderId="2" xfId="5" applyNumberFormat="1" applyFont="1" applyFill="1" applyBorder="1" applyAlignment="1" applyProtection="1">
      <alignment vertical="center"/>
      <protection locked="0"/>
    </xf>
    <xf numFmtId="4" fontId="27" fillId="10" borderId="2" xfId="5" applyNumberFormat="1" applyFont="1" applyFill="1" applyBorder="1" applyAlignment="1">
      <alignment vertical="center"/>
    </xf>
    <xf numFmtId="4" fontId="27" fillId="10" borderId="21" xfId="5" applyNumberFormat="1" applyFont="1" applyFill="1" applyBorder="1" applyAlignment="1">
      <alignment vertical="center"/>
    </xf>
    <xf numFmtId="0" fontId="85" fillId="0" borderId="0" xfId="5" applyFont="1" applyAlignment="1">
      <alignment vertical="center"/>
    </xf>
    <xf numFmtId="0" fontId="27" fillId="12" borderId="19" xfId="5" applyFont="1" applyFill="1" applyBorder="1" applyAlignment="1" applyProtection="1">
      <alignment horizontal="left" vertical="center" wrapText="1"/>
      <protection locked="0"/>
    </xf>
    <xf numFmtId="0" fontId="27" fillId="12" borderId="22" xfId="5" applyFont="1" applyFill="1" applyBorder="1" applyAlignment="1" applyProtection="1">
      <alignment horizontal="left" vertical="center" wrapText="1"/>
      <protection locked="0"/>
    </xf>
    <xf numFmtId="0" fontId="27" fillId="12" borderId="20" xfId="5" applyFont="1" applyFill="1" applyBorder="1" applyAlignment="1" applyProtection="1">
      <alignment horizontal="left" vertical="center" wrapText="1"/>
      <protection locked="0"/>
    </xf>
    <xf numFmtId="0" fontId="27" fillId="12" borderId="56" xfId="5" applyFont="1" applyFill="1" applyBorder="1" applyAlignment="1" applyProtection="1">
      <alignment horizontal="left" vertical="center" wrapText="1"/>
      <protection locked="0"/>
    </xf>
    <xf numFmtId="0" fontId="27" fillId="12" borderId="57" xfId="5" applyFont="1" applyFill="1" applyBorder="1" applyAlignment="1" applyProtection="1">
      <alignment horizontal="left" vertical="center" wrapText="1"/>
      <protection locked="0"/>
    </xf>
    <xf numFmtId="0" fontId="27" fillId="12" borderId="23" xfId="5" applyFont="1" applyFill="1" applyBorder="1" applyAlignment="1" applyProtection="1">
      <alignment horizontal="left" vertical="center" wrapText="1"/>
      <protection locked="0"/>
    </xf>
    <xf numFmtId="0" fontId="28" fillId="10" borderId="0" xfId="5" applyFont="1" applyFill="1" applyAlignment="1">
      <alignment horizontal="center" vertical="center" wrapText="1"/>
    </xf>
    <xf numFmtId="0" fontId="27" fillId="12" borderId="19" xfId="5" applyFont="1" applyFill="1" applyBorder="1" applyAlignment="1" applyProtection="1">
      <alignment horizontal="center" vertical="center" wrapText="1"/>
      <protection locked="0"/>
    </xf>
    <xf numFmtId="0" fontId="27" fillId="12" borderId="22" xfId="5" applyFont="1" applyFill="1" applyBorder="1" applyAlignment="1" applyProtection="1">
      <alignment horizontal="center" vertical="center" wrapText="1"/>
      <protection locked="0"/>
    </xf>
    <xf numFmtId="0" fontId="27" fillId="12" borderId="20" xfId="5" applyFont="1" applyFill="1" applyBorder="1" applyAlignment="1" applyProtection="1">
      <alignment horizontal="center" vertical="center" wrapText="1"/>
      <protection locked="0"/>
    </xf>
    <xf numFmtId="0" fontId="27" fillId="12" borderId="56" xfId="5" applyFont="1" applyFill="1" applyBorder="1" applyAlignment="1" applyProtection="1">
      <alignment horizontal="center" vertical="center" wrapText="1"/>
      <protection locked="0"/>
    </xf>
    <xf numFmtId="0" fontId="27" fillId="12" borderId="57" xfId="5" applyFont="1" applyFill="1" applyBorder="1" applyAlignment="1" applyProtection="1">
      <alignment horizontal="center" vertical="center" wrapText="1"/>
      <protection locked="0"/>
    </xf>
    <xf numFmtId="0" fontId="27" fillId="12" borderId="23" xfId="5" applyFont="1" applyFill="1" applyBorder="1" applyAlignment="1" applyProtection="1">
      <alignment horizontal="center" vertical="center" wrapText="1"/>
      <protection locked="0"/>
    </xf>
    <xf numFmtId="0" fontId="28" fillId="9" borderId="1" xfId="5" applyFont="1" applyFill="1" applyBorder="1" applyAlignment="1">
      <alignment horizontal="center" vertical="center" wrapText="1"/>
    </xf>
    <xf numFmtId="0" fontId="27" fillId="12" borderId="3" xfId="5" applyFont="1" applyFill="1" applyBorder="1" applyAlignment="1" applyProtection="1">
      <alignment vertical="center" wrapText="1"/>
      <protection locked="0"/>
    </xf>
    <xf numFmtId="0" fontId="27" fillId="12" borderId="4" xfId="5" applyFont="1" applyFill="1" applyBorder="1" applyAlignment="1" applyProtection="1">
      <alignment vertical="center" wrapText="1"/>
      <protection locked="0"/>
    </xf>
    <xf numFmtId="0" fontId="27" fillId="12" borderId="9" xfId="5" applyFont="1" applyFill="1" applyBorder="1" applyAlignment="1" applyProtection="1">
      <alignment vertical="center" wrapText="1"/>
      <protection locked="0"/>
    </xf>
    <xf numFmtId="0" fontId="2" fillId="0" borderId="0" xfId="5" applyAlignment="1">
      <alignment vertical="center" wrapText="1"/>
    </xf>
    <xf numFmtId="0" fontId="25" fillId="0" borderId="0" xfId="5" applyFont="1" applyAlignment="1">
      <alignment vertical="center" wrapText="1"/>
    </xf>
    <xf numFmtId="4" fontId="25" fillId="0" borderId="0" xfId="5" applyNumberFormat="1" applyFont="1" applyAlignment="1">
      <alignment vertical="center"/>
    </xf>
    <xf numFmtId="4" fontId="20" fillId="9" borderId="2" xfId="8" applyNumberFormat="1" applyFont="1" applyFill="1" applyBorder="1" applyAlignment="1">
      <alignment horizontal="center" vertical="center" wrapText="1"/>
    </xf>
    <xf numFmtId="4" fontId="2" fillId="12" borderId="3" xfId="5" applyNumberFormat="1" applyFill="1" applyBorder="1" applyAlignment="1" applyProtection="1">
      <alignment vertical="center"/>
      <protection locked="0"/>
    </xf>
    <xf numFmtId="4" fontId="2" fillId="12" borderId="4" xfId="5" applyNumberFormat="1" applyFill="1" applyBorder="1" applyAlignment="1" applyProtection="1">
      <alignment vertical="center"/>
      <protection locked="0"/>
    </xf>
    <xf numFmtId="4" fontId="2" fillId="12" borderId="5" xfId="5" applyNumberFormat="1" applyFill="1" applyBorder="1" applyAlignment="1" applyProtection="1">
      <alignment vertical="center"/>
      <protection locked="0"/>
    </xf>
    <xf numFmtId="0" fontId="2" fillId="0" borderId="22" xfId="5" applyBorder="1" applyAlignment="1">
      <alignment horizontal="left" vertical="center"/>
    </xf>
    <xf numFmtId="4" fontId="2" fillId="12" borderId="9" xfId="5" applyNumberFormat="1" applyFill="1" applyBorder="1" applyAlignment="1" applyProtection="1">
      <alignment vertical="center"/>
      <protection locked="0"/>
    </xf>
    <xf numFmtId="4" fontId="29" fillId="0" borderId="0" xfId="5" applyNumberFormat="1" applyFont="1" applyAlignment="1">
      <alignment vertical="center"/>
    </xf>
    <xf numFmtId="0" fontId="29" fillId="0" borderId="0" xfId="5" applyFont="1" applyAlignment="1">
      <alignment vertical="center"/>
    </xf>
    <xf numFmtId="0" fontId="20" fillId="9" borderId="2" xfId="5" applyFont="1" applyFill="1" applyBorder="1" applyAlignment="1">
      <alignment horizontal="center" vertical="center" wrapText="1"/>
    </xf>
    <xf numFmtId="0" fontId="2" fillId="12" borderId="3" xfId="5" applyFill="1" applyBorder="1" applyAlignment="1" applyProtection="1">
      <alignment vertical="center" wrapText="1"/>
      <protection locked="0"/>
    </xf>
    <xf numFmtId="4" fontId="2" fillId="12" borderId="3" xfId="5" applyNumberFormat="1" applyFill="1" applyBorder="1" applyAlignment="1" applyProtection="1">
      <alignment vertical="center" wrapText="1"/>
      <protection locked="0"/>
    </xf>
    <xf numFmtId="4" fontId="2" fillId="10" borderId="4" xfId="5" applyNumberFormat="1" applyFill="1" applyBorder="1" applyAlignment="1">
      <alignment vertical="center"/>
    </xf>
    <xf numFmtId="0" fontId="2" fillId="12" borderId="4" xfId="5" applyFill="1" applyBorder="1" applyAlignment="1" applyProtection="1">
      <alignment vertical="center" wrapText="1"/>
      <protection locked="0"/>
    </xf>
    <xf numFmtId="4" fontId="2" fillId="12" borderId="4" xfId="5" applyNumberFormat="1" applyFill="1" applyBorder="1" applyAlignment="1" applyProtection="1">
      <alignment vertical="center" wrapText="1"/>
      <protection locked="0"/>
    </xf>
    <xf numFmtId="0" fontId="2" fillId="12" borderId="9" xfId="5" applyFill="1" applyBorder="1" applyAlignment="1" applyProtection="1">
      <alignment vertical="center" wrapText="1"/>
      <protection locked="0"/>
    </xf>
    <xf numFmtId="4" fontId="2" fillId="12" borderId="9" xfId="5" applyNumberFormat="1" applyFill="1" applyBorder="1" applyAlignment="1" applyProtection="1">
      <alignment vertical="center" wrapText="1"/>
      <protection locked="0"/>
    </xf>
    <xf numFmtId="0" fontId="20" fillId="9" borderId="2" xfId="5" applyFont="1" applyFill="1" applyBorder="1" applyAlignment="1">
      <alignment vertical="center"/>
    </xf>
    <xf numFmtId="0" fontId="20" fillId="9" borderId="13" xfId="5" applyFont="1" applyFill="1" applyBorder="1" applyAlignment="1">
      <alignment horizontal="left" vertical="center"/>
    </xf>
    <xf numFmtId="49" fontId="30" fillId="9" borderId="31" xfId="14" applyNumberFormat="1" applyFont="1" applyFill="1" applyBorder="1" applyAlignment="1">
      <alignment horizontal="center" vertical="center" wrapText="1"/>
    </xf>
    <xf numFmtId="49" fontId="30" fillId="9" borderId="32" xfId="14" applyNumberFormat="1" applyFont="1" applyFill="1" applyBorder="1" applyAlignment="1">
      <alignment horizontal="center" vertical="center" wrapText="1"/>
    </xf>
    <xf numFmtId="0" fontId="30" fillId="0" borderId="0" xfId="14" applyFont="1" applyAlignment="1">
      <alignment vertical="center"/>
    </xf>
    <xf numFmtId="0" fontId="2" fillId="0" borderId="3" xfId="5" applyBorder="1" applyAlignment="1">
      <alignment vertical="center" wrapText="1"/>
    </xf>
    <xf numFmtId="4" fontId="2" fillId="0" borderId="3" xfId="5" applyNumberFormat="1" applyBorder="1" applyAlignment="1">
      <alignment vertical="center"/>
    </xf>
    <xf numFmtId="0" fontId="2" fillId="0" borderId="4" xfId="5" applyBorder="1" applyAlignment="1">
      <alignment vertical="center" wrapText="1"/>
    </xf>
    <xf numFmtId="4" fontId="2" fillId="0" borderId="4" xfId="5" applyNumberFormat="1" applyBorder="1" applyAlignment="1">
      <alignment vertical="center"/>
    </xf>
    <xf numFmtId="0" fontId="2" fillId="0" borderId="9" xfId="5" applyBorder="1" applyAlignment="1">
      <alignment vertical="center" wrapText="1"/>
    </xf>
    <xf numFmtId="4" fontId="2" fillId="0" borderId="9" xfId="5" applyNumberFormat="1" applyBorder="1" applyAlignment="1">
      <alignment vertical="center"/>
    </xf>
    <xf numFmtId="0" fontId="20" fillId="9" borderId="2" xfId="5" applyFont="1" applyFill="1" applyBorder="1" applyAlignment="1">
      <alignment vertical="center" wrapText="1"/>
    </xf>
    <xf numFmtId="0" fontId="2" fillId="0" borderId="5" xfId="5" applyBorder="1" applyAlignment="1">
      <alignment vertical="center" wrapText="1"/>
    </xf>
    <xf numFmtId="0" fontId="20" fillId="9" borderId="1" xfId="5" applyFont="1" applyFill="1" applyBorder="1" applyAlignment="1">
      <alignment horizontal="center" vertical="center" wrapText="1"/>
    </xf>
    <xf numFmtId="4" fontId="2" fillId="10" borderId="3" xfId="5" applyNumberFormat="1" applyFill="1" applyBorder="1" applyAlignment="1">
      <alignment vertical="center"/>
    </xf>
    <xf numFmtId="4" fontId="2" fillId="10" borderId="9" xfId="5" applyNumberFormat="1" applyFill="1" applyBorder="1" applyAlignment="1">
      <alignment vertical="center"/>
    </xf>
    <xf numFmtId="0" fontId="78" fillId="0" borderId="0" xfId="5" applyFont="1" applyAlignment="1">
      <alignment vertical="center" wrapText="1"/>
    </xf>
    <xf numFmtId="4" fontId="2" fillId="12" borderId="4" xfId="5" applyNumberFormat="1" applyFill="1" applyBorder="1" applyAlignment="1" applyProtection="1">
      <alignment horizontal="right" vertical="center"/>
      <protection locked="0"/>
    </xf>
    <xf numFmtId="4" fontId="2" fillId="10" borderId="3" xfId="5" applyNumberFormat="1" applyFill="1" applyBorder="1" applyAlignment="1">
      <alignment horizontal="right" vertical="center"/>
    </xf>
    <xf numFmtId="4" fontId="2" fillId="10" borderId="4" xfId="5" applyNumberFormat="1" applyFill="1" applyBorder="1" applyAlignment="1">
      <alignment horizontal="right" vertical="center"/>
    </xf>
    <xf numFmtId="4" fontId="2" fillId="10" borderId="9" xfId="5" applyNumberFormat="1" applyFill="1" applyBorder="1" applyAlignment="1">
      <alignment horizontal="right" vertical="center"/>
    </xf>
    <xf numFmtId="4" fontId="20" fillId="9" borderId="2" xfId="5" applyNumberFormat="1" applyFont="1" applyFill="1" applyBorder="1" applyAlignment="1">
      <alignment horizontal="right" vertical="center"/>
    </xf>
    <xf numFmtId="4" fontId="2" fillId="12" borderId="15" xfId="5" applyNumberFormat="1" applyFill="1" applyBorder="1" applyAlignment="1" applyProtection="1">
      <alignment horizontal="right" vertical="center" wrapText="1"/>
      <protection locked="0"/>
    </xf>
    <xf numFmtId="4" fontId="2" fillId="10" borderId="15" xfId="5" applyNumberFormat="1" applyFill="1" applyBorder="1" applyAlignment="1">
      <alignment horizontal="right" vertical="center" wrapText="1"/>
    </xf>
    <xf numFmtId="4" fontId="2" fillId="12" borderId="15" xfId="5" applyNumberFormat="1" applyFill="1" applyBorder="1" applyAlignment="1" applyProtection="1">
      <alignment vertical="center"/>
      <protection locked="0"/>
    </xf>
    <xf numFmtId="4" fontId="2" fillId="10" borderId="15" xfId="5" applyNumberFormat="1" applyFill="1" applyBorder="1" applyAlignment="1">
      <alignment vertical="center"/>
    </xf>
    <xf numFmtId="4" fontId="2" fillId="12" borderId="3" xfId="5" applyNumberFormat="1" applyFill="1" applyBorder="1" applyAlignment="1" applyProtection="1">
      <alignment horizontal="right" vertical="center"/>
      <protection locked="0"/>
    </xf>
    <xf numFmtId="4" fontId="20" fillId="9" borderId="2" xfId="5" applyNumberFormat="1" applyFont="1" applyFill="1" applyBorder="1" applyAlignment="1">
      <alignment vertical="center" wrapText="1"/>
    </xf>
    <xf numFmtId="4" fontId="2" fillId="12" borderId="2" xfId="5" applyNumberFormat="1" applyFill="1" applyBorder="1" applyAlignment="1" applyProtection="1">
      <alignment horizontal="right" vertical="center"/>
      <protection locked="0"/>
    </xf>
    <xf numFmtId="4" fontId="2" fillId="10" borderId="2" xfId="5" applyNumberFormat="1" applyFill="1" applyBorder="1" applyAlignment="1">
      <alignment horizontal="right" vertical="center"/>
    </xf>
    <xf numFmtId="0" fontId="2" fillId="0" borderId="24" xfId="5" applyBorder="1" applyAlignment="1">
      <alignment horizontal="left" vertical="center"/>
    </xf>
    <xf numFmtId="4" fontId="2" fillId="12" borderId="9" xfId="5" applyNumberFormat="1" applyFill="1" applyBorder="1" applyAlignment="1" applyProtection="1">
      <alignment horizontal="right" vertical="center"/>
      <protection locked="0"/>
    </xf>
    <xf numFmtId="0" fontId="2" fillId="0" borderId="59" xfId="5" applyBorder="1" applyAlignment="1">
      <alignment vertical="center"/>
    </xf>
    <xf numFmtId="0" fontId="2" fillId="0" borderId="60" xfId="5" applyBorder="1" applyAlignment="1">
      <alignment vertical="center"/>
    </xf>
    <xf numFmtId="0" fontId="2" fillId="0" borderId="56" xfId="5" applyBorder="1" applyAlignment="1">
      <alignment vertical="center"/>
    </xf>
    <xf numFmtId="0" fontId="2" fillId="0" borderId="57" xfId="5" applyBorder="1" applyAlignment="1">
      <alignment vertical="center"/>
    </xf>
    <xf numFmtId="0" fontId="2" fillId="0" borderId="13" xfId="5" applyBorder="1" applyAlignment="1">
      <alignment vertical="center"/>
    </xf>
    <xf numFmtId="0" fontId="2" fillId="0" borderId="18" xfId="5" applyBorder="1" applyAlignment="1">
      <alignment vertical="center"/>
    </xf>
    <xf numFmtId="0" fontId="77" fillId="10" borderId="0" xfId="5" applyFont="1" applyFill="1" applyAlignment="1">
      <alignment horizontal="left" vertical="center" wrapText="1"/>
    </xf>
    <xf numFmtId="4" fontId="77" fillId="10" borderId="0" xfId="5" applyNumberFormat="1" applyFont="1" applyFill="1" applyAlignment="1">
      <alignment vertical="center"/>
    </xf>
    <xf numFmtId="0" fontId="86" fillId="10" borderId="0" xfId="5" applyFont="1" applyFill="1" applyAlignment="1">
      <alignment vertical="center"/>
    </xf>
    <xf numFmtId="0" fontId="20" fillId="9" borderId="13" xfId="5" applyFont="1" applyFill="1" applyBorder="1" applyAlignment="1">
      <alignment vertical="center" wrapText="1"/>
    </xf>
    <xf numFmtId="0" fontId="20" fillId="9" borderId="18" xfId="5" applyFont="1" applyFill="1" applyBorder="1" applyAlignment="1">
      <alignment vertical="center" wrapText="1"/>
    </xf>
    <xf numFmtId="4" fontId="20" fillId="9" borderId="2" xfId="5" applyNumberFormat="1" applyFont="1" applyFill="1" applyBorder="1" applyAlignment="1">
      <alignment horizontal="center" vertical="center" wrapText="1"/>
    </xf>
    <xf numFmtId="4" fontId="2" fillId="12" borderId="2" xfId="5" applyNumberFormat="1" applyFill="1" applyBorder="1" applyAlignment="1" applyProtection="1">
      <alignment vertical="center"/>
      <protection locked="0"/>
    </xf>
    <xf numFmtId="4" fontId="2" fillId="10" borderId="2" xfId="5" applyNumberFormat="1" applyFill="1" applyBorder="1" applyAlignment="1">
      <alignment vertical="center"/>
    </xf>
    <xf numFmtId="4" fontId="2" fillId="10" borderId="21" xfId="5" applyNumberFormat="1" applyFill="1" applyBorder="1" applyAlignment="1">
      <alignment vertical="center"/>
    </xf>
    <xf numFmtId="0" fontId="86" fillId="0" borderId="0" xfId="5" applyFont="1" applyAlignment="1">
      <alignment vertical="center"/>
    </xf>
    <xf numFmtId="0" fontId="2" fillId="12" borderId="19" xfId="5" applyFill="1" applyBorder="1" applyAlignment="1" applyProtection="1">
      <alignment horizontal="left" vertical="center" wrapText="1"/>
      <protection locked="0"/>
    </xf>
    <xf numFmtId="0" fontId="2" fillId="12" borderId="22" xfId="5" applyFill="1" applyBorder="1" applyAlignment="1" applyProtection="1">
      <alignment horizontal="left" vertical="center" wrapText="1"/>
      <protection locked="0"/>
    </xf>
    <xf numFmtId="0" fontId="2" fillId="12" borderId="20" xfId="5" applyFill="1" applyBorder="1" applyAlignment="1" applyProtection="1">
      <alignment horizontal="left" vertical="center" wrapText="1"/>
      <protection locked="0"/>
    </xf>
    <xf numFmtId="0" fontId="2" fillId="12" borderId="56" xfId="5" applyFill="1" applyBorder="1" applyAlignment="1" applyProtection="1">
      <alignment horizontal="left" vertical="center" wrapText="1"/>
      <protection locked="0"/>
    </xf>
    <xf numFmtId="0" fontId="2" fillId="12" borderId="57" xfId="5" applyFill="1" applyBorder="1" applyAlignment="1" applyProtection="1">
      <alignment horizontal="left" vertical="center" wrapText="1"/>
      <protection locked="0"/>
    </xf>
    <xf numFmtId="0" fontId="2" fillId="12" borderId="23" xfId="5" applyFill="1" applyBorder="1" applyAlignment="1" applyProtection="1">
      <alignment horizontal="left" vertical="center" wrapText="1"/>
      <protection locked="0"/>
    </xf>
    <xf numFmtId="0" fontId="20" fillId="10" borderId="0" xfId="5" applyFont="1" applyFill="1" applyAlignment="1">
      <alignment horizontal="center" vertical="center" wrapText="1"/>
    </xf>
    <xf numFmtId="0" fontId="2" fillId="12" borderId="19" xfId="5" applyFill="1" applyBorder="1" applyAlignment="1" applyProtection="1">
      <alignment horizontal="center" vertical="center" wrapText="1"/>
      <protection locked="0"/>
    </xf>
    <xf numFmtId="0" fontId="2" fillId="12" borderId="22" xfId="5" applyFill="1" applyBorder="1" applyAlignment="1" applyProtection="1">
      <alignment horizontal="center" vertical="center" wrapText="1"/>
      <protection locked="0"/>
    </xf>
    <xf numFmtId="0" fontId="2" fillId="12" borderId="20" xfId="5" applyFill="1" applyBorder="1" applyAlignment="1" applyProtection="1">
      <alignment horizontal="center" vertical="center" wrapText="1"/>
      <protection locked="0"/>
    </xf>
    <xf numFmtId="0" fontId="2" fillId="12" borderId="56" xfId="5" applyFill="1" applyBorder="1" applyAlignment="1" applyProtection="1">
      <alignment horizontal="center" vertical="center" wrapText="1"/>
      <protection locked="0"/>
    </xf>
    <xf numFmtId="0" fontId="2" fillId="12" borderId="57" xfId="5" applyFill="1" applyBorder="1" applyAlignment="1" applyProtection="1">
      <alignment horizontal="center" vertical="center" wrapText="1"/>
      <protection locked="0"/>
    </xf>
    <xf numFmtId="0" fontId="2" fillId="12" borderId="23" xfId="5" applyFill="1" applyBorder="1" applyAlignment="1" applyProtection="1">
      <alignment horizontal="center" vertical="center" wrapText="1"/>
      <protection locked="0"/>
    </xf>
    <xf numFmtId="4" fontId="2" fillId="12" borderId="3" xfId="5" applyNumberFormat="1" applyFill="1" applyBorder="1" applyAlignment="1" applyProtection="1">
      <alignment horizontal="right" vertical="center" wrapText="1"/>
      <protection locked="0"/>
    </xf>
    <xf numFmtId="4" fontId="2" fillId="12" borderId="4" xfId="5" applyNumberFormat="1" applyFill="1" applyBorder="1" applyAlignment="1" applyProtection="1">
      <alignment horizontal="right" vertical="center" wrapText="1"/>
      <protection locked="0"/>
    </xf>
    <xf numFmtId="4" fontId="2" fillId="12" borderId="12" xfId="5" applyNumberFormat="1" applyFill="1" applyBorder="1" applyAlignment="1" applyProtection="1">
      <alignment vertical="center" wrapText="1"/>
      <protection locked="0"/>
    </xf>
    <xf numFmtId="4" fontId="2" fillId="12" borderId="2" xfId="5" applyNumberFormat="1" applyFill="1" applyBorder="1" applyAlignment="1" applyProtection="1">
      <alignment vertical="center" wrapText="1"/>
      <protection locked="0"/>
    </xf>
    <xf numFmtId="4" fontId="2" fillId="12" borderId="11" xfId="5" applyNumberFormat="1" applyFill="1" applyBorder="1" applyAlignment="1" applyProtection="1">
      <alignment vertical="center"/>
      <protection locked="0"/>
    </xf>
    <xf numFmtId="0" fontId="20" fillId="10" borderId="0" xfId="5" applyFont="1" applyFill="1" applyAlignment="1">
      <alignment horizontal="left" vertical="center" wrapText="1"/>
    </xf>
    <xf numFmtId="4" fontId="20" fillId="10" borderId="0" xfId="5" applyNumberFormat="1" applyFont="1" applyFill="1" applyAlignment="1">
      <alignment vertical="center"/>
    </xf>
    <xf numFmtId="0" fontId="2" fillId="10" borderId="0" xfId="5" applyFill="1" applyAlignment="1">
      <alignment vertical="center"/>
    </xf>
    <xf numFmtId="4" fontId="2" fillId="12" borderId="21" xfId="5" applyNumberFormat="1" applyFill="1" applyBorder="1" applyAlignment="1" applyProtection="1">
      <alignment vertical="center"/>
      <protection locked="0"/>
    </xf>
    <xf numFmtId="4" fontId="2" fillId="12" borderId="20" xfId="5" applyNumberFormat="1" applyFill="1" applyBorder="1" applyAlignment="1" applyProtection="1">
      <alignment horizontal="right" vertical="center" wrapText="1"/>
      <protection locked="0"/>
    </xf>
    <xf numFmtId="0" fontId="87" fillId="0" borderId="0" xfId="14" applyFont="1" applyAlignment="1">
      <alignment horizontal="center" vertical="center" wrapText="1"/>
    </xf>
    <xf numFmtId="0" fontId="20" fillId="0" borderId="0" xfId="15" applyFont="1" applyAlignment="1">
      <alignment horizontal="center" vertical="center" wrapText="1"/>
    </xf>
    <xf numFmtId="0" fontId="20" fillId="9" borderId="2" xfId="15" applyFont="1" applyFill="1" applyBorder="1" applyAlignment="1">
      <alignment horizontal="center" vertical="center" wrapText="1"/>
    </xf>
    <xf numFmtId="49" fontId="20" fillId="0" borderId="0" xfId="15" applyNumberFormat="1" applyFont="1" applyAlignment="1">
      <alignment horizontal="center" vertical="center" wrapText="1"/>
    </xf>
    <xf numFmtId="49" fontId="23" fillId="9" borderId="61" xfId="15" applyNumberFormat="1" applyFont="1" applyFill="1" applyBorder="1" applyAlignment="1">
      <alignment horizontal="center" vertical="center" wrapText="1"/>
    </xf>
    <xf numFmtId="10" fontId="23" fillId="13" borderId="55" xfId="15" applyNumberFormat="1" applyFont="1" applyFill="1" applyBorder="1" applyAlignment="1" applyProtection="1">
      <alignment horizontal="center" vertical="center" wrapText="1"/>
      <protection locked="0"/>
    </xf>
    <xf numFmtId="0" fontId="2" fillId="10" borderId="48" xfId="14" applyFont="1" applyFill="1" applyBorder="1" applyAlignment="1">
      <alignment vertical="center" wrapText="1"/>
    </xf>
    <xf numFmtId="4" fontId="2" fillId="0" borderId="21" xfId="15" applyNumberFormat="1" applyBorder="1" applyAlignment="1">
      <alignment vertical="center" wrapText="1"/>
    </xf>
    <xf numFmtId="4" fontId="20" fillId="0" borderId="21" xfId="15" applyNumberFormat="1" applyFont="1" applyBorder="1" applyAlignment="1">
      <alignment vertical="center" wrapText="1"/>
    </xf>
    <xf numFmtId="4" fontId="20" fillId="0" borderId="27" xfId="15" applyNumberFormat="1" applyFont="1" applyBorder="1" applyAlignment="1">
      <alignment vertical="center" wrapText="1"/>
    </xf>
    <xf numFmtId="4" fontId="2" fillId="0" borderId="0" xfId="15" applyNumberFormat="1" applyAlignment="1">
      <alignment vertical="center" wrapText="1"/>
    </xf>
    <xf numFmtId="4" fontId="2" fillId="0" borderId="2" xfId="15" applyNumberFormat="1" applyBorder="1" applyAlignment="1">
      <alignment vertical="center" wrapText="1"/>
    </xf>
    <xf numFmtId="4" fontId="20" fillId="0" borderId="2" xfId="15" applyNumberFormat="1" applyFont="1" applyBorder="1" applyAlignment="1">
      <alignment vertical="center" wrapText="1"/>
    </xf>
    <xf numFmtId="4" fontId="20" fillId="0" borderId="28" xfId="15" applyNumberFormat="1" applyFont="1" applyBorder="1" applyAlignment="1">
      <alignment vertical="center" wrapText="1"/>
    </xf>
    <xf numFmtId="4" fontId="2" fillId="10" borderId="2" xfId="15" applyNumberFormat="1" applyFill="1" applyBorder="1" applyAlignment="1">
      <alignment vertical="center" wrapText="1"/>
    </xf>
    <xf numFmtId="4" fontId="20" fillId="10" borderId="2" xfId="15" applyNumberFormat="1" applyFont="1" applyFill="1" applyBorder="1" applyAlignment="1">
      <alignment vertical="center" wrapText="1"/>
    </xf>
    <xf numFmtId="4" fontId="20" fillId="10" borderId="28" xfId="15" applyNumberFormat="1" applyFont="1" applyFill="1" applyBorder="1" applyAlignment="1">
      <alignment vertical="center" wrapText="1"/>
    </xf>
    <xf numFmtId="4" fontId="20" fillId="9" borderId="33" xfId="15" applyNumberFormat="1" applyFont="1" applyFill="1" applyBorder="1" applyAlignment="1">
      <alignment vertical="center" wrapText="1"/>
    </xf>
    <xf numFmtId="4" fontId="20" fillId="9" borderId="34" xfId="15" applyNumberFormat="1" applyFont="1" applyFill="1" applyBorder="1" applyAlignment="1">
      <alignment vertical="center" wrapText="1"/>
    </xf>
    <xf numFmtId="4" fontId="20" fillId="9" borderId="26" xfId="15" applyNumberFormat="1" applyFont="1" applyFill="1" applyBorder="1" applyAlignment="1">
      <alignment vertical="center" wrapText="1"/>
    </xf>
    <xf numFmtId="0" fontId="2" fillId="10" borderId="0" xfId="15" applyFill="1" applyAlignment="1">
      <alignment vertical="center"/>
    </xf>
    <xf numFmtId="0" fontId="20" fillId="10" borderId="0" xfId="15" applyFont="1" applyFill="1" applyAlignment="1">
      <alignment horizontal="right" vertical="center"/>
    </xf>
    <xf numFmtId="4" fontId="20" fillId="9" borderId="55" xfId="15" applyNumberFormat="1" applyFont="1" applyFill="1" applyBorder="1" applyAlignment="1">
      <alignment vertical="center"/>
    </xf>
    <xf numFmtId="4" fontId="2" fillId="0" borderId="0" xfId="15" applyNumberFormat="1" applyAlignment="1">
      <alignment vertical="center"/>
    </xf>
    <xf numFmtId="0" fontId="2" fillId="0" borderId="0" xfId="15" applyAlignment="1">
      <alignment vertical="center"/>
    </xf>
    <xf numFmtId="4" fontId="20" fillId="9" borderId="2" xfId="16" applyNumberFormat="1" applyFont="1" applyFill="1" applyBorder="1" applyAlignment="1">
      <alignment horizontal="center" vertical="center" wrapText="1"/>
    </xf>
    <xf numFmtId="4" fontId="20" fillId="9" borderId="1" xfId="16" applyNumberFormat="1" applyFont="1" applyFill="1" applyBorder="1" applyAlignment="1">
      <alignment horizontal="center" vertical="center" wrapText="1"/>
    </xf>
    <xf numFmtId="0" fontId="2" fillId="0" borderId="0" xfId="16" applyAlignment="1">
      <alignment horizontal="center" vertical="center" wrapText="1"/>
    </xf>
    <xf numFmtId="4" fontId="2" fillId="14" borderId="3" xfId="16" applyNumberFormat="1" applyFill="1" applyBorder="1" applyAlignment="1" applyProtection="1">
      <alignment vertical="center" wrapText="1"/>
      <protection locked="0"/>
    </xf>
    <xf numFmtId="4" fontId="2" fillId="10" borderId="3" xfId="16" applyNumberFormat="1" applyFill="1" applyBorder="1" applyAlignment="1">
      <alignment vertical="center" wrapText="1"/>
    </xf>
    <xf numFmtId="0" fontId="2" fillId="0" borderId="19" xfId="16" applyBorder="1" applyAlignment="1">
      <alignment horizontal="left" vertical="center" wrapText="1"/>
    </xf>
    <xf numFmtId="0" fontId="2" fillId="0" borderId="22" xfId="16" applyBorder="1" applyAlignment="1">
      <alignment horizontal="left" vertical="center" wrapText="1"/>
    </xf>
    <xf numFmtId="0" fontId="2" fillId="0" borderId="20" xfId="16" applyBorder="1" applyAlignment="1">
      <alignment horizontal="left" vertical="center" wrapText="1"/>
    </xf>
    <xf numFmtId="4" fontId="2" fillId="14" borderId="4" xfId="16" applyNumberFormat="1" applyFill="1" applyBorder="1" applyAlignment="1" applyProtection="1">
      <alignment vertical="center" wrapText="1"/>
      <protection locked="0"/>
    </xf>
    <xf numFmtId="4" fontId="2" fillId="10" borderId="4" xfId="16" applyNumberFormat="1" applyFill="1" applyBorder="1" applyAlignment="1">
      <alignment vertical="center" wrapText="1"/>
    </xf>
    <xf numFmtId="0" fontId="2" fillId="0" borderId="56" xfId="16" applyBorder="1" applyAlignment="1">
      <alignment horizontal="left" vertical="center" wrapText="1"/>
    </xf>
    <xf numFmtId="0" fontId="2" fillId="0" borderId="57" xfId="16" applyBorder="1" applyAlignment="1">
      <alignment horizontal="left" vertical="center" wrapText="1"/>
    </xf>
    <xf numFmtId="0" fontId="2" fillId="0" borderId="23" xfId="16" applyBorder="1" applyAlignment="1">
      <alignment horizontal="left" vertical="center" wrapText="1"/>
    </xf>
    <xf numFmtId="4" fontId="2" fillId="14" borderId="9" xfId="16" applyNumberFormat="1" applyFill="1" applyBorder="1" applyAlignment="1" applyProtection="1">
      <alignment vertical="center" wrapText="1"/>
      <protection locked="0"/>
    </xf>
    <xf numFmtId="4" fontId="2" fillId="10" borderId="9" xfId="16" applyNumberFormat="1" applyFill="1" applyBorder="1" applyAlignment="1">
      <alignment vertical="center" wrapText="1"/>
    </xf>
    <xf numFmtId="4" fontId="20" fillId="9" borderId="2" xfId="16" applyNumberFormat="1" applyFont="1" applyFill="1" applyBorder="1" applyAlignment="1">
      <alignment vertical="center" wrapText="1"/>
    </xf>
    <xf numFmtId="0" fontId="2" fillId="0" borderId="0" xfId="16" applyAlignment="1">
      <alignment vertical="center" wrapText="1"/>
    </xf>
    <xf numFmtId="0" fontId="20" fillId="0" borderId="0" xfId="16" applyFont="1" applyAlignment="1">
      <alignment vertical="center" wrapText="1"/>
    </xf>
    <xf numFmtId="4" fontId="20" fillId="0" borderId="0" xfId="16" applyNumberFormat="1" applyFont="1" applyAlignment="1">
      <alignment vertical="center" wrapText="1"/>
    </xf>
    <xf numFmtId="4" fontId="2" fillId="0" borderId="0" xfId="16" applyNumberFormat="1" applyAlignment="1">
      <alignment vertical="center" wrapText="1"/>
    </xf>
    <xf numFmtId="4" fontId="2" fillId="10" borderId="62" xfId="16" applyNumberFormat="1" applyFill="1" applyBorder="1" applyAlignment="1">
      <alignment vertical="center" wrapText="1"/>
    </xf>
    <xf numFmtId="4" fontId="2" fillId="10" borderId="20" xfId="16" applyNumberFormat="1" applyFill="1" applyBorder="1" applyAlignment="1">
      <alignment vertical="center" wrapText="1"/>
    </xf>
    <xf numFmtId="4" fontId="2" fillId="10" borderId="23" xfId="16" applyNumberFormat="1" applyFill="1" applyBorder="1" applyAlignment="1">
      <alignment vertical="center" wrapText="1"/>
    </xf>
    <xf numFmtId="4" fontId="20" fillId="9" borderId="2" xfId="16" applyNumberFormat="1" applyFont="1" applyFill="1" applyBorder="1" applyAlignment="1">
      <alignment vertical="center"/>
    </xf>
    <xf numFmtId="4" fontId="20" fillId="9" borderId="1" xfId="16" applyNumberFormat="1" applyFont="1" applyFill="1" applyBorder="1" applyAlignment="1">
      <alignment vertical="center"/>
    </xf>
    <xf numFmtId="0" fontId="2" fillId="0" borderId="0" xfId="16" applyAlignment="1">
      <alignment vertical="center"/>
    </xf>
    <xf numFmtId="4" fontId="2" fillId="14" borderId="3" xfId="17" applyNumberFormat="1" applyFill="1" applyBorder="1" applyAlignment="1" applyProtection="1">
      <alignment vertical="center"/>
      <protection locked="0"/>
    </xf>
    <xf numFmtId="4" fontId="2" fillId="14" borderId="62" xfId="17" applyNumberFormat="1" applyFill="1" applyBorder="1" applyAlignment="1" applyProtection="1">
      <alignment vertical="center"/>
      <protection locked="0"/>
    </xf>
    <xf numFmtId="4" fontId="2" fillId="14" borderId="4" xfId="17" applyNumberFormat="1" applyFill="1" applyBorder="1" applyAlignment="1" applyProtection="1">
      <alignment vertical="center"/>
      <protection locked="0"/>
    </xf>
    <xf numFmtId="4" fontId="2" fillId="14" borderId="20" xfId="17" applyNumberFormat="1" applyFill="1" applyBorder="1" applyAlignment="1" applyProtection="1">
      <alignment vertical="center"/>
      <protection locked="0"/>
    </xf>
    <xf numFmtId="4" fontId="2" fillId="14" borderId="3" xfId="16" applyNumberFormat="1" applyFill="1" applyBorder="1" applyAlignment="1" applyProtection="1">
      <alignment vertical="center"/>
      <protection locked="0"/>
    </xf>
    <xf numFmtId="4" fontId="2" fillId="10" borderId="62" xfId="16" applyNumberFormat="1" applyFill="1" applyBorder="1" applyAlignment="1">
      <alignment vertical="center"/>
    </xf>
    <xf numFmtId="4" fontId="2" fillId="14" borderId="4" xfId="16" applyNumberFormat="1" applyFill="1" applyBorder="1" applyAlignment="1" applyProtection="1">
      <alignment vertical="center"/>
      <protection locked="0"/>
    </xf>
    <xf numFmtId="4" fontId="2" fillId="10" borderId="20" xfId="16" applyNumberFormat="1" applyFill="1" applyBorder="1" applyAlignment="1">
      <alignment vertical="center"/>
    </xf>
    <xf numFmtId="0" fontId="2" fillId="0" borderId="63" xfId="16" applyBorder="1" applyAlignment="1">
      <alignment horizontal="left" vertical="center" wrapText="1"/>
    </xf>
    <xf numFmtId="0" fontId="2" fillId="0" borderId="64" xfId="16" applyBorder="1" applyAlignment="1">
      <alignment horizontal="left" vertical="center" wrapText="1"/>
    </xf>
    <xf numFmtId="0" fontId="2" fillId="0" borderId="65" xfId="16" applyBorder="1" applyAlignment="1">
      <alignment horizontal="left" vertical="center" wrapText="1"/>
    </xf>
    <xf numFmtId="4" fontId="2" fillId="14" borderId="5" xfId="16" applyNumberFormat="1" applyFill="1" applyBorder="1" applyAlignment="1" applyProtection="1">
      <alignment vertical="center"/>
      <protection locked="0"/>
    </xf>
    <xf numFmtId="4" fontId="2" fillId="14" borderId="9" xfId="16" applyNumberFormat="1" applyFill="1" applyBorder="1" applyAlignment="1" applyProtection="1">
      <alignment vertical="center"/>
      <protection locked="0"/>
    </xf>
    <xf numFmtId="4" fontId="2" fillId="10" borderId="23" xfId="16" applyNumberFormat="1" applyFill="1" applyBorder="1" applyAlignment="1">
      <alignment vertical="center"/>
    </xf>
    <xf numFmtId="0" fontId="2" fillId="0" borderId="0" xfId="16" applyAlignment="1">
      <alignment horizontal="left" vertical="center" wrapText="1"/>
    </xf>
    <xf numFmtId="4" fontId="2" fillId="14" borderId="15" xfId="16" applyNumberFormat="1" applyFill="1" applyBorder="1" applyAlignment="1" applyProtection="1">
      <alignment vertical="center"/>
      <protection locked="0"/>
    </xf>
    <xf numFmtId="4" fontId="2" fillId="10" borderId="8" xfId="16" applyNumberFormat="1" applyFill="1" applyBorder="1" applyAlignment="1">
      <alignment vertical="center"/>
    </xf>
    <xf numFmtId="4" fontId="2" fillId="0" borderId="0" xfId="16" applyNumberFormat="1" applyAlignment="1">
      <alignment vertical="center"/>
    </xf>
    <xf numFmtId="10" fontId="20" fillId="10" borderId="3" xfId="16" applyNumberFormat="1" applyFont="1" applyFill="1" applyBorder="1" applyAlignment="1">
      <alignment horizontal="center" vertical="center"/>
    </xf>
    <xf numFmtId="4" fontId="2" fillId="10" borderId="11" xfId="16" applyNumberFormat="1" applyFill="1" applyBorder="1" applyAlignment="1">
      <alignment vertical="center"/>
    </xf>
    <xf numFmtId="4" fontId="2" fillId="10" borderId="5" xfId="16" applyNumberFormat="1" applyFill="1" applyBorder="1" applyAlignment="1">
      <alignment vertical="center"/>
    </xf>
    <xf numFmtId="0" fontId="20" fillId="10" borderId="0" xfId="15" applyFont="1" applyFill="1" applyAlignment="1">
      <alignment horizontal="left" vertical="center"/>
    </xf>
    <xf numFmtId="0" fontId="77" fillId="0" borderId="0" xfId="5" applyFont="1" applyAlignment="1">
      <alignment vertical="center"/>
    </xf>
    <xf numFmtId="4" fontId="2" fillId="14" borderId="3" xfId="5" applyNumberFormat="1" applyFill="1" applyBorder="1" applyAlignment="1" applyProtection="1">
      <alignment vertical="center"/>
      <protection locked="0"/>
    </xf>
    <xf numFmtId="4" fontId="2" fillId="14" borderId="4" xfId="5" applyNumberFormat="1" applyFill="1" applyBorder="1" applyAlignment="1" applyProtection="1">
      <alignment vertical="center"/>
      <protection locked="0"/>
    </xf>
    <xf numFmtId="4" fontId="2" fillId="14" borderId="9" xfId="5" applyNumberFormat="1" applyFill="1" applyBorder="1" applyAlignment="1" applyProtection="1">
      <alignment vertical="center"/>
      <protection locked="0"/>
    </xf>
    <xf numFmtId="4" fontId="20" fillId="9" borderId="2" xfId="5" applyNumberFormat="1" applyFont="1" applyFill="1" applyBorder="1" applyAlignment="1">
      <alignment horizontal="center" vertical="center"/>
    </xf>
    <xf numFmtId="0" fontId="20" fillId="0" borderId="0" xfId="16" applyFont="1" applyAlignment="1">
      <alignment horizontal="center" vertical="center"/>
    </xf>
    <xf numFmtId="0" fontId="2" fillId="14" borderId="3" xfId="5" applyFill="1" applyBorder="1" applyAlignment="1" applyProtection="1">
      <alignment vertical="center" wrapText="1"/>
      <protection locked="0"/>
    </xf>
    <xf numFmtId="0" fontId="2" fillId="14" borderId="4" xfId="5" applyFill="1" applyBorder="1" applyAlignment="1" applyProtection="1">
      <alignment vertical="center" wrapText="1"/>
      <protection locked="0"/>
    </xf>
    <xf numFmtId="0" fontId="2" fillId="14" borderId="9" xfId="5" applyFill="1" applyBorder="1" applyAlignment="1" applyProtection="1">
      <alignment vertical="center" wrapText="1"/>
      <protection locked="0"/>
    </xf>
    <xf numFmtId="4" fontId="20" fillId="9" borderId="2" xfId="5" applyNumberFormat="1" applyFont="1" applyFill="1" applyBorder="1" applyAlignment="1">
      <alignment horizontal="left" vertical="center" wrapText="1"/>
    </xf>
    <xf numFmtId="4" fontId="20" fillId="9" borderId="2" xfId="5" applyNumberFormat="1" applyFont="1" applyFill="1" applyBorder="1" applyAlignment="1">
      <alignment horizontal="right" vertical="center" wrapText="1"/>
    </xf>
    <xf numFmtId="0" fontId="20" fillId="0" borderId="0" xfId="16" applyFont="1" applyAlignment="1">
      <alignment vertical="center"/>
    </xf>
    <xf numFmtId="0" fontId="88" fillId="0" borderId="0" xfId="16" applyFont="1" applyAlignment="1">
      <alignment vertical="center"/>
    </xf>
    <xf numFmtId="0" fontId="20" fillId="9" borderId="2" xfId="16" applyFont="1" applyFill="1" applyBorder="1" applyAlignment="1">
      <alignment horizontal="center" vertical="center" wrapText="1"/>
    </xf>
    <xf numFmtId="0" fontId="2" fillId="14" borderId="3" xfId="16" applyFill="1" applyBorder="1" applyAlignment="1" applyProtection="1">
      <alignment horizontal="center" vertical="center" wrapText="1"/>
      <protection locked="0"/>
    </xf>
    <xf numFmtId="0" fontId="2" fillId="14" borderId="3" xfId="16" applyFill="1" applyBorder="1" applyAlignment="1" applyProtection="1">
      <alignment horizontal="center" vertical="center"/>
      <protection locked="0"/>
    </xf>
    <xf numFmtId="0" fontId="2" fillId="14" borderId="19" xfId="16" applyFill="1" applyBorder="1" applyAlignment="1" applyProtection="1">
      <alignment horizontal="left" vertical="center" wrapText="1"/>
      <protection locked="0"/>
    </xf>
    <xf numFmtId="0" fontId="2" fillId="14" borderId="20" xfId="16" applyFill="1" applyBorder="1" applyAlignment="1" applyProtection="1">
      <alignment horizontal="left" vertical="center" wrapText="1"/>
      <protection locked="0"/>
    </xf>
    <xf numFmtId="0" fontId="2" fillId="14" borderId="4" xfId="16" applyFill="1" applyBorder="1" applyAlignment="1" applyProtection="1">
      <alignment horizontal="center" vertical="center" wrapText="1"/>
      <protection locked="0"/>
    </xf>
    <xf numFmtId="0" fontId="2" fillId="14" borderId="4" xfId="16" applyFill="1" applyBorder="1" applyAlignment="1" applyProtection="1">
      <alignment horizontal="center" vertical="center"/>
      <protection locked="0"/>
    </xf>
    <xf numFmtId="0" fontId="2" fillId="14" borderId="9" xfId="16" applyFill="1" applyBorder="1" applyAlignment="1" applyProtection="1">
      <alignment horizontal="center" vertical="center" wrapText="1"/>
      <protection locked="0"/>
    </xf>
    <xf numFmtId="0" fontId="2" fillId="14" borderId="9" xfId="16" applyFill="1" applyBorder="1" applyAlignment="1" applyProtection="1">
      <alignment horizontal="center" vertical="center"/>
      <protection locked="0"/>
    </xf>
    <xf numFmtId="0" fontId="89" fillId="0" borderId="0" xfId="5" applyFont="1" applyAlignment="1">
      <alignment horizontal="center" vertical="center"/>
    </xf>
    <xf numFmtId="4" fontId="2" fillId="14" borderId="3" xfId="16" applyNumberFormat="1" applyFill="1" applyBorder="1" applyAlignment="1" applyProtection="1">
      <alignment horizontal="right" vertical="center" wrapText="1"/>
      <protection locked="0"/>
    </xf>
    <xf numFmtId="4" fontId="2" fillId="14" borderId="11" xfId="16" applyNumberFormat="1" applyFill="1" applyBorder="1" applyAlignment="1" applyProtection="1">
      <alignment horizontal="right" vertical="center" wrapText="1"/>
      <protection locked="0"/>
    </xf>
    <xf numFmtId="4" fontId="2" fillId="14" borderId="11" xfId="16" applyNumberFormat="1" applyFill="1" applyBorder="1" applyAlignment="1" applyProtection="1">
      <alignment vertical="center" wrapText="1"/>
      <protection locked="0"/>
    </xf>
    <xf numFmtId="0" fontId="2" fillId="0" borderId="0" xfId="16" applyAlignment="1">
      <alignment vertical="top"/>
    </xf>
    <xf numFmtId="0" fontId="2" fillId="0" borderId="63" xfId="16" applyBorder="1" applyAlignment="1">
      <alignment horizontal="left" vertical="top" wrapText="1"/>
    </xf>
    <xf numFmtId="0" fontId="2" fillId="0" borderId="64" xfId="16" applyBorder="1" applyAlignment="1">
      <alignment horizontal="left" vertical="top" wrapText="1"/>
    </xf>
    <xf numFmtId="0" fontId="2" fillId="0" borderId="65" xfId="16" applyBorder="1" applyAlignment="1">
      <alignment horizontal="left" vertical="top" wrapText="1"/>
    </xf>
    <xf numFmtId="0" fontId="2" fillId="0" borderId="0" xfId="16" applyAlignment="1">
      <alignment horizontal="left" vertical="top" wrapText="1"/>
    </xf>
    <xf numFmtId="4" fontId="2" fillId="10" borderId="15" xfId="16" applyNumberFormat="1" applyFill="1" applyBorder="1" applyAlignment="1">
      <alignment vertical="center" wrapText="1"/>
    </xf>
    <xf numFmtId="4" fontId="2" fillId="0" borderId="0" xfId="16" applyNumberFormat="1" applyAlignment="1">
      <alignment vertical="top"/>
    </xf>
    <xf numFmtId="10" fontId="20" fillId="10" borderId="3" xfId="16" applyNumberFormat="1" applyFont="1" applyFill="1" applyBorder="1" applyAlignment="1">
      <alignment horizontal="center" vertical="top"/>
    </xf>
    <xf numFmtId="4" fontId="2" fillId="10" borderId="3" xfId="16" applyNumberFormat="1" applyFill="1" applyBorder="1" applyAlignment="1">
      <alignment vertical="top"/>
    </xf>
    <xf numFmtId="4" fontId="2" fillId="10" borderId="9" xfId="16" applyNumberFormat="1" applyFill="1" applyBorder="1" applyAlignment="1">
      <alignment vertical="top"/>
    </xf>
    <xf numFmtId="0" fontId="2" fillId="0" borderId="0" xfId="16"/>
    <xf numFmtId="4" fontId="2" fillId="0" borderId="0" xfId="16" applyNumberFormat="1"/>
    <xf numFmtId="4" fontId="2" fillId="3" borderId="31" xfId="7" applyNumberFormat="1" applyFont="1" applyFill="1" applyBorder="1" applyAlignment="1">
      <alignment vertical="center"/>
    </xf>
    <xf numFmtId="10" fontId="20" fillId="3" borderId="32" xfId="7" applyNumberFormat="1" applyFont="1" applyFill="1" applyBorder="1" applyAlignment="1">
      <alignment horizontal="right" vertical="center"/>
    </xf>
    <xf numFmtId="10" fontId="20" fillId="0" borderId="0" xfId="7" applyNumberFormat="1" applyFont="1" applyAlignment="1">
      <alignment horizontal="right" vertical="center"/>
    </xf>
    <xf numFmtId="4" fontId="2" fillId="11" borderId="12" xfId="7" applyNumberFormat="1" applyFont="1" applyFill="1" applyBorder="1" applyAlignment="1" applyProtection="1">
      <alignment vertical="center"/>
      <protection locked="0"/>
    </xf>
    <xf numFmtId="4" fontId="2" fillId="0" borderId="21" xfId="7" applyNumberFormat="1" applyFont="1" applyBorder="1" applyAlignment="1" applyProtection="1">
      <alignment vertical="center"/>
      <protection locked="0"/>
    </xf>
    <xf numFmtId="4" fontId="2" fillId="0" borderId="4" xfId="7" applyNumberFormat="1" applyFont="1" applyBorder="1" applyAlignment="1" applyProtection="1">
      <alignment vertical="center"/>
      <protection locked="0"/>
    </xf>
    <xf numFmtId="4" fontId="21" fillId="0" borderId="66" xfId="7" applyNumberFormat="1" applyFont="1" applyBorder="1" applyAlignment="1">
      <alignment horizontal="left" vertical="center" wrapText="1" indent="2"/>
    </xf>
    <xf numFmtId="4" fontId="21" fillId="2" borderId="5" xfId="7" applyNumberFormat="1" applyFont="1" applyFill="1" applyBorder="1" applyAlignment="1">
      <alignment vertical="center"/>
    </xf>
    <xf numFmtId="4" fontId="20" fillId="9" borderId="51" xfId="5" applyNumberFormat="1" applyFont="1" applyFill="1" applyBorder="1" applyAlignment="1">
      <alignment horizontal="center" vertical="center"/>
    </xf>
    <xf numFmtId="4" fontId="20" fillId="9" borderId="26" xfId="5" applyNumberFormat="1" applyFont="1" applyFill="1" applyBorder="1" applyAlignment="1">
      <alignment horizontal="center" vertical="center"/>
    </xf>
    <xf numFmtId="0" fontId="2" fillId="0" borderId="67" xfId="5" applyBorder="1" applyAlignment="1">
      <alignment vertical="center"/>
    </xf>
    <xf numFmtId="0" fontId="2" fillId="0" borderId="68" xfId="5" applyBorder="1" applyAlignment="1">
      <alignment horizontal="left" vertical="center"/>
    </xf>
    <xf numFmtId="4" fontId="2" fillId="0" borderId="69" xfId="7" applyNumberFormat="1" applyFont="1" applyBorder="1" applyAlignment="1">
      <alignment horizontal="left" vertical="center"/>
    </xf>
    <xf numFmtId="0" fontId="2" fillId="0" borderId="70" xfId="5" applyBorder="1" applyAlignment="1">
      <alignment vertical="center"/>
    </xf>
    <xf numFmtId="0" fontId="2" fillId="0" borderId="19" xfId="5" applyBorder="1" applyAlignment="1">
      <alignment horizontal="left" vertical="center"/>
    </xf>
    <xf numFmtId="4" fontId="2" fillId="0" borderId="22" xfId="7" applyNumberFormat="1" applyFont="1" applyBorder="1" applyAlignment="1">
      <alignment horizontal="left" vertical="center"/>
    </xf>
    <xf numFmtId="0" fontId="20" fillId="9" borderId="71" xfId="5" applyFont="1" applyFill="1" applyBorder="1" applyAlignment="1">
      <alignment vertical="center"/>
    </xf>
    <xf numFmtId="0" fontId="20" fillId="9" borderId="61" xfId="5" applyFont="1" applyFill="1" applyBorder="1" applyAlignment="1">
      <alignment horizontal="left" vertical="center"/>
    </xf>
    <xf numFmtId="4" fontId="20" fillId="9" borderId="72" xfId="7" applyNumberFormat="1" applyFont="1" applyFill="1" applyBorder="1" applyAlignment="1">
      <alignment horizontal="left" vertical="center"/>
    </xf>
    <xf numFmtId="4" fontId="20" fillId="0" borderId="0" xfId="7" applyNumberFormat="1" applyFont="1" applyAlignment="1">
      <alignment vertical="center"/>
    </xf>
    <xf numFmtId="4" fontId="2" fillId="0" borderId="73" xfId="7" applyNumberFormat="1" applyFont="1" applyBorder="1" applyAlignment="1">
      <alignment horizontal="left" vertical="center"/>
    </xf>
    <xf numFmtId="0" fontId="20" fillId="9" borderId="74" xfId="5" applyFont="1" applyFill="1" applyBorder="1" applyAlignment="1">
      <alignment vertical="center"/>
    </xf>
    <xf numFmtId="4" fontId="20" fillId="9" borderId="18" xfId="7" applyNumberFormat="1" applyFont="1" applyFill="1" applyBorder="1" applyAlignment="1">
      <alignment horizontal="left" vertical="center"/>
    </xf>
    <xf numFmtId="4" fontId="20" fillId="9" borderId="28" xfId="5" applyNumberFormat="1" applyFont="1" applyFill="1" applyBorder="1" applyAlignment="1">
      <alignment vertical="center"/>
    </xf>
    <xf numFmtId="4" fontId="27" fillId="0" borderId="0" xfId="7" applyNumberFormat="1" applyFont="1" applyAlignment="1">
      <alignment vertical="center" wrapText="1"/>
    </xf>
    <xf numFmtId="4" fontId="27" fillId="0" borderId="0" xfId="7" applyNumberFormat="1" applyFont="1" applyAlignment="1">
      <alignment vertical="center"/>
    </xf>
    <xf numFmtId="0" fontId="51" fillId="0" borderId="0" xfId="14" applyFont="1" applyAlignment="1">
      <alignment vertical="center"/>
    </xf>
    <xf numFmtId="0" fontId="20" fillId="0" borderId="0" xfId="14" applyFont="1" applyAlignment="1">
      <alignment horizontal="center" vertical="center"/>
    </xf>
    <xf numFmtId="0" fontId="78" fillId="0" borderId="0" xfId="14" applyFont="1" applyAlignment="1">
      <alignment horizontal="center" vertical="center"/>
    </xf>
    <xf numFmtId="4" fontId="27" fillId="0" borderId="43" xfId="7" applyNumberFormat="1" applyFont="1" applyBorder="1" applyAlignment="1">
      <alignment vertical="center" wrapText="1"/>
    </xf>
    <xf numFmtId="4" fontId="27" fillId="0" borderId="3" xfId="7" applyNumberFormat="1" applyFont="1" applyBorder="1" applyAlignment="1">
      <alignment vertical="center"/>
    </xf>
    <xf numFmtId="4" fontId="27" fillId="0" borderId="44" xfId="7" applyNumberFormat="1" applyFont="1" applyBorder="1" applyAlignment="1">
      <alignment vertical="center"/>
    </xf>
    <xf numFmtId="4" fontId="31" fillId="0" borderId="38" xfId="7" applyNumberFormat="1" applyFont="1" applyBorder="1" applyAlignment="1">
      <alignment horizontal="left" vertical="center" wrapText="1" indent="2"/>
    </xf>
    <xf numFmtId="4" fontId="31" fillId="0" borderId="45" xfId="7" applyNumberFormat="1" applyFont="1" applyBorder="1" applyAlignment="1">
      <alignment horizontal="left" vertical="center" wrapText="1" indent="2"/>
    </xf>
    <xf numFmtId="0" fontId="56" fillId="0" borderId="0" xfId="0" applyFont="1"/>
    <xf numFmtId="4" fontId="2" fillId="0" borderId="3" xfId="0" applyNumberFormat="1" applyFont="1" applyBorder="1" applyAlignment="1">
      <alignment vertical="center"/>
    </xf>
    <xf numFmtId="4" fontId="2" fillId="15" borderId="3" xfId="0" applyNumberFormat="1" applyFont="1" applyFill="1" applyBorder="1" applyAlignment="1" applyProtection="1">
      <alignment vertical="center" wrapText="1"/>
      <protection locked="0"/>
    </xf>
    <xf numFmtId="4" fontId="2" fillId="0" borderId="4" xfId="0" applyNumberFormat="1" applyFont="1" applyBorder="1" applyAlignment="1">
      <alignment vertical="center"/>
    </xf>
    <xf numFmtId="4" fontId="2" fillId="15" borderId="4" xfId="0" applyNumberFormat="1" applyFont="1" applyFill="1" applyBorder="1" applyAlignment="1" applyProtection="1">
      <alignment vertical="center" wrapText="1"/>
      <protection locked="0"/>
    </xf>
    <xf numFmtId="4" fontId="2" fillId="0" borderId="9" xfId="0" applyNumberFormat="1" applyFont="1" applyBorder="1" applyAlignment="1">
      <alignment vertical="center"/>
    </xf>
    <xf numFmtId="4" fontId="2" fillId="15" borderId="9" xfId="0" applyNumberFormat="1" applyFont="1" applyFill="1" applyBorder="1" applyAlignment="1" applyProtection="1">
      <alignment vertical="center" wrapText="1"/>
      <protection locked="0"/>
    </xf>
    <xf numFmtId="4" fontId="20" fillId="0" borderId="2" xfId="0" applyNumberFormat="1" applyFont="1" applyBorder="1" applyAlignment="1">
      <alignment vertical="center"/>
    </xf>
    <xf numFmtId="4" fontId="20" fillId="0" borderId="2" xfId="0" applyNumberFormat="1" applyFont="1" applyBorder="1" applyAlignment="1">
      <alignment vertical="center" wrapText="1"/>
    </xf>
    <xf numFmtId="4" fontId="20" fillId="9" borderId="2" xfId="0" applyNumberFormat="1" applyFont="1" applyFill="1" applyBorder="1" applyAlignment="1">
      <alignment vertical="center"/>
    </xf>
    <xf numFmtId="4" fontId="20" fillId="9" borderId="2" xfId="0" applyNumberFormat="1" applyFont="1" applyFill="1" applyBorder="1" applyAlignment="1">
      <alignment vertical="center" wrapText="1"/>
    </xf>
    <xf numFmtId="4" fontId="2" fillId="0" borderId="0" xfId="0" applyNumberFormat="1" applyFont="1" applyAlignment="1">
      <alignment vertical="center"/>
    </xf>
    <xf numFmtId="4" fontId="2" fillId="0" borderId="0" xfId="0" applyNumberFormat="1" applyFont="1" applyAlignment="1">
      <alignment vertical="center" wrapText="1"/>
    </xf>
    <xf numFmtId="4" fontId="2" fillId="0" borderId="2" xfId="0" applyNumberFormat="1" applyFont="1" applyBorder="1" applyAlignment="1">
      <alignment vertical="center"/>
    </xf>
    <xf numFmtId="4" fontId="2" fillId="15" borderId="2" xfId="0" applyNumberFormat="1" applyFont="1" applyFill="1" applyBorder="1" applyAlignment="1" applyProtection="1">
      <alignment vertical="center" wrapText="1"/>
      <protection locked="0"/>
    </xf>
    <xf numFmtId="0" fontId="90" fillId="0" borderId="0" xfId="0" applyFont="1"/>
    <xf numFmtId="0" fontId="91" fillId="0" borderId="0" xfId="0" applyFont="1"/>
    <xf numFmtId="0" fontId="51" fillId="0" borderId="0" xfId="0" applyFont="1" applyAlignment="1">
      <alignment horizontal="left" vertical="center" wrapText="1"/>
    </xf>
    <xf numFmtId="0" fontId="51" fillId="0" borderId="2" xfId="0" applyFont="1" applyBorder="1" applyAlignment="1">
      <alignment horizontal="justify" vertical="center" wrapText="1"/>
    </xf>
    <xf numFmtId="0" fontId="73" fillId="0" borderId="2" xfId="0" applyFont="1" applyBorder="1" applyAlignment="1">
      <alignment vertical="center" wrapText="1"/>
    </xf>
    <xf numFmtId="0" fontId="29" fillId="0" borderId="0" xfId="0" applyFont="1" applyAlignment="1">
      <alignment horizontal="center"/>
    </xf>
    <xf numFmtId="0" fontId="32" fillId="0" borderId="0" xfId="0" applyFont="1" applyAlignment="1">
      <alignment vertical="center" wrapText="1"/>
    </xf>
    <xf numFmtId="0" fontId="33" fillId="0" borderId="0" xfId="0" applyFont="1" applyAlignment="1">
      <alignment horizontal="center" vertical="center"/>
    </xf>
    <xf numFmtId="0" fontId="27" fillId="0" borderId="0" xfId="0" applyFont="1" applyAlignment="1">
      <alignment horizontal="center" vertical="center"/>
    </xf>
    <xf numFmtId="0" fontId="34" fillId="0" borderId="0" xfId="0" applyFont="1" applyAlignment="1">
      <alignment horizontal="center"/>
    </xf>
    <xf numFmtId="0" fontId="32" fillId="0" borderId="0" xfId="0" applyFont="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right" vertical="center"/>
    </xf>
    <xf numFmtId="0" fontId="33" fillId="0" borderId="2" xfId="0" applyFont="1" applyBorder="1" applyAlignment="1">
      <alignment horizontal="left" vertical="center"/>
    </xf>
    <xf numFmtId="0" fontId="35" fillId="0" borderId="0" xfId="0" applyFont="1" applyAlignment="1">
      <alignment horizontal="center"/>
    </xf>
    <xf numFmtId="166" fontId="27" fillId="0" borderId="2" xfId="0" applyNumberFormat="1" applyFont="1" applyBorder="1" applyAlignment="1">
      <alignment horizontal="center" vertical="center"/>
    </xf>
    <xf numFmtId="0" fontId="37" fillId="10" borderId="0" xfId="2" applyFont="1" applyFill="1" applyBorder="1" applyAlignment="1" applyProtection="1">
      <alignment vertical="center"/>
    </xf>
    <xf numFmtId="167" fontId="33" fillId="0" borderId="2" xfId="0" applyNumberFormat="1" applyFont="1" applyBorder="1" applyAlignment="1">
      <alignment horizontal="center" vertical="center"/>
    </xf>
    <xf numFmtId="0" fontId="38" fillId="0" borderId="0" xfId="0" applyFont="1" applyAlignment="1">
      <alignment horizontal="center" vertical="center"/>
    </xf>
    <xf numFmtId="10" fontId="33" fillId="0" borderId="0" xfId="0" applyNumberFormat="1" applyFont="1" applyAlignment="1">
      <alignment horizontal="center" vertical="center"/>
    </xf>
    <xf numFmtId="167" fontId="33" fillId="0" borderId="0" xfId="0" applyNumberFormat="1" applyFont="1" applyAlignment="1">
      <alignment horizontal="center" vertical="center"/>
    </xf>
    <xf numFmtId="168" fontId="32" fillId="0" borderId="0" xfId="0" applyNumberFormat="1" applyFont="1" applyAlignment="1">
      <alignment horizontal="center" vertical="center"/>
    </xf>
    <xf numFmtId="0" fontId="32" fillId="0" borderId="0" xfId="0" applyFont="1" applyAlignment="1">
      <alignment horizontal="center" vertical="center"/>
    </xf>
    <xf numFmtId="14" fontId="33" fillId="0" borderId="0" xfId="0" applyNumberFormat="1" applyFont="1" applyAlignment="1">
      <alignment horizontal="center" vertical="center"/>
    </xf>
    <xf numFmtId="1" fontId="27" fillId="0" borderId="2" xfId="0" applyNumberFormat="1" applyFont="1" applyBorder="1" applyAlignment="1">
      <alignment horizontal="center" vertical="center"/>
    </xf>
    <xf numFmtId="0" fontId="33" fillId="0" borderId="0" xfId="0" applyFont="1" applyAlignment="1">
      <alignment horizontal="left" vertical="center"/>
    </xf>
    <xf numFmtId="1" fontId="27" fillId="0" borderId="0" xfId="0" applyNumberFormat="1" applyFont="1" applyAlignment="1">
      <alignment horizontal="left" vertical="center"/>
    </xf>
    <xf numFmtId="1" fontId="27" fillId="0" borderId="0" xfId="0" applyNumberFormat="1" applyFont="1" applyAlignment="1">
      <alignment horizontal="center" vertical="center"/>
    </xf>
    <xf numFmtId="0" fontId="41" fillId="0" borderId="0" xfId="0" applyFont="1" applyAlignment="1">
      <alignment horizontal="center" vertical="center"/>
    </xf>
    <xf numFmtId="10" fontId="27" fillId="0" borderId="2" xfId="0" applyNumberFormat="1" applyFont="1" applyBorder="1" applyAlignment="1">
      <alignment horizontal="center" vertical="center"/>
    </xf>
    <xf numFmtId="2" fontId="27" fillId="0" borderId="2" xfId="0" applyNumberFormat="1" applyFont="1" applyBorder="1" applyAlignment="1">
      <alignment horizontal="center" vertical="center"/>
    </xf>
    <xf numFmtId="10" fontId="32" fillId="0" borderId="2" xfId="0" applyNumberFormat="1" applyFont="1" applyBorder="1" applyAlignment="1">
      <alignment horizontal="center" vertical="center" wrapText="1"/>
    </xf>
    <xf numFmtId="0" fontId="33" fillId="9" borderId="2"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2" xfId="0" applyFont="1" applyFill="1" applyBorder="1" applyAlignment="1">
      <alignment horizontal="center" vertical="center" wrapText="1"/>
    </xf>
    <xf numFmtId="0" fontId="33" fillId="0" borderId="2" xfId="0" applyFont="1" applyBorder="1" applyAlignment="1">
      <alignment horizontal="center" vertical="center"/>
    </xf>
    <xf numFmtId="169" fontId="28" fillId="10" borderId="2" xfId="1" applyNumberFormat="1" applyFont="1" applyFill="1" applyBorder="1" applyAlignment="1">
      <alignment horizontal="center" vertical="center"/>
    </xf>
    <xf numFmtId="0" fontId="32" fillId="3" borderId="2" xfId="0" applyFont="1" applyFill="1" applyBorder="1" applyAlignment="1">
      <alignment horizontal="center" vertical="center"/>
    </xf>
    <xf numFmtId="10" fontId="32" fillId="3" borderId="2" xfId="0" applyNumberFormat="1" applyFont="1" applyFill="1" applyBorder="1" applyAlignment="1">
      <alignment horizontal="center" vertical="center"/>
    </xf>
    <xf numFmtId="0" fontId="98" fillId="0" borderId="0" xfId="0" applyFont="1" applyAlignment="1">
      <alignment horizontal="left" vertical="center"/>
    </xf>
    <xf numFmtId="0" fontId="33" fillId="0" borderId="13" xfId="0" applyFont="1" applyBorder="1" applyAlignment="1">
      <alignment horizontal="center" vertical="center"/>
    </xf>
    <xf numFmtId="170" fontId="32" fillId="10" borderId="2" xfId="0" applyNumberFormat="1" applyFont="1" applyFill="1" applyBorder="1" applyAlignment="1">
      <alignment horizontal="center" vertical="center"/>
    </xf>
    <xf numFmtId="170" fontId="28" fillId="0" borderId="0" xfId="19" applyNumberFormat="1" applyFont="1" applyFill="1" applyBorder="1" applyAlignment="1">
      <alignment horizontal="center" vertical="center"/>
    </xf>
    <xf numFmtId="170" fontId="33" fillId="0" borderId="0" xfId="0" applyNumberFormat="1" applyFont="1" applyAlignment="1">
      <alignment horizontal="center" vertical="center"/>
    </xf>
    <xf numFmtId="169" fontId="28" fillId="0" borderId="0" xfId="1" applyNumberFormat="1" applyFont="1" applyFill="1" applyBorder="1" applyAlignment="1">
      <alignment horizontal="center" vertical="center"/>
    </xf>
    <xf numFmtId="0" fontId="98" fillId="9" borderId="51" xfId="0" applyFont="1" applyFill="1" applyBorder="1" applyAlignment="1">
      <alignment horizontal="center" vertical="center"/>
    </xf>
    <xf numFmtId="0" fontId="32" fillId="0" borderId="55" xfId="0" applyFont="1" applyBorder="1" applyAlignment="1">
      <alignment horizontal="center" vertical="center" wrapText="1"/>
    </xf>
    <xf numFmtId="170" fontId="32" fillId="0" borderId="0" xfId="0" applyNumberFormat="1" applyFont="1" applyAlignment="1">
      <alignment horizontal="center" vertical="center" wrapText="1"/>
    </xf>
    <xf numFmtId="4" fontId="32" fillId="0" borderId="0" xfId="0" applyNumberFormat="1" applyFont="1" applyAlignment="1">
      <alignment horizontal="center" vertical="center" wrapText="1"/>
    </xf>
    <xf numFmtId="0" fontId="33" fillId="17" borderId="2" xfId="0" applyFont="1" applyFill="1" applyBorder="1" applyAlignment="1" applyProtection="1">
      <alignment horizontal="center" vertical="center"/>
      <protection locked="0"/>
    </xf>
    <xf numFmtId="14" fontId="33" fillId="17" borderId="2" xfId="0" applyNumberFormat="1" applyFont="1" applyFill="1" applyBorder="1" applyAlignment="1" applyProtection="1">
      <alignment horizontal="center" vertical="center"/>
      <protection locked="0"/>
    </xf>
    <xf numFmtId="166" fontId="27" fillId="17" borderId="2" xfId="0" applyNumberFormat="1" applyFont="1" applyFill="1" applyBorder="1" applyAlignment="1">
      <alignment horizontal="center" vertical="center"/>
    </xf>
    <xf numFmtId="10" fontId="27" fillId="17" borderId="2" xfId="19" applyNumberFormat="1" applyFont="1" applyFill="1" applyBorder="1" applyAlignment="1">
      <alignment horizontal="center" vertical="center"/>
    </xf>
    <xf numFmtId="166" fontId="27" fillId="17" borderId="2" xfId="0" applyNumberFormat="1" applyFont="1" applyFill="1" applyBorder="1" applyAlignment="1" applyProtection="1">
      <alignment horizontal="center" vertical="center"/>
      <protection locked="0"/>
    </xf>
    <xf numFmtId="10" fontId="33" fillId="17" borderId="2" xfId="19" applyNumberFormat="1" applyFont="1" applyFill="1" applyBorder="1" applyAlignment="1">
      <alignment horizontal="center" vertical="center"/>
    </xf>
    <xf numFmtId="167" fontId="27" fillId="17" borderId="2" xfId="19" applyNumberFormat="1" applyFont="1" applyFill="1" applyBorder="1" applyAlignment="1" applyProtection="1">
      <alignment horizontal="center" vertical="center"/>
      <protection locked="0"/>
    </xf>
    <xf numFmtId="0" fontId="96" fillId="17" borderId="2" xfId="0" applyFont="1" applyFill="1" applyBorder="1" applyAlignment="1" applyProtection="1">
      <alignment horizontal="center" vertical="center"/>
      <protection locked="0"/>
    </xf>
    <xf numFmtId="1" fontId="27" fillId="17" borderId="2" xfId="0" applyNumberFormat="1" applyFont="1" applyFill="1" applyBorder="1" applyAlignment="1">
      <alignment horizontal="center" vertical="center"/>
    </xf>
    <xf numFmtId="0" fontId="33" fillId="17" borderId="2" xfId="0" applyFont="1" applyFill="1" applyBorder="1" applyAlignment="1" applyProtection="1">
      <alignment vertical="center" wrapText="1"/>
      <protection locked="0"/>
    </xf>
    <xf numFmtId="10" fontId="96" fillId="17" borderId="2" xfId="19" applyNumberFormat="1" applyFont="1" applyFill="1" applyBorder="1" applyAlignment="1" applyProtection="1">
      <alignment horizontal="center" vertical="center"/>
      <protection locked="0"/>
    </xf>
    <xf numFmtId="169" fontId="28" fillId="17" borderId="2" xfId="1" applyNumberFormat="1" applyFont="1" applyFill="1" applyBorder="1" applyAlignment="1">
      <alignment horizontal="center" vertical="center"/>
    </xf>
    <xf numFmtId="0" fontId="73" fillId="0" borderId="11" xfId="0" applyFont="1" applyBorder="1" applyAlignment="1">
      <alignment vertical="center" wrapText="1"/>
    </xf>
    <xf numFmtId="14" fontId="3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166" fontId="27" fillId="0" borderId="0" xfId="0" applyNumberFormat="1" applyFont="1" applyAlignment="1">
      <alignment horizontal="center" vertical="center"/>
    </xf>
    <xf numFmtId="10" fontId="27" fillId="0" borderId="0" xfId="19" applyNumberFormat="1" applyFont="1" applyFill="1" applyBorder="1" applyAlignment="1">
      <alignment horizontal="center" vertical="center"/>
    </xf>
    <xf numFmtId="166" fontId="27" fillId="0" borderId="0" xfId="0" applyNumberFormat="1" applyFont="1" applyAlignment="1" applyProtection="1">
      <alignment horizontal="center" vertical="center"/>
      <protection locked="0"/>
    </xf>
    <xf numFmtId="10" fontId="33" fillId="0" borderId="0" xfId="19" applyNumberFormat="1" applyFont="1" applyFill="1" applyBorder="1" applyAlignment="1">
      <alignment horizontal="center" vertical="center"/>
    </xf>
    <xf numFmtId="167" fontId="27" fillId="0" borderId="0" xfId="19" applyNumberFormat="1" applyFont="1" applyFill="1" applyBorder="1" applyAlignment="1" applyProtection="1">
      <alignment horizontal="center" vertical="center"/>
      <protection locked="0"/>
    </xf>
    <xf numFmtId="0" fontId="96" fillId="0" borderId="0" xfId="0" applyFont="1" applyAlignment="1" applyProtection="1">
      <alignment horizontal="center" vertical="center"/>
      <protection locked="0"/>
    </xf>
    <xf numFmtId="10" fontId="27" fillId="0" borderId="0" xfId="0" applyNumberFormat="1" applyFont="1" applyAlignment="1">
      <alignment horizontal="center" vertical="center"/>
    </xf>
    <xf numFmtId="2" fontId="27" fillId="0" borderId="0" xfId="0" applyNumberFormat="1" applyFont="1" applyAlignment="1">
      <alignment horizontal="center" vertical="center"/>
    </xf>
    <xf numFmtId="10" fontId="32" fillId="0" borderId="0" xfId="0" applyNumberFormat="1" applyFont="1" applyAlignment="1">
      <alignment horizontal="center" vertical="center" wrapText="1"/>
    </xf>
    <xf numFmtId="0" fontId="32" fillId="0" borderId="2" xfId="0" applyFont="1" applyBorder="1" applyAlignment="1">
      <alignment horizontal="center" vertical="center"/>
    </xf>
    <xf numFmtId="169" fontId="28" fillId="0" borderId="2" xfId="1" applyNumberFormat="1" applyFont="1" applyFill="1" applyBorder="1" applyAlignment="1">
      <alignment horizontal="center" vertical="center"/>
    </xf>
    <xf numFmtId="10" fontId="32" fillId="0" borderId="2" xfId="0" applyNumberFormat="1" applyFont="1" applyBorder="1" applyAlignment="1">
      <alignment horizontal="center" vertical="center"/>
    </xf>
    <xf numFmtId="170" fontId="32" fillId="0" borderId="0" xfId="0" applyNumberFormat="1" applyFont="1" applyAlignment="1">
      <alignment horizontal="center" vertical="center"/>
    </xf>
    <xf numFmtId="49" fontId="27" fillId="0" borderId="0" xfId="19" applyNumberFormat="1" applyFont="1" applyFill="1" applyBorder="1" applyAlignment="1" applyProtection="1">
      <alignment horizontal="center" vertical="center"/>
      <protection locked="0"/>
    </xf>
    <xf numFmtId="10" fontId="96" fillId="0" borderId="0" xfId="19" applyNumberFormat="1" applyFont="1" applyFill="1" applyBorder="1" applyAlignment="1" applyProtection="1">
      <alignment horizontal="center" vertical="center"/>
      <protection locked="0"/>
    </xf>
    <xf numFmtId="10" fontId="32" fillId="0" borderId="0" xfId="0" applyNumberFormat="1" applyFont="1" applyAlignment="1">
      <alignment horizontal="center" vertical="center"/>
    </xf>
    <xf numFmtId="49" fontId="27" fillId="0" borderId="0" xfId="19" applyNumberFormat="1" applyFont="1" applyFill="1" applyBorder="1" applyAlignment="1" applyProtection="1">
      <alignment horizontal="right" vertical="center"/>
      <protection locked="0"/>
    </xf>
    <xf numFmtId="0" fontId="97" fillId="0" borderId="0" xfId="0" applyFont="1" applyAlignment="1">
      <alignment horizontal="left" vertical="center" wrapText="1"/>
    </xf>
    <xf numFmtId="0" fontId="28" fillId="0" borderId="0" xfId="0" applyFont="1" applyAlignment="1">
      <alignment horizontal="center" vertical="center" wrapText="1"/>
    </xf>
    <xf numFmtId="0" fontId="99" fillId="0" borderId="2" xfId="0" applyFont="1" applyBorder="1" applyAlignment="1">
      <alignment horizontal="left" vertical="center" wrapText="1"/>
    </xf>
    <xf numFmtId="0" fontId="97" fillId="0" borderId="0" xfId="0" applyFont="1" applyAlignment="1">
      <alignment horizontal="center" vertical="center" wrapText="1"/>
    </xf>
    <xf numFmtId="0" fontId="99" fillId="0" borderId="0" xfId="0" applyFont="1" applyAlignment="1">
      <alignment horizontal="center" vertical="center" wrapText="1"/>
    </xf>
    <xf numFmtId="0" fontId="96" fillId="0" borderId="0" xfId="0" applyFont="1" applyAlignment="1">
      <alignment horizontal="center" vertical="center" wrapText="1"/>
    </xf>
    <xf numFmtId="167" fontId="39" fillId="0" borderId="0" xfId="0" applyNumberFormat="1" applyFont="1" applyAlignment="1" applyProtection="1">
      <alignment horizontal="center" vertical="center"/>
      <protection locked="0"/>
    </xf>
    <xf numFmtId="0" fontId="99" fillId="0" borderId="2" xfId="0" applyFont="1" applyBorder="1" applyAlignment="1">
      <alignment horizontal="left" wrapText="1"/>
    </xf>
    <xf numFmtId="0" fontId="34" fillId="0" borderId="0" xfId="0" applyFont="1" applyAlignment="1">
      <alignment horizontal="left"/>
    </xf>
    <xf numFmtId="0" fontId="96" fillId="0" borderId="0" xfId="0" applyFont="1"/>
    <xf numFmtId="49" fontId="27" fillId="0" borderId="0" xfId="19" applyNumberFormat="1" applyFont="1" applyFill="1" applyBorder="1" applyAlignment="1" applyProtection="1">
      <alignment horizontal="right" vertical="top"/>
      <protection locked="0"/>
    </xf>
    <xf numFmtId="0" fontId="3" fillId="0" borderId="20" xfId="0" applyFont="1" applyBorder="1" applyAlignment="1">
      <alignment wrapText="1"/>
    </xf>
    <xf numFmtId="0" fontId="47" fillId="0" borderId="13" xfId="0" applyFont="1" applyBorder="1"/>
    <xf numFmtId="0" fontId="49" fillId="5" borderId="0" xfId="0" applyFont="1" applyFill="1" applyBorder="1" applyAlignment="1">
      <alignment vertical="center"/>
    </xf>
    <xf numFmtId="0" fontId="49" fillId="6" borderId="58" xfId="0" applyFont="1" applyFill="1" applyBorder="1" applyAlignment="1">
      <alignment vertical="center"/>
    </xf>
    <xf numFmtId="0" fontId="49" fillId="6" borderId="6" xfId="0" applyFont="1" applyFill="1" applyBorder="1" applyAlignment="1">
      <alignment vertical="center"/>
    </xf>
    <xf numFmtId="0" fontId="47" fillId="0" borderId="18" xfId="0" applyFont="1" applyBorder="1"/>
    <xf numFmtId="0" fontId="47" fillId="3" borderId="2" xfId="0" applyFont="1" applyFill="1" applyBorder="1" applyAlignment="1">
      <alignment horizontal="center" wrapText="1"/>
    </xf>
    <xf numFmtId="0" fontId="47" fillId="0" borderId="2" xfId="0" applyFont="1" applyBorder="1" applyAlignment="1">
      <alignment horizontal="center" wrapText="1"/>
    </xf>
    <xf numFmtId="0" fontId="47" fillId="0" borderId="0" xfId="0" applyFont="1" applyAlignment="1">
      <alignment horizontal="center" wrapText="1"/>
    </xf>
    <xf numFmtId="0" fontId="46" fillId="0" borderId="15" xfId="0" applyFont="1" applyBorder="1" applyAlignment="1">
      <alignment horizontal="center" vertical="center" wrapText="1"/>
    </xf>
    <xf numFmtId="0" fontId="46" fillId="0" borderId="3" xfId="0" applyFont="1" applyBorder="1" applyAlignment="1">
      <alignment horizontal="center" wrapText="1"/>
    </xf>
    <xf numFmtId="0" fontId="46" fillId="0" borderId="4" xfId="0" applyFont="1" applyBorder="1" applyAlignment="1">
      <alignment horizontal="center" vertical="center" wrapText="1"/>
    </xf>
    <xf numFmtId="0" fontId="47" fillId="0" borderId="0" xfId="0" applyFont="1" applyAlignment="1">
      <alignment horizontal="center" vertical="center" wrapText="1"/>
    </xf>
    <xf numFmtId="0" fontId="47" fillId="3" borderId="2" xfId="0" applyFont="1" applyFill="1" applyBorder="1" applyAlignment="1">
      <alignment horizontal="center" vertical="center" wrapText="1"/>
    </xf>
    <xf numFmtId="0" fontId="49" fillId="6" borderId="0" xfId="0" applyFont="1" applyFill="1" applyAlignment="1">
      <alignment horizontal="left" vertical="center" wrapText="1"/>
    </xf>
    <xf numFmtId="0" fontId="3" fillId="0" borderId="9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6"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4" xfId="0" applyFont="1" applyBorder="1" applyAlignment="1">
      <alignment horizontal="center" vertical="center" wrapText="1"/>
    </xf>
    <xf numFmtId="0" fontId="47" fillId="3" borderId="13" xfId="0" applyFont="1" applyFill="1" applyBorder="1" applyAlignment="1">
      <alignment horizontal="center"/>
    </xf>
    <xf numFmtId="0" fontId="3" fillId="0" borderId="21" xfId="0" applyFont="1" applyBorder="1" applyAlignment="1">
      <alignment horizontal="center" vertical="center" wrapText="1"/>
    </xf>
    <xf numFmtId="0" fontId="46" fillId="0" borderId="16" xfId="0" applyFont="1" applyBorder="1" applyAlignment="1">
      <alignment horizontal="center" vertical="center" wrapText="1"/>
    </xf>
    <xf numFmtId="0" fontId="47" fillId="3" borderId="13" xfId="0" applyFont="1" applyFill="1" applyBorder="1" applyAlignment="1">
      <alignment horizontal="center" vertical="center"/>
    </xf>
    <xf numFmtId="0" fontId="51" fillId="0" borderId="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4" xfId="0" applyFont="1" applyBorder="1" applyAlignment="1">
      <alignment horizontal="center" vertical="center" wrapText="1"/>
    </xf>
    <xf numFmtId="0" fontId="47" fillId="0" borderId="0" xfId="0" applyFont="1" applyAlignment="1">
      <alignment horizontal="center" vertical="center"/>
    </xf>
    <xf numFmtId="0" fontId="72"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47" fillId="3"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7" fillId="0" borderId="0" xfId="0" applyFont="1" applyAlignment="1">
      <alignment horizontal="left" vertical="center" wrapText="1"/>
    </xf>
    <xf numFmtId="0" fontId="5" fillId="0" borderId="0" xfId="0" applyFont="1" applyAlignment="1">
      <alignment horizontal="left" vertical="center" wrapText="1"/>
    </xf>
    <xf numFmtId="0" fontId="52" fillId="0" borderId="0" xfId="0" applyFont="1" applyAlignment="1">
      <alignment horizontal="left" vertical="center" wrapText="1"/>
    </xf>
    <xf numFmtId="0" fontId="63" fillId="0" borderId="0" xfId="0" applyFont="1" applyAlignment="1">
      <alignment horizontal="left" vertical="center" wrapText="1"/>
    </xf>
    <xf numFmtId="0" fontId="47" fillId="3" borderId="2" xfId="0" applyFont="1" applyFill="1" applyBorder="1" applyAlignment="1">
      <alignment horizontal="center"/>
    </xf>
    <xf numFmtId="0" fontId="0" fillId="0" borderId="0" xfId="0" applyAlignment="1">
      <alignment horizontal="center"/>
    </xf>
    <xf numFmtId="0" fontId="46" fillId="0" borderId="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3" fillId="7" borderId="4" xfId="0" applyFont="1" applyFill="1" applyBorder="1" applyAlignment="1">
      <alignment horizontal="center" vertical="center" wrapText="1"/>
    </xf>
    <xf numFmtId="0" fontId="47" fillId="0" borderId="0" xfId="0" applyFont="1" applyBorder="1"/>
    <xf numFmtId="0" fontId="61" fillId="0" borderId="11" xfId="0" applyFont="1" applyBorder="1" applyAlignment="1">
      <alignment horizontal="center" vertical="center" wrapText="1"/>
    </xf>
    <xf numFmtId="0" fontId="48" fillId="3" borderId="2" xfId="0" applyFont="1" applyFill="1" applyBorder="1" applyAlignment="1">
      <alignment horizontal="center" vertical="center" wrapText="1"/>
    </xf>
    <xf numFmtId="0" fontId="51" fillId="0" borderId="9" xfId="0" applyFont="1" applyBorder="1" applyAlignment="1">
      <alignment horizontal="center" vertical="center" wrapText="1"/>
    </xf>
    <xf numFmtId="0" fontId="61" fillId="0" borderId="4" xfId="0" applyFont="1" applyBorder="1" applyAlignment="1">
      <alignment horizontal="center" vertical="center" wrapText="1"/>
    </xf>
    <xf numFmtId="0" fontId="46" fillId="0" borderId="3" xfId="0" applyFont="1" applyBorder="1" applyAlignment="1">
      <alignment horizontal="center" vertical="center" wrapText="1"/>
    </xf>
    <xf numFmtId="0" fontId="73" fillId="0" borderId="2" xfId="0" applyFont="1" applyBorder="1" applyAlignment="1">
      <alignment horizontal="center" vertical="center" wrapText="1"/>
    </xf>
    <xf numFmtId="0" fontId="72" fillId="0" borderId="18" xfId="0" applyFont="1" applyBorder="1" applyAlignment="1">
      <alignment horizontal="center" vertical="center" wrapText="1"/>
    </xf>
    <xf numFmtId="0" fontId="74" fillId="3" borderId="12" xfId="0" applyFont="1" applyFill="1" applyBorder="1" applyAlignment="1">
      <alignment horizontal="center" vertical="center" wrapText="1"/>
    </xf>
    <xf numFmtId="0" fontId="73" fillId="0" borderId="3" xfId="0" applyFont="1" applyBorder="1" applyAlignment="1">
      <alignment horizontal="center" vertical="center" wrapText="1"/>
    </xf>
    <xf numFmtId="0" fontId="73" fillId="0" borderId="4" xfId="0" applyFont="1" applyBorder="1" applyAlignment="1">
      <alignment horizontal="center" wrapText="1"/>
    </xf>
    <xf numFmtId="0" fontId="73" fillId="0" borderId="11" xfId="0" applyFont="1" applyBorder="1" applyAlignment="1">
      <alignment horizontal="center" wrapText="1"/>
    </xf>
    <xf numFmtId="0" fontId="73" fillId="0" borderId="11" xfId="0" applyFont="1" applyBorder="1" applyAlignment="1">
      <alignment horizontal="center" vertical="center" wrapText="1"/>
    </xf>
    <xf numFmtId="0" fontId="3" fillId="0" borderId="88" xfId="0" applyFont="1" applyBorder="1" applyAlignment="1">
      <alignment horizontal="center" vertical="center" wrapText="1"/>
    </xf>
    <xf numFmtId="0" fontId="47" fillId="3" borderId="12" xfId="0" applyFont="1" applyFill="1" applyBorder="1" applyAlignment="1">
      <alignment horizontal="center" vertical="center" wrapText="1"/>
    </xf>
    <xf numFmtId="0" fontId="51" fillId="0" borderId="0" xfId="0" applyFont="1" applyAlignment="1">
      <alignment horizontal="center" vertical="center" wrapText="1"/>
    </xf>
    <xf numFmtId="0" fontId="3" fillId="0" borderId="5" xfId="0" applyFont="1" applyBorder="1" applyAlignment="1">
      <alignment horizontal="center" vertical="center" wrapText="1"/>
    </xf>
    <xf numFmtId="0" fontId="46"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47" fillId="0" borderId="4" xfId="0" applyFont="1" applyFill="1" applyBorder="1" applyAlignment="1">
      <alignment vertical="center" wrapText="1"/>
    </xf>
    <xf numFmtId="0" fontId="46" fillId="0" borderId="4" xfId="0" applyFont="1" applyFill="1" applyBorder="1" applyAlignment="1">
      <alignment vertical="center" wrapText="1"/>
    </xf>
    <xf numFmtId="0" fontId="48" fillId="0" borderId="4" xfId="0" applyFont="1" applyFill="1" applyBorder="1" applyAlignment="1">
      <alignment horizontal="left" vertical="center"/>
    </xf>
    <xf numFmtId="0" fontId="47" fillId="0" borderId="24" xfId="0" applyFont="1" applyFill="1" applyBorder="1" applyAlignment="1">
      <alignment horizontal="left" vertical="center"/>
    </xf>
    <xf numFmtId="0" fontId="72" fillId="0" borderId="4" xfId="0" applyFont="1" applyFill="1" applyBorder="1" applyAlignment="1">
      <alignment vertical="center" wrapText="1"/>
    </xf>
    <xf numFmtId="0" fontId="51" fillId="0" borderId="4" xfId="0" applyFont="1" applyFill="1" applyBorder="1" applyAlignment="1">
      <alignment vertical="center" wrapText="1"/>
    </xf>
    <xf numFmtId="0" fontId="47" fillId="0" borderId="24" xfId="0" applyFont="1" applyFill="1" applyBorder="1" applyAlignment="1">
      <alignment vertical="center"/>
    </xf>
    <xf numFmtId="0" fontId="48" fillId="0" borderId="25" xfId="0" applyFont="1" applyFill="1" applyBorder="1" applyAlignment="1">
      <alignment vertical="center"/>
    </xf>
    <xf numFmtId="0" fontId="51" fillId="0" borderId="4" xfId="0" applyFont="1" applyFill="1" applyBorder="1" applyAlignment="1">
      <alignment horizontal="left" vertical="center" wrapText="1"/>
    </xf>
    <xf numFmtId="0" fontId="73" fillId="0" borderId="4" xfId="0" applyFont="1" applyBorder="1" applyAlignment="1">
      <alignment vertical="center" wrapText="1"/>
    </xf>
    <xf numFmtId="0" fontId="49" fillId="0" borderId="0" xfId="0" applyFont="1" applyBorder="1" applyAlignment="1">
      <alignment wrapText="1"/>
    </xf>
    <xf numFmtId="0" fontId="49" fillId="0" borderId="0" xfId="0" applyFont="1" applyBorder="1"/>
    <xf numFmtId="0" fontId="53" fillId="0" borderId="0" xfId="0" applyFont="1" applyBorder="1" applyAlignment="1">
      <alignment horizontal="left" wrapText="1"/>
    </xf>
    <xf numFmtId="0" fontId="47" fillId="0" borderId="0" xfId="0" applyFont="1" applyBorder="1" applyAlignment="1">
      <alignment vertical="center"/>
    </xf>
    <xf numFmtId="0" fontId="46" fillId="0" borderId="0" xfId="0" applyFont="1" applyBorder="1" applyAlignment="1">
      <alignmen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7" fillId="0" borderId="0" xfId="0" applyFont="1" applyBorder="1" applyAlignment="1">
      <alignment wrapText="1"/>
    </xf>
    <xf numFmtId="0" fontId="47" fillId="0" borderId="0" xfId="0" applyFont="1" applyBorder="1" applyAlignment="1">
      <alignment horizontal="center"/>
    </xf>
    <xf numFmtId="0" fontId="47" fillId="0" borderId="0" xfId="0" applyFont="1" applyBorder="1" applyAlignment="1">
      <alignment horizontal="center" vertical="center"/>
    </xf>
    <xf numFmtId="0" fontId="47" fillId="0" borderId="0" xfId="0" applyFont="1" applyBorder="1" applyAlignment="1">
      <alignment vertical="center" wrapText="1"/>
    </xf>
    <xf numFmtId="0" fontId="47" fillId="0" borderId="12" xfId="0" applyFont="1" applyBorder="1" applyAlignment="1">
      <alignment horizontal="left" vertical="center"/>
    </xf>
    <xf numFmtId="0" fontId="2" fillId="0" borderId="0" xfId="0" applyFont="1" applyFill="1" applyAlignment="1">
      <alignment vertical="center" wrapText="1"/>
    </xf>
    <xf numFmtId="0" fontId="20" fillId="0" borderId="0" xfId="0" applyFont="1" applyFill="1" applyBorder="1" applyAlignment="1">
      <alignment vertical="center"/>
    </xf>
    <xf numFmtId="4" fontId="20" fillId="0" borderId="0" xfId="7" applyNumberFormat="1" applyFont="1" applyAlignment="1">
      <alignment vertical="center" wrapText="1"/>
    </xf>
    <xf numFmtId="0" fontId="93" fillId="0" borderId="0" xfId="14" applyFont="1" applyAlignment="1">
      <alignment vertical="center" wrapText="1"/>
    </xf>
    <xf numFmtId="4" fontId="2" fillId="18" borderId="0" xfId="7" applyNumberFormat="1" applyFont="1" applyFill="1" applyAlignment="1">
      <alignment vertical="center" wrapText="1"/>
    </xf>
    <xf numFmtId="4" fontId="2" fillId="18" borderId="0" xfId="7" applyNumberFormat="1" applyFont="1" applyFill="1" applyAlignment="1">
      <alignment vertical="center"/>
    </xf>
    <xf numFmtId="0" fontId="19" fillId="0" borderId="0" xfId="14" applyFont="1" applyAlignment="1">
      <alignment vertical="center"/>
    </xf>
    <xf numFmtId="0" fontId="20" fillId="0" borderId="0" xfId="0" applyFont="1" applyFill="1" applyBorder="1" applyAlignment="1"/>
    <xf numFmtId="4" fontId="20" fillId="0" borderId="0" xfId="7" applyNumberFormat="1" applyFont="1" applyAlignment="1">
      <alignment wrapText="1"/>
    </xf>
    <xf numFmtId="0" fontId="20" fillId="0" borderId="0" xfId="0" applyFont="1" applyFill="1" applyBorder="1" applyAlignment="1">
      <alignment horizontal="left"/>
    </xf>
    <xf numFmtId="0" fontId="48" fillId="0" borderId="5" xfId="0" applyFont="1" applyFill="1" applyBorder="1" applyAlignment="1">
      <alignment vertical="center"/>
    </xf>
    <xf numFmtId="0" fontId="51" fillId="0" borderId="4" xfId="0" applyFont="1" applyFill="1" applyBorder="1" applyAlignment="1">
      <alignment horizontal="center" vertical="center" wrapText="1"/>
    </xf>
    <xf numFmtId="0" fontId="92" fillId="8" borderId="6" xfId="0" applyFont="1" applyFill="1" applyBorder="1" applyAlignment="1">
      <alignment horizontal="center" vertical="center" wrapText="1"/>
    </xf>
    <xf numFmtId="0" fontId="54" fillId="8" borderId="16" xfId="0" applyFont="1" applyFill="1" applyBorder="1" applyAlignment="1">
      <alignment horizontal="left" vertical="center" wrapText="1"/>
    </xf>
    <xf numFmtId="0" fontId="49" fillId="4" borderId="16" xfId="0" applyFont="1" applyFill="1" applyBorder="1" applyAlignment="1">
      <alignment horizontal="left" vertical="center" wrapText="1"/>
    </xf>
    <xf numFmtId="0" fontId="49" fillId="4" borderId="10" xfId="0" applyFont="1" applyFill="1" applyBorder="1" applyAlignment="1">
      <alignment horizontal="left" vertical="center" wrapText="1"/>
    </xf>
    <xf numFmtId="0" fontId="49" fillId="5" borderId="0" xfId="0" applyFont="1" applyFill="1" applyBorder="1" applyAlignment="1">
      <alignment horizontal="left" vertical="center" wrapText="1"/>
    </xf>
    <xf numFmtId="0" fontId="49" fillId="5" borderId="8" xfId="0" applyFont="1" applyFill="1" applyBorder="1" applyAlignment="1">
      <alignment horizontal="left" vertical="center" wrapText="1"/>
    </xf>
    <xf numFmtId="0" fontId="49" fillId="6" borderId="6" xfId="0" applyFont="1" applyFill="1" applyBorder="1" applyAlignment="1">
      <alignment horizontal="left" vertical="center" wrapText="1"/>
    </xf>
    <xf numFmtId="0" fontId="49" fillId="6" borderId="17" xfId="0" applyFont="1" applyFill="1" applyBorder="1" applyAlignment="1">
      <alignment horizontal="left" vertical="center" wrapText="1"/>
    </xf>
    <xf numFmtId="0" fontId="47" fillId="0" borderId="18" xfId="0" applyFont="1" applyBorder="1" applyAlignment="1">
      <alignment horizontal="center" wrapText="1"/>
    </xf>
    <xf numFmtId="0" fontId="47" fillId="0" borderId="1" xfId="0" applyFont="1" applyBorder="1" applyAlignment="1">
      <alignment horizontal="center" wrapText="1"/>
    </xf>
    <xf numFmtId="0" fontId="2" fillId="11" borderId="42" xfId="5" applyFill="1" applyBorder="1" applyAlignment="1" applyProtection="1">
      <alignment horizontal="left" vertical="center"/>
      <protection locked="0"/>
    </xf>
    <xf numFmtId="0" fontId="2" fillId="11" borderId="2" xfId="5" applyFill="1" applyBorder="1" applyAlignment="1" applyProtection="1">
      <alignment horizontal="left" vertical="center"/>
      <protection locked="0"/>
    </xf>
    <xf numFmtId="0" fontId="19" fillId="0" borderId="0" xfId="5" applyFont="1" applyAlignment="1">
      <alignment horizontal="center" vertical="center"/>
    </xf>
    <xf numFmtId="0" fontId="20" fillId="9" borderId="33" xfId="5" applyFont="1" applyFill="1" applyBorder="1" applyAlignment="1">
      <alignment horizontal="center" vertical="center" wrapText="1"/>
    </xf>
    <xf numFmtId="0" fontId="20" fillId="9" borderId="34" xfId="5" applyFont="1" applyFill="1" applyBorder="1" applyAlignment="1">
      <alignment horizontal="center" vertical="center" wrapText="1"/>
    </xf>
    <xf numFmtId="0" fontId="2" fillId="11" borderId="48" xfId="5" applyFill="1" applyBorder="1" applyAlignment="1" applyProtection="1">
      <alignment horizontal="left" vertical="center"/>
      <protection locked="0"/>
    </xf>
    <xf numFmtId="0" fontId="2" fillId="11" borderId="21" xfId="5" applyFill="1" applyBorder="1" applyAlignment="1" applyProtection="1">
      <alignment horizontal="left" vertical="center"/>
      <protection locked="0"/>
    </xf>
    <xf numFmtId="0" fontId="20" fillId="9" borderId="51" xfId="5" applyFont="1" applyFill="1" applyBorder="1" applyAlignment="1">
      <alignment horizontal="left" vertical="center" wrapText="1"/>
    </xf>
    <xf numFmtId="0" fontId="20" fillId="9" borderId="76" xfId="5" applyFont="1" applyFill="1" applyBorder="1" applyAlignment="1">
      <alignment horizontal="left" vertical="center" wrapText="1"/>
    </xf>
    <xf numFmtId="0" fontId="20" fillId="9" borderId="77" xfId="5" applyFont="1" applyFill="1" applyBorder="1" applyAlignment="1">
      <alignment horizontal="left" vertical="center" wrapText="1"/>
    </xf>
    <xf numFmtId="0" fontId="20" fillId="9" borderId="71" xfId="5" applyFont="1" applyFill="1" applyBorder="1" applyAlignment="1">
      <alignment horizontal="left" vertical="center" wrapText="1"/>
    </xf>
    <xf numFmtId="0" fontId="20" fillId="9" borderId="72" xfId="5" applyFont="1" applyFill="1" applyBorder="1" applyAlignment="1">
      <alignment horizontal="left" vertical="center" wrapText="1"/>
    </xf>
    <xf numFmtId="0" fontId="20" fillId="9" borderId="75" xfId="5" applyFont="1" applyFill="1" applyBorder="1" applyAlignment="1">
      <alignment horizontal="left" vertical="center" wrapText="1"/>
    </xf>
    <xf numFmtId="0" fontId="2" fillId="0" borderId="68" xfId="5" applyBorder="1" applyAlignment="1">
      <alignment vertical="center" wrapText="1"/>
    </xf>
    <xf numFmtId="0" fontId="2" fillId="0" borderId="69" xfId="5" applyBorder="1" applyAlignment="1">
      <alignment vertical="center" wrapText="1"/>
    </xf>
    <xf numFmtId="0" fontId="2" fillId="0" borderId="78" xfId="5" applyBorder="1" applyAlignment="1">
      <alignment vertical="center" wrapText="1"/>
    </xf>
    <xf numFmtId="0" fontId="2" fillId="0" borderId="19" xfId="5" applyBorder="1" applyAlignment="1">
      <alignment vertical="center" wrapText="1"/>
    </xf>
    <xf numFmtId="0" fontId="2" fillId="0" borderId="22" xfId="5" applyBorder="1" applyAlignment="1">
      <alignment vertical="center" wrapText="1"/>
    </xf>
    <xf numFmtId="0" fontId="2" fillId="0" borderId="20" xfId="5" applyBorder="1" applyAlignment="1">
      <alignment vertical="center" wrapText="1"/>
    </xf>
    <xf numFmtId="4" fontId="20" fillId="9" borderId="67" xfId="7" applyNumberFormat="1" applyFont="1" applyFill="1" applyBorder="1" applyAlignment="1">
      <alignment horizontal="center" vertical="center" wrapText="1"/>
    </xf>
    <xf numFmtId="4" fontId="20" fillId="9" borderId="79" xfId="7" applyNumberFormat="1" applyFont="1" applyFill="1" applyBorder="1" applyAlignment="1">
      <alignment horizontal="center" vertical="center" wrapText="1"/>
    </xf>
    <xf numFmtId="0" fontId="20" fillId="9" borderId="80" xfId="5" applyFont="1" applyFill="1" applyBorder="1" applyAlignment="1">
      <alignment horizontal="center" vertical="center" wrapText="1"/>
    </xf>
    <xf numFmtId="0" fontId="20" fillId="9" borderId="76" xfId="5" applyFont="1" applyFill="1" applyBorder="1" applyAlignment="1">
      <alignment horizontal="center" vertical="center" wrapText="1"/>
    </xf>
    <xf numFmtId="0" fontId="20" fillId="9" borderId="77" xfId="5" applyFont="1" applyFill="1" applyBorder="1" applyAlignment="1">
      <alignment horizontal="center" vertical="center" wrapText="1"/>
    </xf>
    <xf numFmtId="0" fontId="49" fillId="4" borderId="0" xfId="0" applyFont="1" applyFill="1" applyBorder="1" applyAlignment="1">
      <alignment horizontal="left" vertical="center" wrapText="1"/>
    </xf>
    <xf numFmtId="0" fontId="49" fillId="6" borderId="8" xfId="0" applyFont="1" applyFill="1" applyBorder="1" applyAlignment="1">
      <alignment horizontal="left" vertical="center" wrapText="1"/>
    </xf>
    <xf numFmtId="0" fontId="49" fillId="4" borderId="0" xfId="0" applyFont="1" applyFill="1" applyAlignment="1">
      <alignment horizontal="left" vertical="center"/>
    </xf>
    <xf numFmtId="0" fontId="49" fillId="5" borderId="0" xfId="0" applyFont="1" applyFill="1" applyAlignment="1">
      <alignment horizontal="left" vertical="center"/>
    </xf>
    <xf numFmtId="0" fontId="49" fillId="6" borderId="0" xfId="0" applyFont="1" applyFill="1" applyAlignment="1">
      <alignment horizontal="left" vertical="center" wrapText="1"/>
    </xf>
    <xf numFmtId="0" fontId="20" fillId="9" borderId="67" xfId="14" applyFont="1" applyFill="1" applyBorder="1" applyAlignment="1">
      <alignment horizontal="center" vertical="center" wrapText="1"/>
    </xf>
    <xf numFmtId="0" fontId="20" fillId="9" borderId="79" xfId="14" applyFont="1" applyFill="1" applyBorder="1" applyAlignment="1">
      <alignment horizontal="center" vertical="center" wrapText="1"/>
    </xf>
    <xf numFmtId="49" fontId="2" fillId="0" borderId="59" xfId="8" applyNumberFormat="1" applyFont="1" applyBorder="1" applyAlignment="1">
      <alignment horizontal="left" vertical="center" wrapText="1"/>
    </xf>
    <xf numFmtId="49" fontId="2" fillId="0" borderId="60" xfId="8" applyNumberFormat="1" applyFont="1" applyBorder="1" applyAlignment="1">
      <alignment horizontal="left" vertical="center" wrapText="1"/>
    </xf>
    <xf numFmtId="49" fontId="2" fillId="0" borderId="62" xfId="8" applyNumberFormat="1" applyFont="1" applyBorder="1" applyAlignment="1">
      <alignment horizontal="left" vertical="center" wrapText="1"/>
    </xf>
    <xf numFmtId="49" fontId="2" fillId="0" borderId="19" xfId="8" applyNumberFormat="1" applyFont="1" applyBorder="1" applyAlignment="1">
      <alignment horizontal="left" vertical="center" wrapText="1"/>
    </xf>
    <xf numFmtId="49" fontId="2" fillId="0" borderId="22" xfId="8" applyNumberFormat="1" applyFont="1" applyBorder="1" applyAlignment="1">
      <alignment horizontal="left" vertical="center" wrapText="1"/>
    </xf>
    <xf numFmtId="49" fontId="2" fillId="0" borderId="20" xfId="8" applyNumberFormat="1" applyFont="1" applyBorder="1" applyAlignment="1">
      <alignment horizontal="left" vertical="center" wrapText="1"/>
    </xf>
    <xf numFmtId="0" fontId="94" fillId="0" borderId="90" xfId="5" applyFont="1" applyBorder="1" applyAlignment="1">
      <alignment horizontal="center" vertical="center"/>
    </xf>
    <xf numFmtId="0" fontId="94" fillId="0" borderId="91" xfId="5" applyFont="1" applyBorder="1" applyAlignment="1">
      <alignment horizontal="center" vertical="center"/>
    </xf>
    <xf numFmtId="0" fontId="94" fillId="0" borderId="92" xfId="5" applyFont="1" applyBorder="1" applyAlignment="1">
      <alignment horizontal="center" vertical="center"/>
    </xf>
    <xf numFmtId="0" fontId="20" fillId="9" borderId="13" xfId="6" applyFont="1" applyFill="1" applyBorder="1" applyAlignment="1">
      <alignment horizontal="left" vertical="center"/>
    </xf>
    <xf numFmtId="0" fontId="20" fillId="9" borderId="18" xfId="6" applyFont="1" applyFill="1" applyBorder="1" applyAlignment="1">
      <alignment horizontal="left" vertical="center"/>
    </xf>
    <xf numFmtId="0" fontId="20" fillId="9" borderId="1" xfId="6" applyFont="1" applyFill="1" applyBorder="1" applyAlignment="1">
      <alignment horizontal="left" vertical="center"/>
    </xf>
    <xf numFmtId="2" fontId="2" fillId="0" borderId="59" xfId="6" applyNumberFormat="1" applyFont="1" applyBorder="1" applyAlignment="1">
      <alignment horizontal="left" vertical="center"/>
    </xf>
    <xf numFmtId="2" fontId="2" fillId="0" borderId="60" xfId="6" applyNumberFormat="1" applyFont="1" applyBorder="1" applyAlignment="1">
      <alignment horizontal="left" vertical="center"/>
    </xf>
    <xf numFmtId="2" fontId="2" fillId="0" borderId="62" xfId="6" applyNumberFormat="1" applyFont="1" applyBorder="1" applyAlignment="1">
      <alignment horizontal="left" vertical="center"/>
    </xf>
    <xf numFmtId="2" fontId="2" fillId="0" borderId="19" xfId="6" applyNumberFormat="1" applyFont="1" applyBorder="1" applyAlignment="1">
      <alignment horizontal="left" vertical="center"/>
    </xf>
    <xf numFmtId="2" fontId="2" fillId="0" borderId="22" xfId="6" applyNumberFormat="1" applyFont="1" applyBorder="1" applyAlignment="1">
      <alignment horizontal="left" vertical="center"/>
    </xf>
    <xf numFmtId="2" fontId="2" fillId="0" borderId="20" xfId="6" applyNumberFormat="1" applyFont="1" applyBorder="1" applyAlignment="1">
      <alignment horizontal="left" vertical="center"/>
    </xf>
    <xf numFmtId="2" fontId="2" fillId="0" borderId="56" xfId="6" applyNumberFormat="1" applyFont="1" applyBorder="1" applyAlignment="1">
      <alignment horizontal="left" vertical="center"/>
    </xf>
    <xf numFmtId="2" fontId="2" fillId="0" borderId="57" xfId="6" applyNumberFormat="1" applyFont="1" applyBorder="1" applyAlignment="1">
      <alignment horizontal="left" vertical="center"/>
    </xf>
    <xf numFmtId="2" fontId="2" fillId="0" borderId="23" xfId="6" applyNumberFormat="1" applyFont="1" applyBorder="1" applyAlignment="1">
      <alignment horizontal="left" vertical="center"/>
    </xf>
    <xf numFmtId="0" fontId="2" fillId="0" borderId="59" xfId="6" applyFont="1" applyBorder="1" applyAlignment="1">
      <alignment horizontal="left" vertical="center"/>
    </xf>
    <xf numFmtId="0" fontId="2" fillId="0" borderId="60" xfId="6" applyFont="1" applyBorder="1" applyAlignment="1">
      <alignment horizontal="left" vertical="center"/>
    </xf>
    <xf numFmtId="0" fontId="2" fillId="0" borderId="62" xfId="6" applyFont="1" applyBorder="1" applyAlignment="1">
      <alignment horizontal="left" vertical="center"/>
    </xf>
    <xf numFmtId="0" fontId="2" fillId="0" borderId="19" xfId="6" applyFont="1" applyBorder="1" applyAlignment="1">
      <alignment horizontal="left" vertical="center"/>
    </xf>
    <xf numFmtId="0" fontId="2" fillId="0" borderId="22" xfId="6" applyFont="1" applyBorder="1" applyAlignment="1">
      <alignment horizontal="left" vertical="center"/>
    </xf>
    <xf numFmtId="0" fontId="2" fillId="0" borderId="20" xfId="6" applyFont="1" applyBorder="1" applyAlignment="1">
      <alignment horizontal="left" vertical="center"/>
    </xf>
    <xf numFmtId="0" fontId="2" fillId="0" borderId="56" xfId="6" applyFont="1" applyBorder="1" applyAlignment="1">
      <alignment horizontal="left" vertical="center"/>
    </xf>
    <xf numFmtId="0" fontId="2" fillId="0" borderId="57" xfId="6" applyFont="1" applyBorder="1" applyAlignment="1">
      <alignment horizontal="left" vertical="center"/>
    </xf>
    <xf numFmtId="0" fontId="2" fillId="0" borderId="23" xfId="6" applyFont="1" applyBorder="1" applyAlignment="1">
      <alignment horizontal="left" vertical="center"/>
    </xf>
    <xf numFmtId="0" fontId="20" fillId="9" borderId="13" xfId="5" applyFont="1" applyFill="1" applyBorder="1" applyAlignment="1">
      <alignment horizontal="left" vertical="center"/>
    </xf>
    <xf numFmtId="0" fontId="20" fillId="9" borderId="18" xfId="5" applyFont="1" applyFill="1" applyBorder="1" applyAlignment="1">
      <alignment horizontal="left" vertical="center"/>
    </xf>
    <xf numFmtId="0" fontId="20" fillId="9" borderId="1" xfId="5" applyFont="1" applyFill="1" applyBorder="1" applyAlignment="1">
      <alignment horizontal="left" vertical="center"/>
    </xf>
    <xf numFmtId="49" fontId="26" fillId="9" borderId="13" xfId="8" applyNumberFormat="1" applyFont="1" applyFill="1" applyBorder="1" applyAlignment="1">
      <alignment horizontal="left" vertical="center" wrapText="1"/>
    </xf>
    <xf numFmtId="49" fontId="26" fillId="9" borderId="18" xfId="8" applyNumberFormat="1" applyFont="1" applyFill="1" applyBorder="1" applyAlignment="1">
      <alignment horizontal="left" vertical="center" wrapText="1"/>
    </xf>
    <xf numFmtId="49" fontId="26" fillId="9" borderId="1" xfId="8" applyNumberFormat="1" applyFont="1" applyFill="1" applyBorder="1" applyAlignment="1">
      <alignment horizontal="left" vertical="center" wrapText="1"/>
    </xf>
    <xf numFmtId="0" fontId="28" fillId="9" borderId="13" xfId="5" applyFont="1" applyFill="1" applyBorder="1" applyAlignment="1">
      <alignment horizontal="center" vertical="center" wrapText="1"/>
    </xf>
    <xf numFmtId="0" fontId="28" fillId="9" borderId="18" xfId="5" applyFont="1" applyFill="1" applyBorder="1" applyAlignment="1">
      <alignment horizontal="center" vertical="center" wrapText="1"/>
    </xf>
    <xf numFmtId="0" fontId="28" fillId="9" borderId="1" xfId="5" applyFont="1" applyFill="1" applyBorder="1" applyAlignment="1">
      <alignment horizontal="center" vertical="center" wrapText="1"/>
    </xf>
    <xf numFmtId="0" fontId="27" fillId="0" borderId="59" xfId="5" applyFont="1" applyBorder="1" applyAlignment="1">
      <alignment horizontal="left" vertical="center" wrapText="1"/>
    </xf>
    <xf numFmtId="0" fontId="27" fillId="0" borderId="60" xfId="5" applyFont="1" applyBorder="1" applyAlignment="1">
      <alignment horizontal="left" vertical="center" wrapText="1"/>
    </xf>
    <xf numFmtId="0" fontId="27" fillId="0" borderId="62" xfId="5" applyFont="1" applyBorder="1" applyAlignment="1">
      <alignment horizontal="left" vertical="center" wrapText="1"/>
    </xf>
    <xf numFmtId="0" fontId="27" fillId="0" borderId="19" xfId="5" applyFont="1" applyBorder="1" applyAlignment="1">
      <alignment horizontal="left" vertical="center" wrapText="1"/>
    </xf>
    <xf numFmtId="0" fontId="27" fillId="0" borderId="22" xfId="5" applyFont="1" applyBorder="1" applyAlignment="1">
      <alignment horizontal="left" vertical="center" wrapText="1"/>
    </xf>
    <xf numFmtId="0" fontId="27" fillId="0" borderId="20" xfId="5" applyFont="1" applyBorder="1" applyAlignment="1">
      <alignment horizontal="left" vertical="center" wrapText="1"/>
    </xf>
    <xf numFmtId="49" fontId="26" fillId="9" borderId="13" xfId="8" applyNumberFormat="1" applyFont="1" applyFill="1" applyBorder="1" applyAlignment="1">
      <alignment horizontal="left" vertical="center"/>
    </xf>
    <xf numFmtId="49" fontId="26" fillId="9" borderId="18" xfId="8" applyNumberFormat="1" applyFont="1" applyFill="1" applyBorder="1" applyAlignment="1">
      <alignment horizontal="left" vertical="center"/>
    </xf>
    <xf numFmtId="49" fontId="26" fillId="9" borderId="1" xfId="8" applyNumberFormat="1" applyFont="1" applyFill="1" applyBorder="1" applyAlignment="1">
      <alignment horizontal="left" vertical="center"/>
    </xf>
    <xf numFmtId="49" fontId="20" fillId="9" borderId="13" xfId="8" applyNumberFormat="1" applyFont="1" applyFill="1" applyBorder="1" applyAlignment="1">
      <alignment horizontal="left" vertical="center"/>
    </xf>
    <xf numFmtId="49" fontId="20" fillId="9" borderId="18" xfId="8" applyNumberFormat="1" applyFont="1" applyFill="1" applyBorder="1" applyAlignment="1">
      <alignment horizontal="left" vertical="center"/>
    </xf>
    <xf numFmtId="49" fontId="20" fillId="9" borderId="1" xfId="8" applyNumberFormat="1" applyFont="1" applyFill="1" applyBorder="1" applyAlignment="1">
      <alignment horizontal="left" vertical="center"/>
    </xf>
    <xf numFmtId="0" fontId="79" fillId="16" borderId="0" xfId="5" applyFont="1" applyFill="1" applyAlignment="1">
      <alignment horizontal="center"/>
    </xf>
    <xf numFmtId="0" fontId="20" fillId="9" borderId="2" xfId="12" applyFont="1" applyFill="1" applyBorder="1" applyAlignment="1">
      <alignment horizontal="justify" vertical="center" wrapText="1"/>
    </xf>
    <xf numFmtId="49" fontId="27" fillId="12" borderId="19" xfId="5" applyNumberFormat="1" applyFont="1" applyFill="1" applyBorder="1" applyAlignment="1" applyProtection="1">
      <alignment horizontal="left" vertical="center"/>
      <protection locked="0"/>
    </xf>
    <xf numFmtId="49" fontId="27" fillId="12" borderId="22" xfId="5" applyNumberFormat="1" applyFont="1" applyFill="1" applyBorder="1" applyAlignment="1" applyProtection="1">
      <alignment horizontal="left" vertical="center"/>
      <protection locked="0"/>
    </xf>
    <xf numFmtId="49" fontId="27" fillId="12" borderId="20" xfId="5" applyNumberFormat="1" applyFont="1" applyFill="1" applyBorder="1" applyAlignment="1" applyProtection="1">
      <alignment horizontal="left" vertical="center"/>
      <protection locked="0"/>
    </xf>
    <xf numFmtId="0" fontId="27" fillId="0" borderId="56" xfId="5" applyFont="1" applyBorder="1" applyAlignment="1">
      <alignment horizontal="left" vertical="center" wrapText="1"/>
    </xf>
    <xf numFmtId="0" fontId="27" fillId="0" borderId="57" xfId="5" applyFont="1" applyBorder="1" applyAlignment="1">
      <alignment horizontal="left" vertical="center" wrapText="1"/>
    </xf>
    <xf numFmtId="0" fontId="27" fillId="0" borderId="23" xfId="5" applyFont="1" applyBorder="1" applyAlignment="1">
      <alignment horizontal="left" vertical="center" wrapText="1"/>
    </xf>
    <xf numFmtId="0" fontId="28" fillId="9" borderId="13" xfId="5" applyFont="1" applyFill="1" applyBorder="1" applyAlignment="1">
      <alignment horizontal="left" vertical="center" wrapText="1"/>
    </xf>
    <xf numFmtId="0" fontId="28" fillId="9" borderId="18" xfId="5" applyFont="1" applyFill="1" applyBorder="1" applyAlignment="1">
      <alignment horizontal="left" vertical="center" wrapText="1"/>
    </xf>
    <xf numFmtId="0" fontId="28" fillId="9" borderId="1" xfId="5" applyFont="1" applyFill="1" applyBorder="1" applyAlignment="1">
      <alignment horizontal="left" vertical="center" wrapText="1"/>
    </xf>
    <xf numFmtId="0" fontId="27" fillId="0" borderId="0" xfId="5" applyFont="1" applyAlignment="1">
      <alignment horizontal="left" vertical="center" wrapText="1"/>
    </xf>
    <xf numFmtId="0" fontId="20" fillId="9" borderId="13" xfId="6" applyFont="1" applyFill="1" applyBorder="1" applyAlignment="1">
      <alignment horizontal="center" vertical="center"/>
    </xf>
    <xf numFmtId="0" fontId="20" fillId="9" borderId="18" xfId="6" applyFont="1" applyFill="1" applyBorder="1" applyAlignment="1">
      <alignment horizontal="center" vertical="center"/>
    </xf>
    <xf numFmtId="0" fontId="20" fillId="9" borderId="1" xfId="6" applyFont="1" applyFill="1" applyBorder="1" applyAlignment="1">
      <alignment horizontal="center" vertical="center"/>
    </xf>
    <xf numFmtId="0" fontId="2" fillId="0" borderId="0" xfId="5" applyAlignment="1">
      <alignment horizontal="left" vertical="center" wrapText="1"/>
    </xf>
    <xf numFmtId="4" fontId="27" fillId="10" borderId="11" xfId="5" applyNumberFormat="1" applyFont="1" applyFill="1" applyBorder="1" applyAlignment="1">
      <alignment horizontal="right" vertical="center"/>
    </xf>
    <xf numFmtId="4" fontId="27" fillId="10" borderId="9" xfId="5" applyNumberFormat="1" applyFont="1" applyFill="1" applyBorder="1" applyAlignment="1">
      <alignment horizontal="right" vertical="center"/>
    </xf>
    <xf numFmtId="49" fontId="27" fillId="12" borderId="56" xfId="5" applyNumberFormat="1" applyFont="1" applyFill="1" applyBorder="1" applyAlignment="1" applyProtection="1">
      <alignment horizontal="left" vertical="center"/>
      <protection locked="0"/>
    </xf>
    <xf numFmtId="49" fontId="27" fillId="12" borderId="57" xfId="5" applyNumberFormat="1" applyFont="1" applyFill="1" applyBorder="1" applyAlignment="1" applyProtection="1">
      <alignment horizontal="left" vertical="center"/>
      <protection locked="0"/>
    </xf>
    <xf numFmtId="49" fontId="27" fillId="12" borderId="23" xfId="5" applyNumberFormat="1" applyFont="1" applyFill="1" applyBorder="1" applyAlignment="1" applyProtection="1">
      <alignment horizontal="left" vertical="center"/>
      <protection locked="0"/>
    </xf>
    <xf numFmtId="0" fontId="27" fillId="0" borderId="13" xfId="5" applyFont="1" applyBorder="1" applyAlignment="1">
      <alignment horizontal="left" vertical="center" wrapText="1"/>
    </xf>
    <xf numFmtId="0" fontId="27" fillId="0" borderId="18" xfId="5" applyFont="1" applyBorder="1" applyAlignment="1">
      <alignment horizontal="left" vertical="center" wrapText="1"/>
    </xf>
    <xf numFmtId="0" fontId="27" fillId="0" borderId="1" xfId="5" applyFont="1" applyBorder="1" applyAlignment="1">
      <alignment horizontal="left" vertical="center" wrapText="1"/>
    </xf>
    <xf numFmtId="0" fontId="27" fillId="12" borderId="19" xfId="5" applyFont="1" applyFill="1" applyBorder="1" applyAlignment="1" applyProtection="1">
      <alignment horizontal="left" vertical="center" wrapText="1"/>
      <protection locked="0"/>
    </xf>
    <xf numFmtId="0" fontId="27" fillId="12" borderId="20" xfId="5" applyFont="1" applyFill="1" applyBorder="1" applyAlignment="1" applyProtection="1">
      <alignment horizontal="left" vertical="center" wrapText="1"/>
      <protection locked="0"/>
    </xf>
    <xf numFmtId="0" fontId="27" fillId="12" borderId="56" xfId="5" applyFont="1" applyFill="1" applyBorder="1" applyAlignment="1" applyProtection="1">
      <alignment horizontal="left" vertical="center" wrapText="1"/>
      <protection locked="0"/>
    </xf>
    <xf numFmtId="0" fontId="27" fillId="12" borderId="23" xfId="5" applyFont="1" applyFill="1" applyBorder="1" applyAlignment="1" applyProtection="1">
      <alignment horizontal="left" vertical="center" wrapText="1"/>
      <protection locked="0"/>
    </xf>
    <xf numFmtId="0" fontId="28" fillId="9" borderId="2" xfId="5" applyFont="1" applyFill="1" applyBorder="1" applyAlignment="1">
      <alignment horizontal="center" vertical="center" wrapText="1"/>
    </xf>
    <xf numFmtId="0" fontId="27" fillId="0" borderId="3" xfId="5" applyFont="1" applyBorder="1" applyAlignment="1">
      <alignment horizontal="left" vertical="center" wrapText="1"/>
    </xf>
    <xf numFmtId="0" fontId="2" fillId="0" borderId="24" xfId="5" applyBorder="1" applyAlignment="1">
      <alignment horizontal="left" vertical="center" wrapText="1"/>
    </xf>
    <xf numFmtId="0" fontId="2" fillId="0" borderId="56" xfId="5" applyBorder="1" applyAlignment="1">
      <alignment horizontal="left" vertical="center" wrapText="1"/>
    </xf>
    <xf numFmtId="0" fontId="2" fillId="0" borderId="12" xfId="5" applyBorder="1" applyAlignment="1">
      <alignment horizontal="left" vertical="center" wrapText="1"/>
    </xf>
    <xf numFmtId="0" fontId="2" fillId="0" borderId="21" xfId="5" applyBorder="1" applyAlignment="1">
      <alignment horizontal="left" vertical="center" wrapText="1"/>
    </xf>
    <xf numFmtId="0" fontId="27" fillId="0" borderId="59" xfId="5" applyFont="1" applyBorder="1" applyAlignment="1">
      <alignment horizontal="left" vertical="center"/>
    </xf>
    <xf numFmtId="0" fontId="27" fillId="0" borderId="60" xfId="5" applyFont="1" applyBorder="1" applyAlignment="1">
      <alignment horizontal="left" vertical="center"/>
    </xf>
    <xf numFmtId="0" fontId="27" fillId="0" borderId="62" xfId="5" applyFont="1" applyBorder="1" applyAlignment="1">
      <alignment horizontal="left" vertical="center"/>
    </xf>
    <xf numFmtId="4" fontId="27" fillId="10" borderId="12" xfId="5" applyNumberFormat="1" applyFont="1" applyFill="1" applyBorder="1" applyAlignment="1">
      <alignment horizontal="right" vertical="center"/>
    </xf>
    <xf numFmtId="4" fontId="27" fillId="10" borderId="21" xfId="5" applyNumberFormat="1" applyFont="1" applyFill="1" applyBorder="1" applyAlignment="1">
      <alignment horizontal="right" vertical="center"/>
    </xf>
    <xf numFmtId="0" fontId="27" fillId="0" borderId="58" xfId="5" applyFont="1" applyBorder="1" applyAlignment="1">
      <alignment horizontal="left" vertical="center"/>
    </xf>
    <xf numFmtId="0" fontId="27" fillId="0" borderId="6" xfId="5" applyFont="1" applyBorder="1" applyAlignment="1">
      <alignment horizontal="left" vertical="center"/>
    </xf>
    <xf numFmtId="0" fontId="27" fillId="0" borderId="17" xfId="5" applyFont="1" applyBorder="1" applyAlignment="1">
      <alignment horizontal="left" vertical="center"/>
    </xf>
    <xf numFmtId="0" fontId="27" fillId="0" borderId="13" xfId="5" applyFont="1" applyBorder="1" applyAlignment="1">
      <alignment horizontal="left" vertical="center"/>
    </xf>
    <xf numFmtId="0" fontId="27" fillId="0" borderId="18" xfId="5" applyFont="1" applyBorder="1" applyAlignment="1">
      <alignment horizontal="left" vertical="center"/>
    </xf>
    <xf numFmtId="0" fontId="27" fillId="0" borderId="1" xfId="5" applyFont="1" applyBorder="1" applyAlignment="1">
      <alignment horizontal="left" vertical="center"/>
    </xf>
    <xf numFmtId="0" fontId="27" fillId="0" borderId="58" xfId="5" applyFont="1" applyBorder="1" applyAlignment="1">
      <alignment horizontal="left" vertical="center" wrapText="1"/>
    </xf>
    <xf numFmtId="0" fontId="27" fillId="0" borderId="6" xfId="5" applyFont="1" applyBorder="1" applyAlignment="1">
      <alignment horizontal="left" vertical="center" wrapText="1"/>
    </xf>
    <xf numFmtId="0" fontId="27" fillId="0" borderId="17" xfId="5" applyFont="1" applyBorder="1" applyAlignment="1">
      <alignment horizontal="left" vertical="center" wrapText="1"/>
    </xf>
    <xf numFmtId="0" fontId="27" fillId="12" borderId="59" xfId="5" applyFont="1" applyFill="1" applyBorder="1" applyAlignment="1" applyProtection="1">
      <alignment horizontal="left" vertical="center" wrapText="1"/>
      <protection locked="0"/>
    </xf>
    <xf numFmtId="0" fontId="27" fillId="12" borderId="60" xfId="5" applyFont="1" applyFill="1" applyBorder="1" applyAlignment="1" applyProtection="1">
      <alignment horizontal="left" vertical="center" wrapText="1"/>
      <protection locked="0"/>
    </xf>
    <xf numFmtId="0" fontId="27" fillId="12" borderId="62" xfId="5" applyFont="1" applyFill="1" applyBorder="1" applyAlignment="1" applyProtection="1">
      <alignment horizontal="left" vertical="center" wrapText="1"/>
      <protection locked="0"/>
    </xf>
    <xf numFmtId="0" fontId="27" fillId="12" borderId="22" xfId="5" applyFont="1" applyFill="1" applyBorder="1" applyAlignment="1" applyProtection="1">
      <alignment horizontal="left" vertical="center" wrapText="1"/>
      <protection locked="0"/>
    </xf>
    <xf numFmtId="0" fontId="27" fillId="12" borderId="59" xfId="5" applyFont="1" applyFill="1" applyBorder="1" applyAlignment="1" applyProtection="1">
      <alignment horizontal="center" vertical="center" wrapText="1"/>
      <protection locked="0"/>
    </xf>
    <xf numFmtId="0" fontId="27" fillId="12" borderId="60" xfId="5" applyFont="1" applyFill="1" applyBorder="1" applyAlignment="1" applyProtection="1">
      <alignment horizontal="center" vertical="center" wrapText="1"/>
      <protection locked="0"/>
    </xf>
    <xf numFmtId="0" fontId="27" fillId="12" borderId="62" xfId="5" applyFont="1" applyFill="1" applyBorder="1" applyAlignment="1" applyProtection="1">
      <alignment horizontal="center" vertical="center" wrapText="1"/>
      <protection locked="0"/>
    </xf>
    <xf numFmtId="0" fontId="27" fillId="0" borderId="7" xfId="5" applyFont="1" applyBorder="1" applyAlignment="1">
      <alignment horizontal="left" vertical="center" wrapText="1"/>
    </xf>
    <xf numFmtId="0" fontId="27" fillId="0" borderId="8" xfId="5" applyFont="1" applyBorder="1" applyAlignment="1">
      <alignment horizontal="left" vertical="center" wrapText="1"/>
    </xf>
    <xf numFmtId="0" fontId="28" fillId="9" borderId="13" xfId="5" applyFont="1" applyFill="1" applyBorder="1" applyAlignment="1">
      <alignment horizontal="center" vertical="center"/>
    </xf>
    <xf numFmtId="0" fontId="28" fillId="9" borderId="18" xfId="5" applyFont="1" applyFill="1" applyBorder="1" applyAlignment="1">
      <alignment horizontal="center" vertical="center"/>
    </xf>
    <xf numFmtId="0" fontId="28" fillId="9" borderId="1" xfId="5" applyFont="1" applyFill="1" applyBorder="1" applyAlignment="1">
      <alignment horizontal="center" vertical="center"/>
    </xf>
    <xf numFmtId="0" fontId="27" fillId="12" borderId="57" xfId="5" applyFont="1" applyFill="1" applyBorder="1" applyAlignment="1" applyProtection="1">
      <alignment horizontal="left" vertical="center" wrapText="1"/>
      <protection locked="0"/>
    </xf>
    <xf numFmtId="2" fontId="2" fillId="0" borderId="63" xfId="6" applyNumberFormat="1" applyFont="1" applyBorder="1" applyAlignment="1">
      <alignment horizontal="left" vertical="center"/>
    </xf>
    <xf numFmtId="2" fontId="2" fillId="0" borderId="64" xfId="6" applyNumberFormat="1" applyFont="1" applyBorder="1" applyAlignment="1">
      <alignment horizontal="left" vertical="center"/>
    </xf>
    <xf numFmtId="2" fontId="2" fillId="0" borderId="65" xfId="6" applyNumberFormat="1" applyFont="1" applyBorder="1" applyAlignment="1">
      <alignment horizontal="left" vertical="center"/>
    </xf>
    <xf numFmtId="49" fontId="27" fillId="12" borderId="59" xfId="5" applyNumberFormat="1" applyFont="1" applyFill="1" applyBorder="1" applyAlignment="1" applyProtection="1">
      <alignment horizontal="left" vertical="center"/>
      <protection locked="0"/>
    </xf>
    <xf numFmtId="49" fontId="27" fillId="12" borderId="60" xfId="5" applyNumberFormat="1" applyFont="1" applyFill="1" applyBorder="1" applyAlignment="1" applyProtection="1">
      <alignment horizontal="left" vertical="center"/>
      <protection locked="0"/>
    </xf>
    <xf numFmtId="49" fontId="27" fillId="12" borderId="62" xfId="5" applyNumberFormat="1" applyFont="1" applyFill="1" applyBorder="1" applyAlignment="1" applyProtection="1">
      <alignment horizontal="left" vertical="center"/>
      <protection locked="0"/>
    </xf>
    <xf numFmtId="49" fontId="20" fillId="9" borderId="13" xfId="8" applyNumberFormat="1" applyFont="1" applyFill="1" applyBorder="1" applyAlignment="1">
      <alignment horizontal="center" vertical="center" wrapText="1"/>
    </xf>
    <xf numFmtId="49" fontId="20" fillId="9" borderId="18" xfId="8" applyNumberFormat="1" applyFont="1" applyFill="1" applyBorder="1" applyAlignment="1">
      <alignment horizontal="center" vertical="center" wrapText="1"/>
    </xf>
    <xf numFmtId="49" fontId="20" fillId="9" borderId="1" xfId="8" applyNumberFormat="1" applyFont="1" applyFill="1" applyBorder="1" applyAlignment="1">
      <alignment horizontal="center" vertical="center" wrapText="1"/>
    </xf>
    <xf numFmtId="0" fontId="2" fillId="0" borderId="59" xfId="5" applyBorder="1" applyAlignment="1">
      <alignment horizontal="left" vertical="center" wrapText="1"/>
    </xf>
    <xf numFmtId="0" fontId="2" fillId="0" borderId="60" xfId="5" applyBorder="1" applyAlignment="1">
      <alignment horizontal="left" vertical="center" wrapText="1"/>
    </xf>
    <xf numFmtId="0" fontId="2" fillId="0" borderId="62" xfId="5" applyBorder="1" applyAlignment="1">
      <alignment horizontal="left" vertical="center" wrapText="1"/>
    </xf>
    <xf numFmtId="0" fontId="2" fillId="0" borderId="19" xfId="5" applyBorder="1" applyAlignment="1">
      <alignment horizontal="left" vertical="center" wrapText="1"/>
    </xf>
    <xf numFmtId="0" fontId="2" fillId="0" borderId="22" xfId="5" applyBorder="1" applyAlignment="1">
      <alignment horizontal="left" vertical="center" wrapText="1"/>
    </xf>
    <xf numFmtId="0" fontId="2" fillId="0" borderId="20" xfId="5" applyBorder="1" applyAlignment="1">
      <alignment horizontal="left" vertical="center" wrapText="1"/>
    </xf>
    <xf numFmtId="0" fontId="2" fillId="0" borderId="63" xfId="5" applyBorder="1" applyAlignment="1">
      <alignment horizontal="left" vertical="center" wrapText="1"/>
    </xf>
    <xf numFmtId="0" fontId="2" fillId="0" borderId="64" xfId="5" applyBorder="1" applyAlignment="1">
      <alignment horizontal="left" vertical="center" wrapText="1"/>
    </xf>
    <xf numFmtId="0" fontId="2" fillId="0" borderId="65" xfId="5" applyBorder="1" applyAlignment="1">
      <alignment horizontal="left" vertical="center" wrapText="1"/>
    </xf>
    <xf numFmtId="0" fontId="20" fillId="9" borderId="13" xfId="5" applyFont="1" applyFill="1" applyBorder="1" applyAlignment="1">
      <alignment horizontal="left" vertical="center" wrapText="1"/>
    </xf>
    <xf numFmtId="0" fontId="20" fillId="9" borderId="18" xfId="5" applyFont="1" applyFill="1" applyBorder="1" applyAlignment="1">
      <alignment horizontal="left" vertical="center" wrapText="1"/>
    </xf>
    <xf numFmtId="0" fontId="20" fillId="9" borderId="1" xfId="5" applyFont="1" applyFill="1" applyBorder="1" applyAlignment="1">
      <alignment horizontal="left" vertical="center" wrapText="1"/>
    </xf>
    <xf numFmtId="49" fontId="26" fillId="9" borderId="13" xfId="8" applyNumberFormat="1" applyFont="1" applyFill="1" applyBorder="1" applyAlignment="1">
      <alignment horizontal="center" vertical="center" wrapText="1"/>
    </xf>
    <xf numFmtId="49" fontId="26" fillId="9" borderId="18" xfId="8" applyNumberFormat="1" applyFont="1" applyFill="1" applyBorder="1" applyAlignment="1">
      <alignment horizontal="center" vertical="center" wrapText="1"/>
    </xf>
    <xf numFmtId="49" fontId="26" fillId="9" borderId="1" xfId="8" applyNumberFormat="1" applyFont="1" applyFill="1" applyBorder="1" applyAlignment="1">
      <alignment horizontal="center" vertical="center" wrapText="1"/>
    </xf>
    <xf numFmtId="0" fontId="2" fillId="0" borderId="57" xfId="5" applyBorder="1" applyAlignment="1">
      <alignment horizontal="left" vertical="center" wrapText="1"/>
    </xf>
    <xf numFmtId="0" fontId="2" fillId="0" borderId="23" xfId="5" applyBorder="1" applyAlignment="1">
      <alignment horizontal="left" vertical="center" wrapText="1"/>
    </xf>
    <xf numFmtId="0" fontId="50" fillId="4" borderId="0" xfId="0" applyFont="1" applyFill="1" applyAlignment="1">
      <alignment horizontal="left" vertical="center"/>
    </xf>
    <xf numFmtId="0" fontId="50" fillId="5" borderId="0" xfId="0" applyFont="1" applyFill="1" applyAlignment="1">
      <alignment horizontal="left" vertical="center"/>
    </xf>
    <xf numFmtId="0" fontId="50" fillId="6" borderId="0" xfId="0" applyFont="1" applyFill="1" applyAlignment="1">
      <alignment horizontal="left" vertical="center" wrapText="1"/>
    </xf>
    <xf numFmtId="0" fontId="49" fillId="4" borderId="16" xfId="0" applyFont="1" applyFill="1" applyBorder="1" applyAlignment="1">
      <alignment horizontal="left" vertical="center"/>
    </xf>
    <xf numFmtId="0" fontId="49" fillId="4" borderId="10" xfId="0" applyFont="1" applyFill="1" applyBorder="1" applyAlignment="1">
      <alignment horizontal="left" vertical="center"/>
    </xf>
    <xf numFmtId="0" fontId="49" fillId="5" borderId="8" xfId="0" applyFont="1" applyFill="1" applyBorder="1" applyAlignment="1">
      <alignment horizontal="left" vertical="center"/>
    </xf>
    <xf numFmtId="0" fontId="49" fillId="6" borderId="17" xfId="0" applyFont="1" applyFill="1" applyBorder="1" applyAlignment="1">
      <alignment horizontal="left" vertical="center"/>
    </xf>
    <xf numFmtId="0" fontId="49" fillId="6" borderId="0" xfId="0" applyFont="1" applyFill="1" applyAlignment="1">
      <alignment horizontal="left" vertical="center"/>
    </xf>
    <xf numFmtId="0" fontId="49" fillId="4" borderId="0" xfId="0" applyFont="1" applyFill="1" applyBorder="1" applyAlignment="1">
      <alignment horizontal="left" vertical="center"/>
    </xf>
    <xf numFmtId="0" fontId="49" fillId="4" borderId="0" xfId="0" applyFont="1" applyFill="1" applyAlignment="1">
      <alignment horizontal="left" vertical="center" wrapText="1"/>
    </xf>
    <xf numFmtId="0" fontId="49" fillId="5" borderId="0" xfId="0" applyFont="1" applyFill="1" applyAlignment="1">
      <alignment horizontal="left" vertical="center" wrapText="1"/>
    </xf>
    <xf numFmtId="0" fontId="88" fillId="0" borderId="0" xfId="14" applyFont="1" applyAlignment="1">
      <alignment horizontal="left" vertical="center" wrapText="1"/>
    </xf>
    <xf numFmtId="4" fontId="20" fillId="0" borderId="0" xfId="7" applyNumberFormat="1" applyFont="1" applyAlignment="1">
      <alignment wrapText="1"/>
    </xf>
    <xf numFmtId="4" fontId="2" fillId="18" borderId="0" xfId="7" applyNumberFormat="1" applyFont="1" applyFill="1" applyAlignment="1">
      <alignment horizontal="left" wrapText="1"/>
    </xf>
    <xf numFmtId="0" fontId="2" fillId="12" borderId="19" xfId="5" applyFill="1" applyBorder="1" applyAlignment="1" applyProtection="1">
      <alignment horizontal="left" vertical="center" wrapText="1"/>
      <protection locked="0"/>
    </xf>
    <xf numFmtId="0" fontId="2" fillId="12" borderId="22" xfId="5" applyFill="1" applyBorder="1" applyAlignment="1" applyProtection="1">
      <alignment horizontal="left" vertical="center" wrapText="1"/>
      <protection locked="0"/>
    </xf>
    <xf numFmtId="0" fontId="2" fillId="12" borderId="20" xfId="5" applyFill="1" applyBorder="1" applyAlignment="1" applyProtection="1">
      <alignment horizontal="left" vertical="center" wrapText="1"/>
      <protection locked="0"/>
    </xf>
    <xf numFmtId="0" fontId="2" fillId="12" borderId="4" xfId="5" applyFill="1" applyBorder="1" applyAlignment="1" applyProtection="1">
      <alignment horizontal="left" vertical="center"/>
      <protection locked="0"/>
    </xf>
    <xf numFmtId="0" fontId="2" fillId="12" borderId="9" xfId="5" applyFill="1" applyBorder="1" applyAlignment="1" applyProtection="1">
      <alignment horizontal="left" vertical="center"/>
      <protection locked="0"/>
    </xf>
    <xf numFmtId="0" fontId="2" fillId="12" borderId="56" xfId="5" applyFill="1" applyBorder="1" applyAlignment="1" applyProtection="1">
      <alignment horizontal="left" vertical="center" wrapText="1"/>
      <protection locked="0"/>
    </xf>
    <xf numFmtId="0" fontId="2" fillId="12" borderId="57" xfId="5" applyFill="1" applyBorder="1" applyAlignment="1" applyProtection="1">
      <alignment horizontal="left" vertical="center" wrapText="1"/>
      <protection locked="0"/>
    </xf>
    <xf numFmtId="0" fontId="2" fillId="12" borderId="23" xfId="5" applyFill="1" applyBorder="1" applyAlignment="1" applyProtection="1">
      <alignment horizontal="left" vertical="center" wrapText="1"/>
      <protection locked="0"/>
    </xf>
    <xf numFmtId="0" fontId="20" fillId="9" borderId="2" xfId="5" applyFont="1" applyFill="1" applyBorder="1" applyAlignment="1">
      <alignment horizontal="center" vertical="center"/>
    </xf>
    <xf numFmtId="0" fontId="2" fillId="12" borderId="3" xfId="5" applyFill="1" applyBorder="1" applyAlignment="1" applyProtection="1">
      <alignment horizontal="left" vertical="center"/>
      <protection locked="0"/>
    </xf>
    <xf numFmtId="0" fontId="20" fillId="9" borderId="13" xfId="5" applyFont="1" applyFill="1" applyBorder="1" applyAlignment="1">
      <alignment horizontal="center" vertical="center" wrapText="1"/>
    </xf>
    <xf numFmtId="0" fontId="20" fillId="9" borderId="18" xfId="5" applyFont="1" applyFill="1" applyBorder="1" applyAlignment="1">
      <alignment horizontal="center" vertical="center" wrapText="1"/>
    </xf>
    <xf numFmtId="0" fontId="20" fillId="9" borderId="1" xfId="5" applyFont="1" applyFill="1" applyBorder="1" applyAlignment="1">
      <alignment horizontal="center" vertical="center" wrapText="1"/>
    </xf>
    <xf numFmtId="0" fontId="2" fillId="12" borderId="59" xfId="5" applyFill="1" applyBorder="1" applyAlignment="1" applyProtection="1">
      <alignment horizontal="left" vertical="center" wrapText="1"/>
      <protection locked="0"/>
    </xf>
    <xf numFmtId="0" fontId="2" fillId="12" borderId="60" xfId="5" applyFill="1" applyBorder="1" applyAlignment="1" applyProtection="1">
      <alignment horizontal="left" vertical="center" wrapText="1"/>
      <protection locked="0"/>
    </xf>
    <xf numFmtId="0" fontId="2" fillId="12" borderId="62" xfId="5" applyFill="1" applyBorder="1" applyAlignment="1" applyProtection="1">
      <alignment horizontal="left" vertical="center" wrapText="1"/>
      <protection locked="0"/>
    </xf>
    <xf numFmtId="0" fontId="2" fillId="0" borderId="7" xfId="5" applyBorder="1" applyAlignment="1">
      <alignment horizontal="left" vertical="center" wrapText="1"/>
    </xf>
    <xf numFmtId="0" fontId="2" fillId="0" borderId="8" xfId="5" applyBorder="1" applyAlignment="1">
      <alignment horizontal="left" vertical="center" wrapText="1"/>
    </xf>
    <xf numFmtId="0" fontId="2" fillId="0" borderId="13" xfId="5" applyBorder="1" applyAlignment="1">
      <alignment horizontal="left" vertical="center" wrapText="1"/>
    </xf>
    <xf numFmtId="0" fontId="2" fillId="0" borderId="18" xfId="5" applyBorder="1" applyAlignment="1">
      <alignment horizontal="left" vertical="center" wrapText="1"/>
    </xf>
    <xf numFmtId="0" fontId="2" fillId="0" borderId="1" xfId="5" applyBorder="1" applyAlignment="1">
      <alignment horizontal="left" vertical="center" wrapText="1"/>
    </xf>
    <xf numFmtId="0" fontId="2" fillId="12" borderId="59" xfId="5" applyFill="1" applyBorder="1" applyAlignment="1" applyProtection="1">
      <alignment horizontal="center" vertical="center" wrapText="1"/>
      <protection locked="0"/>
    </xf>
    <xf numFmtId="0" fontId="2" fillId="12" borderId="60" xfId="5" applyFill="1" applyBorder="1" applyAlignment="1" applyProtection="1">
      <alignment horizontal="center" vertical="center" wrapText="1"/>
      <protection locked="0"/>
    </xf>
    <xf numFmtId="0" fontId="2" fillId="12" borderId="62" xfId="5" applyFill="1" applyBorder="1" applyAlignment="1" applyProtection="1">
      <alignment horizontal="center" vertical="center" wrapText="1"/>
      <protection locked="0"/>
    </xf>
    <xf numFmtId="0" fontId="2" fillId="0" borderId="58" xfId="5" applyBorder="1" applyAlignment="1">
      <alignment horizontal="left" vertical="center" wrapText="1"/>
    </xf>
    <xf numFmtId="0" fontId="2" fillId="0" borderId="6" xfId="5" applyBorder="1" applyAlignment="1">
      <alignment horizontal="left" vertical="center" wrapText="1"/>
    </xf>
    <xf numFmtId="0" fontId="2" fillId="0" borderId="17" xfId="5" applyBorder="1" applyAlignment="1">
      <alignment horizontal="left" vertical="center" wrapText="1"/>
    </xf>
    <xf numFmtId="4" fontId="2" fillId="10" borderId="12" xfId="5" applyNumberFormat="1" applyFill="1" applyBorder="1" applyAlignment="1">
      <alignment horizontal="right" vertical="center"/>
    </xf>
    <xf numFmtId="4" fontId="2" fillId="10" borderId="21" xfId="5" applyNumberFormat="1" applyFill="1" applyBorder="1" applyAlignment="1">
      <alignment horizontal="right" vertical="center"/>
    </xf>
    <xf numFmtId="0" fontId="2" fillId="0" borderId="3" xfId="5" applyBorder="1" applyAlignment="1">
      <alignment horizontal="left" vertical="center" wrapText="1"/>
    </xf>
    <xf numFmtId="0" fontId="20" fillId="9" borderId="2" xfId="5" applyFont="1" applyFill="1" applyBorder="1" applyAlignment="1">
      <alignment horizontal="center" vertical="center" wrapText="1"/>
    </xf>
    <xf numFmtId="0" fontId="2" fillId="0" borderId="24" xfId="5" applyBorder="1" applyAlignment="1">
      <alignment horizontal="left" vertical="center"/>
    </xf>
    <xf numFmtId="0" fontId="2" fillId="0" borderId="73" xfId="5" applyBorder="1" applyAlignment="1">
      <alignment horizontal="left" vertical="center"/>
    </xf>
    <xf numFmtId="0" fontId="2" fillId="0" borderId="81" xfId="5" applyBorder="1" applyAlignment="1">
      <alignment horizontal="left" vertical="center"/>
    </xf>
    <xf numFmtId="4" fontId="2" fillId="10" borderId="11" xfId="5" applyNumberFormat="1" applyFill="1" applyBorder="1" applyAlignment="1">
      <alignment horizontal="right" vertical="center"/>
    </xf>
    <xf numFmtId="4" fontId="2" fillId="10" borderId="9" xfId="5" applyNumberFormat="1" applyFill="1" applyBorder="1" applyAlignment="1">
      <alignment horizontal="right" vertical="center"/>
    </xf>
    <xf numFmtId="49" fontId="2" fillId="12" borderId="56" xfId="5" applyNumberFormat="1" applyFill="1" applyBorder="1" applyAlignment="1" applyProtection="1">
      <alignment horizontal="left" vertical="center"/>
      <protection locked="0"/>
    </xf>
    <xf numFmtId="49" fontId="2" fillId="12" borderId="57" xfId="5" applyNumberFormat="1" applyFill="1" applyBorder="1" applyAlignment="1" applyProtection="1">
      <alignment horizontal="left" vertical="center"/>
      <protection locked="0"/>
    </xf>
    <xf numFmtId="49" fontId="2" fillId="12" borderId="23" xfId="5" applyNumberFormat="1" applyFill="1" applyBorder="1" applyAlignment="1" applyProtection="1">
      <alignment horizontal="left" vertical="center"/>
      <protection locked="0"/>
    </xf>
    <xf numFmtId="49" fontId="2" fillId="12" borderId="59" xfId="5" applyNumberFormat="1" applyFill="1" applyBorder="1" applyAlignment="1" applyProtection="1">
      <alignment horizontal="left" vertical="center"/>
      <protection locked="0"/>
    </xf>
    <xf numFmtId="49" fontId="2" fillId="12" borderId="60" xfId="5" applyNumberFormat="1" applyFill="1" applyBorder="1" applyAlignment="1" applyProtection="1">
      <alignment horizontal="left" vertical="center"/>
      <protection locked="0"/>
    </xf>
    <xf numFmtId="49" fontId="2" fillId="12" borderId="62" xfId="5" applyNumberFormat="1" applyFill="1" applyBorder="1" applyAlignment="1" applyProtection="1">
      <alignment horizontal="left" vertical="center"/>
      <protection locked="0"/>
    </xf>
    <xf numFmtId="49" fontId="2" fillId="12" borderId="19" xfId="5" applyNumberFormat="1" applyFill="1" applyBorder="1" applyAlignment="1" applyProtection="1">
      <alignment horizontal="left" vertical="center"/>
      <protection locked="0"/>
    </xf>
    <xf numFmtId="49" fontId="2" fillId="12" borderId="22" xfId="5" applyNumberFormat="1" applyFill="1" applyBorder="1" applyAlignment="1" applyProtection="1">
      <alignment horizontal="left" vertical="center"/>
      <protection locked="0"/>
    </xf>
    <xf numFmtId="49" fontId="2" fillId="12" borderId="20" xfId="5" applyNumberFormat="1" applyFill="1" applyBorder="1" applyAlignment="1" applyProtection="1">
      <alignment horizontal="left" vertical="center"/>
      <protection locked="0"/>
    </xf>
    <xf numFmtId="0" fontId="2" fillId="12" borderId="19" xfId="5" applyFill="1" applyBorder="1" applyAlignment="1" applyProtection="1">
      <alignment horizontal="center" vertical="center" wrapText="1"/>
      <protection locked="0"/>
    </xf>
    <xf numFmtId="0" fontId="2" fillId="12" borderId="22" xfId="5" applyFill="1" applyBorder="1" applyAlignment="1" applyProtection="1">
      <alignment horizontal="center" vertical="center" wrapText="1"/>
      <protection locked="0"/>
    </xf>
    <xf numFmtId="0" fontId="2" fillId="12" borderId="20" xfId="5" applyFill="1" applyBorder="1" applyAlignment="1" applyProtection="1">
      <alignment horizontal="center" vertical="center" wrapText="1"/>
      <protection locked="0"/>
    </xf>
    <xf numFmtId="0" fontId="2" fillId="12" borderId="56" xfId="5" applyFill="1" applyBorder="1" applyAlignment="1" applyProtection="1">
      <alignment horizontal="center" vertical="center" wrapText="1"/>
      <protection locked="0"/>
    </xf>
    <xf numFmtId="0" fontId="2" fillId="12" borderId="57" xfId="5" applyFill="1" applyBorder="1" applyAlignment="1" applyProtection="1">
      <alignment horizontal="center" vertical="center" wrapText="1"/>
      <protection locked="0"/>
    </xf>
    <xf numFmtId="0" fontId="2" fillId="12" borderId="23" xfId="5" applyFill="1" applyBorder="1" applyAlignment="1" applyProtection="1">
      <alignment horizontal="center" vertical="center" wrapText="1"/>
      <protection locked="0"/>
    </xf>
    <xf numFmtId="49" fontId="20" fillId="9" borderId="13" xfId="8" applyNumberFormat="1" applyFont="1" applyFill="1" applyBorder="1" applyAlignment="1">
      <alignment horizontal="left" vertical="center" wrapText="1"/>
    </xf>
    <xf numFmtId="49" fontId="20" fillId="9" borderId="18" xfId="8" applyNumberFormat="1" applyFont="1" applyFill="1" applyBorder="1" applyAlignment="1">
      <alignment horizontal="left" vertical="center" wrapText="1"/>
    </xf>
    <xf numFmtId="49" fontId="20" fillId="9" borderId="1" xfId="8" applyNumberFormat="1" applyFont="1" applyFill="1" applyBorder="1" applyAlignment="1">
      <alignment horizontal="left" vertical="center" wrapText="1"/>
    </xf>
    <xf numFmtId="4" fontId="88" fillId="0" borderId="0" xfId="15" applyNumberFormat="1" applyFont="1" applyAlignment="1">
      <alignment horizontal="center" vertical="center" wrapText="1"/>
    </xf>
    <xf numFmtId="4" fontId="20" fillId="9" borderId="80" xfId="15" applyNumberFormat="1" applyFont="1" applyFill="1" applyBorder="1" applyAlignment="1">
      <alignment horizontal="right" vertical="center" wrapText="1"/>
    </xf>
    <xf numFmtId="4" fontId="20" fillId="9" borderId="77" xfId="15" applyNumberFormat="1" applyFont="1" applyFill="1" applyBorder="1" applyAlignment="1">
      <alignment horizontal="right" vertical="center" wrapText="1"/>
    </xf>
    <xf numFmtId="49" fontId="23" fillId="9" borderId="50" xfId="15" applyNumberFormat="1" applyFont="1" applyFill="1" applyBorder="1" applyAlignment="1">
      <alignment horizontal="center" vertical="center" wrapText="1"/>
    </xf>
    <xf numFmtId="49" fontId="23" fillId="9" borderId="84" xfId="15" applyNumberFormat="1" applyFont="1" applyFill="1" applyBorder="1" applyAlignment="1">
      <alignment horizontal="center" vertical="center" wrapText="1"/>
    </xf>
    <xf numFmtId="4" fontId="2" fillId="0" borderId="58" xfId="15" applyNumberFormat="1" applyBorder="1" applyAlignment="1">
      <alignment horizontal="right" vertical="center" wrapText="1"/>
    </xf>
    <xf numFmtId="4" fontId="2" fillId="0" borderId="17" xfId="15" applyNumberFormat="1" applyBorder="1" applyAlignment="1">
      <alignment horizontal="right" vertical="center" wrapText="1"/>
    </xf>
    <xf numFmtId="4" fontId="20" fillId="0" borderId="0" xfId="7" applyNumberFormat="1" applyFont="1" applyAlignment="1">
      <alignment horizontal="left" wrapText="1"/>
    </xf>
    <xf numFmtId="0" fontId="20" fillId="9" borderId="67" xfId="15" applyFont="1" applyFill="1" applyBorder="1" applyAlignment="1">
      <alignment horizontal="center" vertical="center" wrapText="1"/>
    </xf>
    <xf numFmtId="0" fontId="20" fillId="9" borderId="70" xfId="15" applyFont="1" applyFill="1" applyBorder="1" applyAlignment="1">
      <alignment horizontal="center" vertical="center" wrapText="1"/>
    </xf>
    <xf numFmtId="0" fontId="20" fillId="9" borderId="79" xfId="15" applyFont="1" applyFill="1" applyBorder="1" applyAlignment="1">
      <alignment horizontal="center" vertical="center" wrapText="1"/>
    </xf>
    <xf numFmtId="0" fontId="20" fillId="9" borderId="29" xfId="15" applyFont="1" applyFill="1" applyBorder="1" applyAlignment="1">
      <alignment horizontal="center" vertical="center" wrapText="1"/>
    </xf>
    <xf numFmtId="0" fontId="20" fillId="9" borderId="30" xfId="15" applyFont="1" applyFill="1" applyBorder="1" applyAlignment="1">
      <alignment horizontal="center" vertical="center" wrapText="1"/>
    </xf>
    <xf numFmtId="0" fontId="20" fillId="9" borderId="28" xfId="15" applyFont="1" applyFill="1" applyBorder="1" applyAlignment="1">
      <alignment horizontal="center" vertical="center" wrapText="1"/>
    </xf>
    <xf numFmtId="0" fontId="20" fillId="9" borderId="13" xfId="15" applyFont="1" applyFill="1" applyBorder="1" applyAlignment="1">
      <alignment horizontal="center" vertical="center" wrapText="1"/>
    </xf>
    <xf numFmtId="0" fontId="20" fillId="9" borderId="1" xfId="15" applyFont="1" applyFill="1" applyBorder="1" applyAlignment="1">
      <alignment horizontal="center" vertical="center" wrapText="1"/>
    </xf>
    <xf numFmtId="49" fontId="23" fillId="9" borderId="12" xfId="15" applyNumberFormat="1" applyFont="1" applyFill="1" applyBorder="1" applyAlignment="1">
      <alignment horizontal="center" vertical="center" wrapText="1"/>
    </xf>
    <xf numFmtId="49" fontId="23" fillId="9" borderId="82" xfId="15" applyNumberFormat="1" applyFont="1" applyFill="1" applyBorder="1" applyAlignment="1">
      <alignment horizontal="center" vertical="center" wrapText="1"/>
    </xf>
    <xf numFmtId="49" fontId="23" fillId="9" borderId="14" xfId="15" applyNumberFormat="1" applyFont="1" applyFill="1" applyBorder="1" applyAlignment="1">
      <alignment horizontal="center" vertical="center" wrapText="1"/>
    </xf>
    <xf numFmtId="49" fontId="23" fillId="9" borderId="10" xfId="15" applyNumberFormat="1" applyFont="1" applyFill="1" applyBorder="1" applyAlignment="1">
      <alignment horizontal="center" vertical="center" wrapText="1"/>
    </xf>
    <xf numFmtId="49" fontId="23" fillId="9" borderId="83" xfId="15" applyNumberFormat="1" applyFont="1" applyFill="1" applyBorder="1" applyAlignment="1">
      <alignment horizontal="center" vertical="center" wrapText="1"/>
    </xf>
    <xf numFmtId="0" fontId="2" fillId="14" borderId="19" xfId="16" applyFill="1" applyBorder="1" applyAlignment="1" applyProtection="1">
      <alignment horizontal="left" vertical="center" wrapText="1"/>
      <protection locked="0"/>
    </xf>
    <xf numFmtId="0" fontId="2" fillId="14" borderId="22" xfId="16" applyFill="1" applyBorder="1" applyAlignment="1" applyProtection="1">
      <alignment horizontal="left" vertical="center" wrapText="1"/>
      <protection locked="0"/>
    </xf>
    <xf numFmtId="0" fontId="2" fillId="14" borderId="20" xfId="16" applyFill="1" applyBorder="1" applyAlignment="1" applyProtection="1">
      <alignment horizontal="left" vertical="center" wrapText="1"/>
      <protection locked="0"/>
    </xf>
    <xf numFmtId="0" fontId="2" fillId="14" borderId="56" xfId="16" applyFill="1" applyBorder="1" applyAlignment="1" applyProtection="1">
      <alignment horizontal="left" vertical="center" wrapText="1"/>
      <protection locked="0"/>
    </xf>
    <xf numFmtId="0" fontId="2" fillId="14" borderId="57" xfId="16" applyFill="1" applyBorder="1" applyAlignment="1" applyProtection="1">
      <alignment horizontal="left" vertical="center" wrapText="1"/>
      <protection locked="0"/>
    </xf>
    <xf numFmtId="0" fontId="2" fillId="14" borderId="23" xfId="16" applyFill="1" applyBorder="1" applyAlignment="1" applyProtection="1">
      <alignment horizontal="left" vertical="center" wrapText="1"/>
      <protection locked="0"/>
    </xf>
    <xf numFmtId="0" fontId="20" fillId="9" borderId="13" xfId="16" applyFont="1" applyFill="1" applyBorder="1" applyAlignment="1">
      <alignment horizontal="left" vertical="center"/>
    </xf>
    <xf numFmtId="0" fontId="20" fillId="9" borderId="18" xfId="16" applyFont="1" applyFill="1" applyBorder="1" applyAlignment="1">
      <alignment horizontal="left" vertical="center"/>
    </xf>
    <xf numFmtId="0" fontId="20" fillId="9" borderId="1" xfId="16" applyFont="1" applyFill="1" applyBorder="1" applyAlignment="1">
      <alignment horizontal="left" vertical="center"/>
    </xf>
    <xf numFmtId="0" fontId="79" fillId="16" borderId="0" xfId="5" applyFont="1" applyFill="1" applyAlignment="1">
      <alignment horizontal="center" vertical="center"/>
    </xf>
    <xf numFmtId="0" fontId="20" fillId="9" borderId="13" xfId="16" applyFont="1" applyFill="1" applyBorder="1" applyAlignment="1">
      <alignment horizontal="center" vertical="center" wrapText="1"/>
    </xf>
    <xf numFmtId="0" fontId="20" fillId="9" borderId="18" xfId="16" applyFont="1" applyFill="1" applyBorder="1" applyAlignment="1">
      <alignment horizontal="center" vertical="center" wrapText="1"/>
    </xf>
    <xf numFmtId="0" fontId="20" fillId="9" borderId="1" xfId="16" applyFont="1" applyFill="1" applyBorder="1" applyAlignment="1">
      <alignment horizontal="center" vertical="center" wrapText="1"/>
    </xf>
    <xf numFmtId="0" fontId="2" fillId="14" borderId="59" xfId="16" applyFill="1" applyBorder="1" applyAlignment="1" applyProtection="1">
      <alignment horizontal="left" vertical="center" wrapText="1"/>
      <protection locked="0"/>
    </xf>
    <xf numFmtId="0" fontId="2" fillId="14" borderId="60" xfId="16" applyFill="1" applyBorder="1" applyAlignment="1" applyProtection="1">
      <alignment horizontal="left" vertical="center" wrapText="1"/>
      <protection locked="0"/>
    </xf>
    <xf numFmtId="0" fontId="2" fillId="14" borderId="62" xfId="16" applyFill="1" applyBorder="1" applyAlignment="1" applyProtection="1">
      <alignment horizontal="left" vertical="center" wrapText="1"/>
      <protection locked="0"/>
    </xf>
    <xf numFmtId="0" fontId="2" fillId="14" borderId="19" xfId="16" applyFill="1" applyBorder="1" applyAlignment="1" applyProtection="1">
      <alignment horizontal="center" vertical="center" wrapText="1"/>
      <protection locked="0"/>
    </xf>
    <xf numFmtId="0" fontId="2" fillId="14" borderId="22" xfId="16" applyFill="1" applyBorder="1" applyAlignment="1" applyProtection="1">
      <alignment horizontal="center" vertical="center" wrapText="1"/>
      <protection locked="0"/>
    </xf>
    <xf numFmtId="0" fontId="2" fillId="14" borderId="20" xfId="16" applyFill="1" applyBorder="1" applyAlignment="1" applyProtection="1">
      <alignment horizontal="center" vertical="center" wrapText="1"/>
      <protection locked="0"/>
    </xf>
    <xf numFmtId="0" fontId="2" fillId="14" borderId="3" xfId="5" applyFill="1" applyBorder="1" applyAlignment="1" applyProtection="1">
      <alignment horizontal="left" vertical="center" wrapText="1"/>
      <protection locked="0"/>
    </xf>
    <xf numFmtId="0" fontId="2" fillId="14" borderId="4" xfId="5" applyFill="1" applyBorder="1" applyAlignment="1" applyProtection="1">
      <alignment horizontal="left" vertical="center" wrapText="1"/>
      <protection locked="0"/>
    </xf>
    <xf numFmtId="0" fontId="2" fillId="14" borderId="9" xfId="5" applyFill="1" applyBorder="1" applyAlignment="1" applyProtection="1">
      <alignment horizontal="left" vertical="center" wrapText="1"/>
      <protection locked="0"/>
    </xf>
    <xf numFmtId="4" fontId="20" fillId="9" borderId="2" xfId="5" applyNumberFormat="1" applyFont="1" applyFill="1" applyBorder="1" applyAlignment="1">
      <alignment horizontal="left" vertical="center" wrapText="1"/>
    </xf>
    <xf numFmtId="0" fontId="20" fillId="9" borderId="2" xfId="5" applyFont="1" applyFill="1" applyBorder="1" applyAlignment="1">
      <alignment horizontal="left" vertical="center" wrapText="1"/>
    </xf>
    <xf numFmtId="4" fontId="20" fillId="9" borderId="13" xfId="5" applyNumberFormat="1" applyFont="1" applyFill="1" applyBorder="1" applyAlignment="1">
      <alignment horizontal="center" vertical="center" wrapText="1"/>
    </xf>
    <xf numFmtId="4" fontId="20" fillId="9" borderId="1" xfId="5" applyNumberFormat="1" applyFont="1" applyFill="1" applyBorder="1" applyAlignment="1">
      <alignment horizontal="center" vertical="center" wrapText="1"/>
    </xf>
    <xf numFmtId="0" fontId="20" fillId="9" borderId="13" xfId="16" applyFont="1" applyFill="1" applyBorder="1" applyAlignment="1">
      <alignment horizontal="left" vertical="center" wrapText="1"/>
    </xf>
    <xf numFmtId="0" fontId="20" fillId="9" borderId="18" xfId="16" applyFont="1" applyFill="1" applyBorder="1" applyAlignment="1">
      <alignment horizontal="left" vertical="center" wrapText="1"/>
    </xf>
    <xf numFmtId="0" fontId="20" fillId="9" borderId="1" xfId="16" applyFont="1" applyFill="1" applyBorder="1" applyAlignment="1">
      <alignment horizontal="left" vertical="center" wrapText="1"/>
    </xf>
    <xf numFmtId="0" fontId="2" fillId="0" borderId="59" xfId="18" applyBorder="1" applyAlignment="1">
      <alignment horizontal="left" vertical="center" wrapText="1"/>
    </xf>
    <xf numFmtId="0" fontId="2" fillId="0" borderId="60" xfId="18" applyBorder="1" applyAlignment="1">
      <alignment horizontal="left" vertical="center" wrapText="1"/>
    </xf>
    <xf numFmtId="0" fontId="2" fillId="0" borderId="62" xfId="18" applyBorder="1" applyAlignment="1">
      <alignment horizontal="left" vertical="center" wrapText="1"/>
    </xf>
    <xf numFmtId="0" fontId="2" fillId="0" borderId="56" xfId="16" applyBorder="1" applyAlignment="1">
      <alignment horizontal="left" vertical="center" wrapText="1"/>
    </xf>
    <xf numFmtId="0" fontId="2" fillId="0" borderId="57" xfId="16" applyBorder="1" applyAlignment="1">
      <alignment horizontal="left" vertical="center" wrapText="1"/>
    </xf>
    <xf numFmtId="0" fontId="2" fillId="0" borderId="23" xfId="16" applyBorder="1" applyAlignment="1">
      <alignment horizontal="left" vertical="center" wrapText="1"/>
    </xf>
    <xf numFmtId="0" fontId="2" fillId="0" borderId="59" xfId="16" applyBorder="1" applyAlignment="1">
      <alignment horizontal="left" vertical="center" wrapText="1"/>
    </xf>
    <xf numFmtId="0" fontId="2" fillId="0" borderId="60" xfId="16" applyBorder="1" applyAlignment="1">
      <alignment horizontal="left" vertical="center" wrapText="1"/>
    </xf>
    <xf numFmtId="0" fontId="2" fillId="0" borderId="62" xfId="16" applyBorder="1" applyAlignment="1">
      <alignment horizontal="left" vertical="center" wrapText="1"/>
    </xf>
    <xf numFmtId="0" fontId="2" fillId="0" borderId="19" xfId="16" applyBorder="1" applyAlignment="1">
      <alignment horizontal="left" vertical="center" wrapText="1"/>
    </xf>
    <xf numFmtId="0" fontId="2" fillId="0" borderId="22" xfId="16" applyBorder="1" applyAlignment="1">
      <alignment horizontal="left" vertical="center" wrapText="1"/>
    </xf>
    <xf numFmtId="0" fontId="2" fillId="0" borderId="20" xfId="16" applyBorder="1" applyAlignment="1">
      <alignment horizontal="left" vertical="center" wrapText="1"/>
    </xf>
    <xf numFmtId="0" fontId="2" fillId="0" borderId="7" xfId="16" applyBorder="1" applyAlignment="1">
      <alignment horizontal="left" vertical="center" wrapText="1"/>
    </xf>
    <xf numFmtId="0" fontId="2" fillId="0" borderId="0" xfId="16" applyAlignment="1">
      <alignment horizontal="left" vertical="center" wrapText="1"/>
    </xf>
    <xf numFmtId="0" fontId="2" fillId="0" borderId="8" xfId="16" applyBorder="1" applyAlignment="1">
      <alignment horizontal="left" vertical="center" wrapText="1"/>
    </xf>
    <xf numFmtId="0" fontId="89" fillId="0" borderId="93" xfId="5" applyFont="1" applyBorder="1" applyAlignment="1">
      <alignment horizontal="center" vertical="center"/>
    </xf>
    <xf numFmtId="0" fontId="89" fillId="0" borderId="94" xfId="5" applyFont="1" applyBorder="1" applyAlignment="1">
      <alignment horizontal="center" vertical="center"/>
    </xf>
    <xf numFmtId="0" fontId="89" fillId="0" borderId="95" xfId="5" applyFont="1" applyBorder="1" applyAlignment="1">
      <alignment horizontal="center" vertical="center"/>
    </xf>
    <xf numFmtId="0" fontId="2" fillId="0" borderId="19" xfId="18" applyBorder="1" applyAlignment="1">
      <alignment horizontal="left" vertical="center" wrapText="1"/>
    </xf>
    <xf numFmtId="0" fontId="2" fillId="0" borderId="22" xfId="18" applyBorder="1" applyAlignment="1">
      <alignment horizontal="left" vertical="center" wrapText="1"/>
    </xf>
    <xf numFmtId="0" fontId="2" fillId="0" borderId="20" xfId="18" applyBorder="1" applyAlignment="1">
      <alignment horizontal="left" vertical="center" wrapText="1"/>
    </xf>
    <xf numFmtId="0" fontId="2" fillId="0" borderId="14" xfId="18" applyBorder="1" applyAlignment="1">
      <alignment horizontal="left" vertical="center" wrapText="1"/>
    </xf>
    <xf numFmtId="0" fontId="2" fillId="0" borderId="16" xfId="18" applyBorder="1" applyAlignment="1">
      <alignment horizontal="left" vertical="center" wrapText="1"/>
    </xf>
    <xf numFmtId="0" fontId="2" fillId="0" borderId="10" xfId="18" applyBorder="1" applyAlignment="1">
      <alignment horizontal="left" vertical="center" wrapText="1"/>
    </xf>
    <xf numFmtId="0" fontId="2" fillId="0" borderId="7" xfId="16" applyBorder="1" applyAlignment="1">
      <alignment horizontal="left" vertical="top" wrapText="1"/>
    </xf>
    <xf numFmtId="0" fontId="2" fillId="0" borderId="0" xfId="16" applyAlignment="1">
      <alignment horizontal="left" vertical="top" wrapText="1"/>
    </xf>
    <xf numFmtId="0" fontId="2" fillId="0" borderId="8" xfId="16" applyBorder="1" applyAlignment="1">
      <alignment horizontal="left" vertical="top" wrapText="1"/>
    </xf>
    <xf numFmtId="0" fontId="20" fillId="9" borderId="13" xfId="16" applyFont="1" applyFill="1" applyBorder="1" applyAlignment="1">
      <alignment horizontal="left" vertical="top" wrapText="1"/>
    </xf>
    <xf numFmtId="0" fontId="20" fillId="9" borderId="18" xfId="16" applyFont="1" applyFill="1" applyBorder="1" applyAlignment="1">
      <alignment horizontal="left" vertical="top" wrapText="1"/>
    </xf>
    <xf numFmtId="0" fontId="20" fillId="9" borderId="1" xfId="16" applyFont="1" applyFill="1" applyBorder="1" applyAlignment="1">
      <alignment horizontal="left" vertical="top" wrapText="1"/>
    </xf>
    <xf numFmtId="0" fontId="2" fillId="0" borderId="59" xfId="16" applyBorder="1" applyAlignment="1">
      <alignment horizontal="left" vertical="top" wrapText="1"/>
    </xf>
    <xf numFmtId="0" fontId="2" fillId="0" borderId="60" xfId="16" applyBorder="1" applyAlignment="1">
      <alignment horizontal="left" vertical="top" wrapText="1"/>
    </xf>
    <xf numFmtId="0" fontId="2" fillId="0" borderId="62" xfId="16" applyBorder="1" applyAlignment="1">
      <alignment horizontal="left" vertical="top" wrapText="1"/>
    </xf>
    <xf numFmtId="0" fontId="2" fillId="0" borderId="56" xfId="16" applyBorder="1" applyAlignment="1">
      <alignment horizontal="left" vertical="top" wrapText="1"/>
    </xf>
    <xf numFmtId="0" fontId="2" fillId="0" borderId="57" xfId="16" applyBorder="1" applyAlignment="1">
      <alignment horizontal="left" vertical="top" wrapText="1"/>
    </xf>
    <xf numFmtId="0" fontId="2" fillId="0" borderId="23" xfId="16" applyBorder="1" applyAlignment="1">
      <alignment horizontal="left" vertical="top" wrapText="1"/>
    </xf>
    <xf numFmtId="0" fontId="2" fillId="0" borderId="19" xfId="16" applyBorder="1" applyAlignment="1">
      <alignment horizontal="left" vertical="top" wrapText="1"/>
    </xf>
    <xf numFmtId="0" fontId="2" fillId="0" borderId="22" xfId="16" applyBorder="1" applyAlignment="1">
      <alignment horizontal="left" vertical="top" wrapText="1"/>
    </xf>
    <xf numFmtId="0" fontId="2" fillId="0" borderId="20" xfId="16" applyBorder="1" applyAlignment="1">
      <alignment horizontal="left" vertical="top" wrapText="1"/>
    </xf>
    <xf numFmtId="0" fontId="20" fillId="9" borderId="51" xfId="5" applyFont="1" applyFill="1" applyBorder="1" applyAlignment="1">
      <alignment horizontal="left" vertical="center"/>
    </xf>
    <xf numFmtId="0" fontId="20" fillId="9" borderId="76" xfId="5" applyFont="1" applyFill="1" applyBorder="1" applyAlignment="1">
      <alignment horizontal="left" vertical="center"/>
    </xf>
    <xf numFmtId="0" fontId="20" fillId="9" borderId="77" xfId="5" applyFont="1" applyFill="1" applyBorder="1" applyAlignment="1">
      <alignment horizontal="left" vertical="center"/>
    </xf>
    <xf numFmtId="0" fontId="20" fillId="9" borderId="80" xfId="5" applyFont="1" applyFill="1" applyBorder="1" applyAlignment="1">
      <alignment horizontal="center" vertical="center"/>
    </xf>
    <xf numFmtId="0" fontId="20" fillId="9" borderId="77" xfId="5" applyFont="1" applyFill="1" applyBorder="1" applyAlignment="1">
      <alignment horizontal="center" vertical="center"/>
    </xf>
    <xf numFmtId="0" fontId="96" fillId="0" borderId="0" xfId="0" applyFont="1" applyAlignment="1">
      <alignment horizontal="left" vertical="center" wrapText="1"/>
    </xf>
    <xf numFmtId="0" fontId="37" fillId="10" borderId="0" xfId="2" applyFont="1" applyFill="1" applyBorder="1" applyAlignment="1" applyProtection="1">
      <alignment horizontal="left" vertical="center" wrapText="1"/>
    </xf>
    <xf numFmtId="0" fontId="97" fillId="0" borderId="0" xfId="0" applyFont="1" applyAlignment="1">
      <alignment horizontal="left" vertical="center" wrapText="1"/>
    </xf>
    <xf numFmtId="0" fontId="95" fillId="0" borderId="0" xfId="3" applyFont="1" applyFill="1" applyBorder="1" applyAlignment="1">
      <alignment horizontal="center" wrapText="1"/>
    </xf>
    <xf numFmtId="4" fontId="20" fillId="0" borderId="13" xfId="0" applyNumberFormat="1" applyFont="1" applyBorder="1" applyAlignment="1">
      <alignment horizontal="left" vertical="center"/>
    </xf>
    <xf numFmtId="4" fontId="20" fillId="0" borderId="1" xfId="0" applyNumberFormat="1" applyFont="1" applyBorder="1" applyAlignment="1">
      <alignment horizontal="left" vertical="center"/>
    </xf>
    <xf numFmtId="4" fontId="20" fillId="9" borderId="13" xfId="0" applyNumberFormat="1" applyFont="1" applyFill="1" applyBorder="1" applyAlignment="1">
      <alignment horizontal="left" vertical="center"/>
    </xf>
    <xf numFmtId="4" fontId="20" fillId="9" borderId="1" xfId="0" applyNumberFormat="1" applyFont="1" applyFill="1" applyBorder="1" applyAlignment="1">
      <alignment horizontal="left" vertical="center"/>
    </xf>
    <xf numFmtId="0" fontId="49" fillId="6" borderId="0" xfId="0" applyFont="1" applyFill="1" applyAlignment="1">
      <alignment vertical="center" wrapText="1"/>
    </xf>
  </cellXfs>
  <cellStyles count="20">
    <cellStyle name="Coma 2" xfId="1"/>
    <cellStyle name="Enllaç" xfId="3" builtinId="8"/>
    <cellStyle name="Enllaç 2" xfId="2"/>
    <cellStyle name="Moneda 2" xfId="4"/>
    <cellStyle name="Normal" xfId="0" builtinId="0"/>
    <cellStyle name="Normal 11" xfId="5"/>
    <cellStyle name="Normal 2" xfId="6"/>
    <cellStyle name="Normal 2 2" xfId="7"/>
    <cellStyle name="Normal 3" xfId="8"/>
    <cellStyle name="Normal 4" xfId="9"/>
    <cellStyle name="Normal 5" xfId="10"/>
    <cellStyle name="Normal 5 2" xfId="11"/>
    <cellStyle name="Normal 5 2 2" xfId="12"/>
    <cellStyle name="Normal 5 3" xfId="13"/>
    <cellStyle name="Normal_2. Taules càlcul estabilitat" xfId="14"/>
    <cellStyle name="Normal_9. Taules regla de la despesa TOTAL" xfId="15"/>
    <cellStyle name="Normal_F.1.1.B3 Estat de moviments i situació del deute Diputació i oo.aa" xfId="16"/>
    <cellStyle name="Normal_LIQUIDACIÓ 2012" xfId="17"/>
    <cellStyle name="Normal_RCR223" xfId="18"/>
    <cellStyle name="Percentatge" xfId="19" builtinId="5"/>
  </cellStyles>
  <dxfs count="150">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rodriguez\PRIVAT\C&#224;lcul%20prud&#232;ncia%20financera\C&#224;lcul%20prud&#232;ncia%20financera_Amortitzaci&#243;%20constant_11072022_IMO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àlcul prudència"/>
      <sheetName val="Quadre amortització"/>
      <sheetName val="Dades"/>
    </sheetNames>
    <sheetDataSet>
      <sheetData sheetId="0"/>
      <sheetData sheetId="1"/>
      <sheetData sheetId="2">
        <row r="3">
          <cell r="B3" t="str">
            <v>Anual</v>
          </cell>
          <cell r="D3" t="str">
            <v>Fix</v>
          </cell>
        </row>
        <row r="4">
          <cell r="B4" t="str">
            <v>Semestral</v>
          </cell>
          <cell r="D4" t="str">
            <v>Variable</v>
          </cell>
        </row>
        <row r="5">
          <cell r="B5" t="str">
            <v>Quatrimestral</v>
          </cell>
        </row>
        <row r="6">
          <cell r="B6" t="str">
            <v>Trimestral</v>
          </cell>
        </row>
        <row r="7">
          <cell r="B7" t="str">
            <v>Bimensual</v>
          </cell>
          <cell r="D7" t="str">
            <v>Operació coberta pel FF a EELL (Fons Ordenació/Fons Impuls Econòmic)</v>
          </cell>
        </row>
        <row r="8">
          <cell r="B8" t="str">
            <v>Mensual</v>
          </cell>
          <cell r="D8" t="str">
            <v>Altres operacions (EE.LL que compleixen condicions d'elegibilitat)</v>
          </cell>
        </row>
        <row r="9">
          <cell r="D9" t="str">
            <v>Altres operacions (EE.LL que NO compleixen condicions d'elegibilitat)</v>
          </cell>
        </row>
        <row r="11">
          <cell r="B11" t="str">
            <v>Carencia total</v>
          </cell>
        </row>
        <row r="12">
          <cell r="B12" t="str">
            <v>Carencia parcial</v>
          </cell>
        </row>
        <row r="15">
          <cell r="B15" t="str">
            <v>amortització lineal (constant)</v>
          </cell>
        </row>
        <row r="16">
          <cell r="B16" t="str">
            <v>amortització francès</v>
          </cell>
        </row>
        <row r="23">
          <cell r="B23" t="str">
            <v>operació a curt termini</v>
          </cell>
        </row>
        <row r="24">
          <cell r="B24" t="str">
            <v>operació a llarg termini</v>
          </cell>
        </row>
      </sheetData>
    </sheetDataSet>
  </externalBook>
</externalLink>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5.vml"/></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7.vml"/></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9.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view="pageBreakPreview" zoomScaleNormal="100" zoomScaleSheetLayoutView="100" workbookViewId="0">
      <selection sqref="A1:B1"/>
    </sheetView>
  </sheetViews>
  <sheetFormatPr defaultColWidth="11.42578125" defaultRowHeight="41.25" customHeight="1" x14ac:dyDescent="0.25"/>
  <cols>
    <col min="1" max="1" width="26.28515625" style="91" customWidth="1"/>
    <col min="2" max="2" width="115.85546875" style="91" customWidth="1"/>
    <col min="3" max="16384" width="11.42578125" style="90"/>
  </cols>
  <sheetData>
    <row r="1" spans="1:2" ht="27.75" customHeight="1" x14ac:dyDescent="0.25">
      <c r="A1" s="896" t="s">
        <v>0</v>
      </c>
      <c r="B1" s="896"/>
    </row>
    <row r="2" spans="1:2" ht="41.25" customHeight="1" x14ac:dyDescent="0.25">
      <c r="A2" s="93" t="s">
        <v>1</v>
      </c>
      <c r="B2" s="93" t="s">
        <v>2</v>
      </c>
    </row>
    <row r="3" spans="1:2" ht="41.25" customHeight="1" x14ac:dyDescent="0.25">
      <c r="A3" s="93" t="s">
        <v>1330</v>
      </c>
      <c r="B3" s="93" t="s">
        <v>3</v>
      </c>
    </row>
    <row r="4" spans="1:2" ht="41.25" customHeight="1" x14ac:dyDescent="0.25">
      <c r="A4" s="93" t="s">
        <v>4</v>
      </c>
      <c r="B4" s="93" t="s">
        <v>5</v>
      </c>
    </row>
    <row r="5" spans="1:2" ht="41.25" customHeight="1" x14ac:dyDescent="0.25">
      <c r="A5" s="884" t="s">
        <v>1380</v>
      </c>
      <c r="B5" s="93" t="s">
        <v>1300</v>
      </c>
    </row>
    <row r="6" spans="1:2" ht="41.25" customHeight="1" x14ac:dyDescent="0.25">
      <c r="A6" s="93" t="s">
        <v>1275</v>
      </c>
      <c r="B6" s="93" t="s">
        <v>1276</v>
      </c>
    </row>
    <row r="7" spans="1:2" ht="41.25" customHeight="1" x14ac:dyDescent="0.25">
      <c r="A7" s="93" t="s">
        <v>6</v>
      </c>
      <c r="B7" s="93" t="s">
        <v>7</v>
      </c>
    </row>
    <row r="8" spans="1:2" ht="41.25" customHeight="1" x14ac:dyDescent="0.25">
      <c r="A8" s="93" t="s">
        <v>8</v>
      </c>
      <c r="B8" s="93" t="s">
        <v>9</v>
      </c>
    </row>
    <row r="9" spans="1:2" ht="41.25" customHeight="1" x14ac:dyDescent="0.25">
      <c r="A9" s="93" t="s">
        <v>10</v>
      </c>
      <c r="B9" s="93" t="s">
        <v>11</v>
      </c>
    </row>
    <row r="10" spans="1:2" ht="41.25" customHeight="1" x14ac:dyDescent="0.25">
      <c r="A10" s="93" t="s">
        <v>12</v>
      </c>
      <c r="B10" s="93" t="s">
        <v>13</v>
      </c>
    </row>
    <row r="11" spans="1:2" ht="41.25" customHeight="1" x14ac:dyDescent="0.25">
      <c r="A11" s="93" t="s">
        <v>14</v>
      </c>
      <c r="B11" s="93" t="s">
        <v>15</v>
      </c>
    </row>
    <row r="12" spans="1:2" ht="41.25" customHeight="1" x14ac:dyDescent="0.25">
      <c r="A12" s="93" t="s">
        <v>16</v>
      </c>
      <c r="B12" s="93" t="s">
        <v>17</v>
      </c>
    </row>
    <row r="13" spans="1:2" ht="41.25" customHeight="1" x14ac:dyDescent="0.25">
      <c r="A13" s="93" t="s">
        <v>18</v>
      </c>
      <c r="B13" s="93" t="s">
        <v>19</v>
      </c>
    </row>
    <row r="14" spans="1:2" ht="41.25" customHeight="1" x14ac:dyDescent="0.25">
      <c r="A14" s="93" t="s">
        <v>20</v>
      </c>
      <c r="B14" s="93" t="s">
        <v>21</v>
      </c>
    </row>
    <row r="15" spans="1:2" ht="41.25" customHeight="1" x14ac:dyDescent="0.25">
      <c r="A15" s="93" t="s">
        <v>22</v>
      </c>
      <c r="B15" s="93" t="s">
        <v>23</v>
      </c>
    </row>
    <row r="16" spans="1:2" ht="41.25" customHeight="1" x14ac:dyDescent="0.25">
      <c r="A16" s="93" t="s">
        <v>24</v>
      </c>
      <c r="B16" s="93" t="s">
        <v>25</v>
      </c>
    </row>
    <row r="17" spans="1:2" ht="41.25" customHeight="1" x14ac:dyDescent="0.25">
      <c r="A17" s="93" t="s">
        <v>26</v>
      </c>
      <c r="B17" s="235" t="s">
        <v>27</v>
      </c>
    </row>
    <row r="18" spans="1:2" ht="41.25" customHeight="1" x14ac:dyDescent="0.25">
      <c r="A18" s="93" t="s">
        <v>28</v>
      </c>
      <c r="B18" s="93" t="s">
        <v>1319</v>
      </c>
    </row>
    <row r="19" spans="1:2" ht="41.25" customHeight="1" x14ac:dyDescent="0.25">
      <c r="A19" s="93" t="s">
        <v>1318</v>
      </c>
      <c r="B19" s="93" t="s">
        <v>29</v>
      </c>
    </row>
    <row r="20" spans="1:2" ht="41.25" customHeight="1" x14ac:dyDescent="0.25">
      <c r="A20" s="93" t="s">
        <v>30</v>
      </c>
      <c r="B20" s="93" t="s">
        <v>31</v>
      </c>
    </row>
    <row r="21" spans="1:2" ht="41.25" customHeight="1" x14ac:dyDescent="0.25">
      <c r="A21" s="93" t="s">
        <v>32</v>
      </c>
      <c r="B21" s="93" t="s">
        <v>33</v>
      </c>
    </row>
    <row r="22" spans="1:2" ht="41.25" customHeight="1" x14ac:dyDescent="0.25">
      <c r="A22" s="93" t="s">
        <v>34</v>
      </c>
      <c r="B22" s="93" t="s">
        <v>35</v>
      </c>
    </row>
    <row r="23" spans="1:2" ht="41.25" customHeight="1" x14ac:dyDescent="0.25">
      <c r="A23" s="93" t="s">
        <v>36</v>
      </c>
      <c r="B23" s="93" t="s">
        <v>37</v>
      </c>
    </row>
    <row r="24" spans="1:2" ht="41.25" customHeight="1" x14ac:dyDescent="0.25">
      <c r="A24" s="93" t="s">
        <v>38</v>
      </c>
      <c r="B24" s="93" t="s">
        <v>39</v>
      </c>
    </row>
    <row r="25" spans="1:2" ht="41.25" customHeight="1" x14ac:dyDescent="0.25">
      <c r="A25" s="93" t="s">
        <v>40</v>
      </c>
      <c r="B25" s="93" t="s">
        <v>41</v>
      </c>
    </row>
    <row r="26" spans="1:2" ht="41.25" customHeight="1" x14ac:dyDescent="0.25">
      <c r="A26" s="93" t="s">
        <v>42</v>
      </c>
      <c r="B26" s="93" t="s">
        <v>43</v>
      </c>
    </row>
    <row r="27" spans="1:2" ht="41.25" customHeight="1" x14ac:dyDescent="0.25">
      <c r="A27" s="93" t="s">
        <v>44</v>
      </c>
      <c r="B27" s="93" t="s">
        <v>45</v>
      </c>
    </row>
    <row r="28" spans="1:2" ht="41.25" customHeight="1" x14ac:dyDescent="0.25">
      <c r="A28" s="93" t="s">
        <v>46</v>
      </c>
      <c r="B28" s="93" t="s">
        <v>47</v>
      </c>
    </row>
    <row r="29" spans="1:2" ht="41.25" customHeight="1" x14ac:dyDescent="0.25">
      <c r="A29" s="93" t="s">
        <v>48</v>
      </c>
      <c r="B29" s="93" t="s">
        <v>49</v>
      </c>
    </row>
    <row r="30" spans="1:2" ht="41.25" customHeight="1" x14ac:dyDescent="0.25">
      <c r="A30" s="93" t="s">
        <v>1304</v>
      </c>
      <c r="B30" s="93" t="s">
        <v>50</v>
      </c>
    </row>
    <row r="31" spans="1:2" ht="41.25" customHeight="1" x14ac:dyDescent="0.25">
      <c r="A31" s="93" t="s">
        <v>1305</v>
      </c>
      <c r="B31" s="93" t="s">
        <v>51</v>
      </c>
    </row>
    <row r="32" spans="1:2" ht="41.25" customHeight="1" x14ac:dyDescent="0.25">
      <c r="A32" s="93" t="s">
        <v>52</v>
      </c>
      <c r="B32" s="93" t="s">
        <v>53</v>
      </c>
    </row>
    <row r="33" spans="1:2" ht="41.25" customHeight="1" x14ac:dyDescent="0.25">
      <c r="A33" s="93" t="s">
        <v>54</v>
      </c>
      <c r="B33" s="93" t="s">
        <v>55</v>
      </c>
    </row>
    <row r="34" spans="1:2" ht="41.25" customHeight="1" x14ac:dyDescent="0.25">
      <c r="A34" s="93" t="s">
        <v>56</v>
      </c>
      <c r="B34" s="93" t="s">
        <v>57</v>
      </c>
    </row>
    <row r="35" spans="1:2" ht="41.25" customHeight="1" x14ac:dyDescent="0.25">
      <c r="A35" s="93" t="s">
        <v>58</v>
      </c>
      <c r="B35" s="93" t="s">
        <v>59</v>
      </c>
    </row>
    <row r="36" spans="1:2" ht="41.25" customHeight="1" x14ac:dyDescent="0.25">
      <c r="A36" s="93" t="s">
        <v>60</v>
      </c>
      <c r="B36" s="93" t="s">
        <v>61</v>
      </c>
    </row>
    <row r="37" spans="1:2" ht="41.25" customHeight="1" x14ac:dyDescent="0.25">
      <c r="A37" s="93" t="s">
        <v>62</v>
      </c>
      <c r="B37" s="93" t="s">
        <v>63</v>
      </c>
    </row>
    <row r="38" spans="1:2" ht="38.25" x14ac:dyDescent="0.25">
      <c r="A38" s="93" t="s">
        <v>1302</v>
      </c>
      <c r="B38" s="93" t="s">
        <v>64</v>
      </c>
    </row>
    <row r="39" spans="1:2" ht="41.25" customHeight="1" x14ac:dyDescent="0.25">
      <c r="A39" s="93" t="s">
        <v>65</v>
      </c>
      <c r="B39" s="93" t="s">
        <v>66</v>
      </c>
    </row>
    <row r="40" spans="1:2" ht="41.25" customHeight="1" x14ac:dyDescent="0.25">
      <c r="A40" s="93" t="s">
        <v>67</v>
      </c>
      <c r="B40" s="93" t="s">
        <v>1296</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headerFooter>
    <oddHeader>&amp;L&amp;10La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53"/>
  <sheetViews>
    <sheetView showGridLines="0" view="pageLayout" topLeftCell="A82" zoomScale="70" zoomScaleNormal="100" zoomScaleSheetLayoutView="100" zoomScalePageLayoutView="70" workbookViewId="0">
      <selection activeCell="G216" sqref="G216"/>
    </sheetView>
  </sheetViews>
  <sheetFormatPr defaultColWidth="11.42578125" defaultRowHeight="12.75" x14ac:dyDescent="0.25"/>
  <cols>
    <col min="1" max="1" width="3.140625" style="237" customWidth="1"/>
    <col min="2" max="2" width="60.28515625" style="237" customWidth="1"/>
    <col min="3" max="8" width="16" style="237" customWidth="1"/>
    <col min="9" max="9" width="3.42578125" style="237" customWidth="1"/>
    <col min="10" max="10" width="5.7109375" style="237" customWidth="1"/>
    <col min="11" max="16384" width="11.42578125" style="237"/>
  </cols>
  <sheetData>
    <row r="2" spans="2:9" s="337" customFormat="1" ht="19.5" x14ac:dyDescent="0.25">
      <c r="B2" s="943" t="str">
        <f>+'1.1.5_RA3_ESTABILITAT_PRESSUPOS'!B8</f>
        <v>Nom Entitat local</v>
      </c>
      <c r="C2" s="944"/>
      <c r="D2" s="944"/>
      <c r="E2" s="944"/>
      <c r="F2" s="944"/>
      <c r="G2" s="944"/>
      <c r="H2" s="945"/>
      <c r="I2" s="338"/>
    </row>
    <row r="3" spans="2:9" x14ac:dyDescent="0.25">
      <c r="B3" s="339"/>
      <c r="C3" s="339"/>
    </row>
    <row r="4" spans="2:9" ht="38.25" x14ac:dyDescent="0.25">
      <c r="B4" s="946" t="s">
        <v>461</v>
      </c>
      <c r="C4" s="947"/>
      <c r="D4" s="947"/>
      <c r="E4" s="947"/>
      <c r="F4" s="947"/>
      <c r="G4" s="948"/>
      <c r="H4" s="340" t="s">
        <v>462</v>
      </c>
    </row>
    <row r="5" spans="2:9" x14ac:dyDescent="0.25">
      <c r="B5" s="949" t="s">
        <v>463</v>
      </c>
      <c r="C5" s="950"/>
      <c r="D5" s="950"/>
      <c r="E5" s="950"/>
      <c r="F5" s="950"/>
      <c r="G5" s="951"/>
      <c r="H5" s="341"/>
    </row>
    <row r="6" spans="2:9" x14ac:dyDescent="0.25">
      <c r="B6" s="952" t="s">
        <v>464</v>
      </c>
      <c r="C6" s="953"/>
      <c r="D6" s="953"/>
      <c r="E6" s="953"/>
      <c r="F6" s="953"/>
      <c r="G6" s="954"/>
      <c r="H6" s="342"/>
    </row>
    <row r="7" spans="2:9" x14ac:dyDescent="0.25">
      <c r="B7" s="952" t="s">
        <v>465</v>
      </c>
      <c r="C7" s="953"/>
      <c r="D7" s="953"/>
      <c r="E7" s="953"/>
      <c r="F7" s="953"/>
      <c r="G7" s="954"/>
      <c r="H7" s="342"/>
    </row>
    <row r="8" spans="2:9" x14ac:dyDescent="0.25">
      <c r="B8" s="952" t="s">
        <v>466</v>
      </c>
      <c r="C8" s="953"/>
      <c r="D8" s="953"/>
      <c r="E8" s="953"/>
      <c r="F8" s="953"/>
      <c r="G8" s="954"/>
      <c r="H8" s="342"/>
    </row>
    <row r="9" spans="2:9" x14ac:dyDescent="0.25">
      <c r="B9" s="952" t="s">
        <v>467</v>
      </c>
      <c r="C9" s="953"/>
      <c r="D9" s="953"/>
      <c r="E9" s="953"/>
      <c r="F9" s="953"/>
      <c r="G9" s="954"/>
      <c r="H9" s="342"/>
    </row>
    <row r="10" spans="2:9" x14ac:dyDescent="0.25">
      <c r="B10" s="952" t="s">
        <v>468</v>
      </c>
      <c r="C10" s="953"/>
      <c r="D10" s="953"/>
      <c r="E10" s="953"/>
      <c r="F10" s="953"/>
      <c r="G10" s="954"/>
      <c r="H10" s="342"/>
    </row>
    <row r="11" spans="2:9" x14ac:dyDescent="0.25">
      <c r="B11" s="955" t="s">
        <v>469</v>
      </c>
      <c r="C11" s="956"/>
      <c r="D11" s="956"/>
      <c r="E11" s="956"/>
      <c r="F11" s="956"/>
      <c r="G11" s="957"/>
      <c r="H11" s="343"/>
    </row>
    <row r="12" spans="2:9" x14ac:dyDescent="0.25">
      <c r="B12" s="946" t="s">
        <v>470</v>
      </c>
      <c r="C12" s="947"/>
      <c r="D12" s="947"/>
      <c r="E12" s="947"/>
      <c r="F12" s="947"/>
      <c r="G12" s="948"/>
      <c r="H12" s="344">
        <f>SUM(H5:H11)</f>
        <v>0</v>
      </c>
    </row>
    <row r="13" spans="2:9" x14ac:dyDescent="0.25">
      <c r="B13" s="345"/>
      <c r="C13" s="345"/>
      <c r="D13" s="346"/>
    </row>
    <row r="14" spans="2:9" ht="25.5" x14ac:dyDescent="0.25">
      <c r="B14" s="946" t="s">
        <v>471</v>
      </c>
      <c r="C14" s="947"/>
      <c r="D14" s="947"/>
      <c r="E14" s="947"/>
      <c r="F14" s="947"/>
      <c r="G14" s="948"/>
      <c r="H14" s="340" t="s">
        <v>472</v>
      </c>
    </row>
    <row r="15" spans="2:9" x14ac:dyDescent="0.25">
      <c r="B15" s="958" t="s">
        <v>473</v>
      </c>
      <c r="C15" s="959"/>
      <c r="D15" s="959"/>
      <c r="E15" s="959"/>
      <c r="F15" s="959"/>
      <c r="G15" s="960"/>
      <c r="H15" s="341"/>
    </row>
    <row r="16" spans="2:9" x14ac:dyDescent="0.25">
      <c r="B16" s="961" t="s">
        <v>474</v>
      </c>
      <c r="C16" s="962"/>
      <c r="D16" s="962"/>
      <c r="E16" s="962"/>
      <c r="F16" s="962"/>
      <c r="G16" s="963"/>
      <c r="H16" s="342"/>
    </row>
    <row r="17" spans="2:8" x14ac:dyDescent="0.25">
      <c r="B17" s="961" t="s">
        <v>475</v>
      </c>
      <c r="C17" s="962"/>
      <c r="D17" s="962"/>
      <c r="E17" s="962"/>
      <c r="F17" s="962"/>
      <c r="G17" s="963"/>
      <c r="H17" s="342"/>
    </row>
    <row r="18" spans="2:8" x14ac:dyDescent="0.25">
      <c r="B18" s="961" t="s">
        <v>466</v>
      </c>
      <c r="C18" s="962"/>
      <c r="D18" s="962"/>
      <c r="E18" s="962"/>
      <c r="F18" s="962"/>
      <c r="G18" s="963"/>
      <c r="H18" s="342"/>
    </row>
    <row r="19" spans="2:8" x14ac:dyDescent="0.25">
      <c r="B19" s="347" t="s">
        <v>476</v>
      </c>
      <c r="C19" s="348"/>
      <c r="D19" s="348"/>
      <c r="E19" s="348"/>
      <c r="F19" s="348"/>
      <c r="G19" s="349"/>
      <c r="H19" s="342"/>
    </row>
    <row r="20" spans="2:8" x14ac:dyDescent="0.25">
      <c r="B20" s="961" t="s">
        <v>477</v>
      </c>
      <c r="C20" s="962"/>
      <c r="D20" s="962"/>
      <c r="E20" s="962"/>
      <c r="F20" s="962"/>
      <c r="G20" s="963"/>
      <c r="H20" s="342"/>
    </row>
    <row r="21" spans="2:8" x14ac:dyDescent="0.25">
      <c r="B21" s="964" t="s">
        <v>469</v>
      </c>
      <c r="C21" s="965"/>
      <c r="D21" s="965"/>
      <c r="E21" s="965"/>
      <c r="F21" s="965"/>
      <c r="G21" s="966"/>
      <c r="H21" s="350"/>
    </row>
    <row r="22" spans="2:8" x14ac:dyDescent="0.25">
      <c r="B22" s="946" t="s">
        <v>478</v>
      </c>
      <c r="C22" s="947"/>
      <c r="D22" s="947"/>
      <c r="E22" s="947"/>
      <c r="F22" s="947"/>
      <c r="G22" s="948"/>
      <c r="H22" s="344">
        <f>SUM(H15:H21)</f>
        <v>0</v>
      </c>
    </row>
    <row r="23" spans="2:8" x14ac:dyDescent="0.25">
      <c r="B23" s="345"/>
      <c r="C23" s="345"/>
      <c r="D23" s="346"/>
    </row>
    <row r="24" spans="2:8" x14ac:dyDescent="0.25">
      <c r="B24" s="967" t="s">
        <v>479</v>
      </c>
      <c r="C24" s="968"/>
      <c r="D24" s="968"/>
      <c r="E24" s="968"/>
      <c r="F24" s="968"/>
      <c r="G24" s="969"/>
      <c r="H24" s="351">
        <f>+H12-H22</f>
        <v>0</v>
      </c>
    </row>
    <row r="26" spans="2:8" x14ac:dyDescent="0.25">
      <c r="B26" s="970" t="s">
        <v>480</v>
      </c>
      <c r="C26" s="971"/>
      <c r="D26" s="971"/>
      <c r="E26" s="971"/>
      <c r="F26" s="971"/>
      <c r="G26" s="972"/>
      <c r="H26" s="352" t="s">
        <v>481</v>
      </c>
    </row>
    <row r="27" spans="2:8" x14ac:dyDescent="0.25">
      <c r="B27" s="937" t="s">
        <v>482</v>
      </c>
      <c r="C27" s="938"/>
      <c r="D27" s="938"/>
      <c r="E27" s="938"/>
      <c r="F27" s="938"/>
      <c r="G27" s="939"/>
      <c r="H27" s="353">
        <f>+H85</f>
        <v>0</v>
      </c>
    </row>
    <row r="28" spans="2:8" x14ac:dyDescent="0.25">
      <c r="B28" s="940" t="s">
        <v>483</v>
      </c>
      <c r="C28" s="941"/>
      <c r="D28" s="941"/>
      <c r="E28" s="941"/>
      <c r="F28" s="941"/>
      <c r="G28" s="942"/>
      <c r="H28" s="354">
        <f>+H92</f>
        <v>0</v>
      </c>
    </row>
    <row r="29" spans="2:8" x14ac:dyDescent="0.25">
      <c r="B29" s="940" t="s">
        <v>484</v>
      </c>
      <c r="C29" s="941"/>
      <c r="D29" s="941"/>
      <c r="E29" s="941"/>
      <c r="F29" s="941"/>
      <c r="G29" s="942"/>
      <c r="H29" s="354">
        <f>+H104</f>
        <v>0</v>
      </c>
    </row>
    <row r="30" spans="2:8" x14ac:dyDescent="0.25">
      <c r="B30" s="940" t="s">
        <v>485</v>
      </c>
      <c r="C30" s="941"/>
      <c r="D30" s="941"/>
      <c r="E30" s="941"/>
      <c r="F30" s="941"/>
      <c r="G30" s="942"/>
      <c r="H30" s="354">
        <f>+H117+H128</f>
        <v>0</v>
      </c>
    </row>
    <row r="31" spans="2:8" x14ac:dyDescent="0.25">
      <c r="B31" s="940" t="s">
        <v>486</v>
      </c>
      <c r="C31" s="941"/>
      <c r="D31" s="941"/>
      <c r="E31" s="941"/>
      <c r="F31" s="941"/>
      <c r="G31" s="942"/>
      <c r="H31" s="354">
        <f>+H135</f>
        <v>0</v>
      </c>
    </row>
    <row r="32" spans="2:8" x14ac:dyDescent="0.25">
      <c r="B32" s="940" t="s">
        <v>487</v>
      </c>
      <c r="C32" s="941"/>
      <c r="D32" s="941"/>
      <c r="E32" s="941"/>
      <c r="F32" s="941"/>
      <c r="G32" s="942"/>
      <c r="H32" s="354">
        <f>+H140</f>
        <v>0</v>
      </c>
    </row>
    <row r="33" spans="2:8" x14ac:dyDescent="0.25">
      <c r="B33" s="940" t="s">
        <v>488</v>
      </c>
      <c r="C33" s="941"/>
      <c r="D33" s="941"/>
      <c r="E33" s="941"/>
      <c r="F33" s="941"/>
      <c r="G33" s="942"/>
      <c r="H33" s="354">
        <f>+H145</f>
        <v>0</v>
      </c>
    </row>
    <row r="34" spans="2:8" x14ac:dyDescent="0.25">
      <c r="B34" s="940" t="s">
        <v>489</v>
      </c>
      <c r="C34" s="941"/>
      <c r="D34" s="941"/>
      <c r="E34" s="941"/>
      <c r="F34" s="941"/>
      <c r="G34" s="942"/>
      <c r="H34" s="354">
        <f>+H152</f>
        <v>0</v>
      </c>
    </row>
    <row r="35" spans="2:8" x14ac:dyDescent="0.25">
      <c r="B35" s="940" t="s">
        <v>490</v>
      </c>
      <c r="C35" s="941"/>
      <c r="D35" s="941"/>
      <c r="E35" s="941"/>
      <c r="F35" s="941"/>
      <c r="G35" s="942"/>
      <c r="H35" s="354">
        <f>+H157</f>
        <v>0</v>
      </c>
    </row>
    <row r="36" spans="2:8" x14ac:dyDescent="0.25">
      <c r="B36" s="940" t="s">
        <v>491</v>
      </c>
      <c r="C36" s="941"/>
      <c r="D36" s="941"/>
      <c r="E36" s="941"/>
      <c r="F36" s="941"/>
      <c r="G36" s="942"/>
      <c r="H36" s="354">
        <f>+H168</f>
        <v>0</v>
      </c>
    </row>
    <row r="37" spans="2:8" x14ac:dyDescent="0.25">
      <c r="B37" s="940" t="s">
        <v>492</v>
      </c>
      <c r="C37" s="941"/>
      <c r="D37" s="941"/>
      <c r="E37" s="941"/>
      <c r="F37" s="941"/>
      <c r="G37" s="942"/>
      <c r="H37" s="354">
        <f>+H174</f>
        <v>0</v>
      </c>
    </row>
    <row r="38" spans="2:8" x14ac:dyDescent="0.25">
      <c r="B38" s="940" t="s">
        <v>493</v>
      </c>
      <c r="C38" s="941"/>
      <c r="D38" s="941"/>
      <c r="E38" s="941"/>
      <c r="F38" s="941"/>
      <c r="G38" s="942"/>
      <c r="H38" s="354">
        <f>+H180</f>
        <v>0</v>
      </c>
    </row>
    <row r="39" spans="2:8" x14ac:dyDescent="0.25">
      <c r="B39" s="940" t="s">
        <v>494</v>
      </c>
      <c r="C39" s="941"/>
      <c r="D39" s="941"/>
      <c r="E39" s="941"/>
      <c r="F39" s="941"/>
      <c r="G39" s="942"/>
      <c r="H39" s="354">
        <f>+H186</f>
        <v>0</v>
      </c>
    </row>
    <row r="40" spans="2:8" x14ac:dyDescent="0.25">
      <c r="B40" s="940" t="s">
        <v>495</v>
      </c>
      <c r="C40" s="941"/>
      <c r="D40" s="941"/>
      <c r="E40" s="941"/>
      <c r="F40" s="941"/>
      <c r="G40" s="942"/>
      <c r="H40" s="354">
        <f>+H192</f>
        <v>0</v>
      </c>
    </row>
    <row r="41" spans="2:8" x14ac:dyDescent="0.25">
      <c r="B41" s="940" t="s">
        <v>496</v>
      </c>
      <c r="C41" s="941"/>
      <c r="D41" s="941"/>
      <c r="E41" s="941"/>
      <c r="F41" s="941"/>
      <c r="G41" s="942"/>
      <c r="H41" s="354">
        <f>+H198</f>
        <v>0</v>
      </c>
    </row>
    <row r="42" spans="2:8" x14ac:dyDescent="0.25">
      <c r="B42" s="940" t="s">
        <v>497</v>
      </c>
      <c r="C42" s="941"/>
      <c r="D42" s="941"/>
      <c r="E42" s="941"/>
      <c r="F42" s="941"/>
      <c r="G42" s="942"/>
      <c r="H42" s="354">
        <f>+H205</f>
        <v>0</v>
      </c>
    </row>
    <row r="43" spans="2:8" x14ac:dyDescent="0.25">
      <c r="B43" s="940" t="s">
        <v>498</v>
      </c>
      <c r="C43" s="941"/>
      <c r="D43" s="941"/>
      <c r="E43" s="941"/>
      <c r="F43" s="941"/>
      <c r="G43" s="942"/>
      <c r="H43" s="354">
        <f>+H212</f>
        <v>0</v>
      </c>
    </row>
    <row r="44" spans="2:8" x14ac:dyDescent="0.25">
      <c r="B44" s="940" t="s">
        <v>499</v>
      </c>
      <c r="C44" s="941"/>
      <c r="D44" s="941"/>
      <c r="E44" s="941"/>
      <c r="F44" s="941"/>
      <c r="G44" s="942"/>
      <c r="H44" s="354">
        <f>+H217</f>
        <v>0</v>
      </c>
    </row>
    <row r="45" spans="2:8" x14ac:dyDescent="0.25">
      <c r="B45" s="940" t="s">
        <v>500</v>
      </c>
      <c r="C45" s="941"/>
      <c r="D45" s="941"/>
      <c r="E45" s="941"/>
      <c r="F45" s="941"/>
      <c r="G45" s="942"/>
      <c r="H45" s="354">
        <f>+H223</f>
        <v>0</v>
      </c>
    </row>
    <row r="46" spans="2:8" x14ac:dyDescent="0.25">
      <c r="B46" s="940" t="s">
        <v>501</v>
      </c>
      <c r="C46" s="941"/>
      <c r="D46" s="941"/>
      <c r="E46" s="941"/>
      <c r="F46" s="941"/>
      <c r="G46" s="942"/>
      <c r="H46" s="354">
        <f>+H232</f>
        <v>0</v>
      </c>
    </row>
    <row r="47" spans="2:8" x14ac:dyDescent="0.25">
      <c r="B47" s="355" t="s">
        <v>502</v>
      </c>
      <c r="C47" s="356"/>
      <c r="D47" s="356"/>
      <c r="E47" s="356"/>
      <c r="F47" s="356"/>
      <c r="G47" s="357"/>
      <c r="H47" s="358">
        <f>+H241</f>
        <v>0</v>
      </c>
    </row>
    <row r="48" spans="2:8" x14ac:dyDescent="0.25">
      <c r="B48" s="982" t="s">
        <v>503</v>
      </c>
      <c r="C48" s="983"/>
      <c r="D48" s="983"/>
      <c r="E48" s="983"/>
      <c r="F48" s="983"/>
      <c r="G48" s="984"/>
      <c r="H48" s="359">
        <f>SUM(H27:H47)</f>
        <v>0</v>
      </c>
    </row>
    <row r="50" spans="2:9" x14ac:dyDescent="0.25">
      <c r="B50" s="985" t="s">
        <v>504</v>
      </c>
      <c r="C50" s="986"/>
      <c r="D50" s="986"/>
      <c r="E50" s="986"/>
      <c r="F50" s="986"/>
      <c r="G50" s="987"/>
      <c r="H50" s="360">
        <f>+H253</f>
        <v>0</v>
      </c>
    </row>
    <row r="52" spans="2:9" x14ac:dyDescent="0.25">
      <c r="B52" s="982" t="s">
        <v>505</v>
      </c>
      <c r="C52" s="983"/>
      <c r="D52" s="983"/>
      <c r="E52" s="983"/>
      <c r="F52" s="983"/>
      <c r="G52" s="984"/>
      <c r="H52" s="359">
        <f>+H24+H48+H50</f>
        <v>0</v>
      </c>
    </row>
    <row r="56" spans="2:9" ht="15.75" x14ac:dyDescent="0.25">
      <c r="B56" s="988" t="s">
        <v>506</v>
      </c>
      <c r="C56" s="988"/>
      <c r="D56" s="988"/>
      <c r="E56" s="988"/>
      <c r="F56" s="988"/>
      <c r="G56" s="988"/>
      <c r="H56" s="988"/>
      <c r="I56" s="361"/>
    </row>
    <row r="58" spans="2:9" s="364" customFormat="1" x14ac:dyDescent="0.25">
      <c r="B58" s="362" t="s">
        <v>507</v>
      </c>
      <c r="C58" s="339"/>
      <c r="D58" s="363"/>
      <c r="E58" s="363"/>
      <c r="F58" s="363"/>
      <c r="G58" s="363"/>
      <c r="H58" s="363"/>
    </row>
    <row r="59" spans="2:9" s="364" customFormat="1" ht="60" x14ac:dyDescent="0.25">
      <c r="B59" s="365" t="s">
        <v>508</v>
      </c>
      <c r="C59" s="365" t="s">
        <v>509</v>
      </c>
      <c r="D59" s="365" t="s">
        <v>510</v>
      </c>
      <c r="E59" s="365" t="s">
        <v>511</v>
      </c>
      <c r="F59" s="365" t="s">
        <v>512</v>
      </c>
      <c r="G59" s="365" t="s">
        <v>462</v>
      </c>
      <c r="H59" s="365" t="s">
        <v>513</v>
      </c>
    </row>
    <row r="60" spans="2:9" s="364" customFormat="1" ht="12" x14ac:dyDescent="0.25">
      <c r="B60" s="366" t="s">
        <v>514</v>
      </c>
      <c r="C60" s="367"/>
      <c r="D60" s="367"/>
      <c r="E60" s="368">
        <f>IF(C60=0,0,+D60/C60*100)</f>
        <v>0</v>
      </c>
      <c r="F60" s="368">
        <f>+E60-100</f>
        <v>-100</v>
      </c>
      <c r="G60" s="369"/>
      <c r="H60" s="368">
        <f>+G60*F60/100</f>
        <v>0</v>
      </c>
    </row>
    <row r="61" spans="2:9" s="364" customFormat="1" ht="12" x14ac:dyDescent="0.25">
      <c r="B61" s="370" t="s">
        <v>515</v>
      </c>
      <c r="C61" s="367"/>
      <c r="D61" s="367"/>
      <c r="E61" s="368">
        <f t="shared" ref="E61:E66" si="0">IF(C61=0,0,+D61/C61*100)</f>
        <v>0</v>
      </c>
      <c r="F61" s="368">
        <f t="shared" ref="F61:F66" si="1">+E61-100</f>
        <v>-100</v>
      </c>
      <c r="G61" s="367"/>
      <c r="H61" s="368">
        <f t="shared" ref="H61:H83" si="2">+G61*F61/100</f>
        <v>0</v>
      </c>
    </row>
    <row r="62" spans="2:9" s="364" customFormat="1" ht="12" x14ac:dyDescent="0.25">
      <c r="B62" s="370" t="s">
        <v>516</v>
      </c>
      <c r="C62" s="367"/>
      <c r="D62" s="367"/>
      <c r="E62" s="368">
        <f t="shared" si="0"/>
        <v>0</v>
      </c>
      <c r="F62" s="368">
        <f t="shared" si="1"/>
        <v>-100</v>
      </c>
      <c r="G62" s="367"/>
      <c r="H62" s="368">
        <f t="shared" si="2"/>
        <v>0</v>
      </c>
    </row>
    <row r="63" spans="2:9" s="364" customFormat="1" ht="24" x14ac:dyDescent="0.25">
      <c r="B63" s="370" t="s">
        <v>517</v>
      </c>
      <c r="C63" s="367"/>
      <c r="D63" s="367"/>
      <c r="E63" s="368">
        <f t="shared" si="0"/>
        <v>0</v>
      </c>
      <c r="F63" s="368">
        <f t="shared" si="1"/>
        <v>-100</v>
      </c>
      <c r="G63" s="367"/>
      <c r="H63" s="368">
        <f t="shared" si="2"/>
        <v>0</v>
      </c>
    </row>
    <row r="64" spans="2:9" s="364" customFormat="1" ht="12" x14ac:dyDescent="0.25">
      <c r="B64" s="370" t="s">
        <v>518</v>
      </c>
      <c r="C64" s="367"/>
      <c r="D64" s="367"/>
      <c r="E64" s="368">
        <f t="shared" si="0"/>
        <v>0</v>
      </c>
      <c r="F64" s="368">
        <f t="shared" si="1"/>
        <v>-100</v>
      </c>
      <c r="G64" s="367"/>
      <c r="H64" s="368">
        <f t="shared" si="2"/>
        <v>0</v>
      </c>
    </row>
    <row r="65" spans="2:8" s="364" customFormat="1" ht="12" x14ac:dyDescent="0.25">
      <c r="B65" s="370" t="s">
        <v>519</v>
      </c>
      <c r="C65" s="367"/>
      <c r="D65" s="367"/>
      <c r="E65" s="368">
        <f t="shared" si="0"/>
        <v>0</v>
      </c>
      <c r="F65" s="368">
        <f t="shared" si="1"/>
        <v>-100</v>
      </c>
      <c r="G65" s="367"/>
      <c r="H65" s="368">
        <f t="shared" si="2"/>
        <v>0</v>
      </c>
    </row>
    <row r="66" spans="2:8" s="364" customFormat="1" ht="12" x14ac:dyDescent="0.25">
      <c r="B66" s="371" t="s">
        <v>520</v>
      </c>
      <c r="C66" s="367"/>
      <c r="D66" s="367"/>
      <c r="E66" s="368">
        <f t="shared" si="0"/>
        <v>0</v>
      </c>
      <c r="F66" s="368">
        <f t="shared" si="1"/>
        <v>-100</v>
      </c>
      <c r="G66" s="372"/>
      <c r="H66" s="368">
        <f t="shared" si="2"/>
        <v>0</v>
      </c>
    </row>
    <row r="67" spans="2:8" s="364" customFormat="1" ht="12" x14ac:dyDescent="0.25">
      <c r="B67" s="373" t="s">
        <v>521</v>
      </c>
      <c r="C67" s="374">
        <f>SUM(C60:C66)</f>
        <v>0</v>
      </c>
      <c r="D67" s="374">
        <f>SUM(D60:D66)</f>
        <v>0</v>
      </c>
      <c r="E67" s="374"/>
      <c r="F67" s="374"/>
      <c r="G67" s="374">
        <f>SUM(G60:G66)</f>
        <v>0</v>
      </c>
      <c r="H67" s="374">
        <f>SUM(H60:H66)</f>
        <v>0</v>
      </c>
    </row>
    <row r="68" spans="2:8" s="364" customFormat="1" ht="12" x14ac:dyDescent="0.25">
      <c r="B68" s="366" t="s">
        <v>522</v>
      </c>
      <c r="C68" s="367"/>
      <c r="D68" s="367"/>
      <c r="E68" s="368">
        <f t="shared" ref="E68:E73" si="3">IF(C68=0,0,+D68/C68*100)</f>
        <v>0</v>
      </c>
      <c r="F68" s="368">
        <f t="shared" ref="F68:F73" si="4">+E68-100</f>
        <v>-100</v>
      </c>
      <c r="G68" s="369"/>
      <c r="H68" s="368">
        <f t="shared" si="2"/>
        <v>0</v>
      </c>
    </row>
    <row r="69" spans="2:8" s="364" customFormat="1" ht="12" x14ac:dyDescent="0.25">
      <c r="B69" s="370" t="s">
        <v>523</v>
      </c>
      <c r="C69" s="367"/>
      <c r="D69" s="367"/>
      <c r="E69" s="368">
        <f t="shared" si="3"/>
        <v>0</v>
      </c>
      <c r="F69" s="368">
        <f t="shared" si="4"/>
        <v>-100</v>
      </c>
      <c r="G69" s="367"/>
      <c r="H69" s="368">
        <f t="shared" si="2"/>
        <v>0</v>
      </c>
    </row>
    <row r="70" spans="2:8" s="364" customFormat="1" ht="24" x14ac:dyDescent="0.25">
      <c r="B70" s="370" t="s">
        <v>524</v>
      </c>
      <c r="C70" s="367"/>
      <c r="D70" s="367"/>
      <c r="E70" s="368">
        <f t="shared" si="3"/>
        <v>0</v>
      </c>
      <c r="F70" s="368">
        <f t="shared" si="4"/>
        <v>-100</v>
      </c>
      <c r="G70" s="367"/>
      <c r="H70" s="368">
        <f t="shared" si="2"/>
        <v>0</v>
      </c>
    </row>
    <row r="71" spans="2:8" s="364" customFormat="1" ht="12" x14ac:dyDescent="0.25">
      <c r="B71" s="370" t="s">
        <v>525</v>
      </c>
      <c r="C71" s="367"/>
      <c r="D71" s="367"/>
      <c r="E71" s="368">
        <f t="shared" si="3"/>
        <v>0</v>
      </c>
      <c r="F71" s="368">
        <f t="shared" si="4"/>
        <v>-100</v>
      </c>
      <c r="G71" s="367"/>
      <c r="H71" s="368">
        <f t="shared" si="2"/>
        <v>0</v>
      </c>
    </row>
    <row r="72" spans="2:8" s="364" customFormat="1" ht="12" x14ac:dyDescent="0.25">
      <c r="B72" s="370" t="s">
        <v>526</v>
      </c>
      <c r="C72" s="367"/>
      <c r="D72" s="367"/>
      <c r="E72" s="368">
        <f t="shared" si="3"/>
        <v>0</v>
      </c>
      <c r="F72" s="368">
        <f t="shared" si="4"/>
        <v>-100</v>
      </c>
      <c r="G72" s="367"/>
      <c r="H72" s="368">
        <f t="shared" si="2"/>
        <v>0</v>
      </c>
    </row>
    <row r="73" spans="2:8" s="364" customFormat="1" ht="12" x14ac:dyDescent="0.25">
      <c r="B73" s="371" t="s">
        <v>527</v>
      </c>
      <c r="C73" s="367"/>
      <c r="D73" s="367"/>
      <c r="E73" s="368">
        <f t="shared" si="3"/>
        <v>0</v>
      </c>
      <c r="F73" s="368">
        <f t="shared" si="4"/>
        <v>-100</v>
      </c>
      <c r="G73" s="372"/>
      <c r="H73" s="368">
        <f t="shared" si="2"/>
        <v>0</v>
      </c>
    </row>
    <row r="74" spans="2:8" s="364" customFormat="1" ht="12" x14ac:dyDescent="0.25">
      <c r="B74" s="373" t="s">
        <v>528</v>
      </c>
      <c r="C74" s="374">
        <f>SUM(C68:C73)</f>
        <v>0</v>
      </c>
      <c r="D74" s="374">
        <f>SUM(D68:D73)</f>
        <v>0</v>
      </c>
      <c r="E74" s="374"/>
      <c r="F74" s="374"/>
      <c r="G74" s="374">
        <f>SUM(G68:G73)</f>
        <v>0</v>
      </c>
      <c r="H74" s="374">
        <f>SUM(H68:H73)</f>
        <v>0</v>
      </c>
    </row>
    <row r="75" spans="2:8" s="364" customFormat="1" ht="12" x14ac:dyDescent="0.25">
      <c r="B75" s="366" t="s">
        <v>529</v>
      </c>
      <c r="C75" s="367"/>
      <c r="D75" s="367"/>
      <c r="E75" s="368">
        <f t="shared" ref="E75:E83" si="5">IF(C75=0,0,+D75/C75*100)</f>
        <v>0</v>
      </c>
      <c r="F75" s="368">
        <f t="shared" ref="F75:F83" si="6">+E75-100</f>
        <v>-100</v>
      </c>
      <c r="G75" s="369"/>
      <c r="H75" s="368">
        <f t="shared" si="2"/>
        <v>0</v>
      </c>
    </row>
    <row r="76" spans="2:8" s="364" customFormat="1" ht="12" x14ac:dyDescent="0.25">
      <c r="B76" s="370" t="s">
        <v>530</v>
      </c>
      <c r="C76" s="367"/>
      <c r="D76" s="367"/>
      <c r="E76" s="368">
        <f t="shared" si="5"/>
        <v>0</v>
      </c>
      <c r="F76" s="368">
        <f t="shared" si="6"/>
        <v>-100</v>
      </c>
      <c r="G76" s="367"/>
      <c r="H76" s="368">
        <f t="shared" si="2"/>
        <v>0</v>
      </c>
    </row>
    <row r="77" spans="2:8" s="364" customFormat="1" ht="12" x14ac:dyDescent="0.25">
      <c r="B77" s="370" t="s">
        <v>531</v>
      </c>
      <c r="C77" s="367"/>
      <c r="D77" s="367"/>
      <c r="E77" s="368">
        <f t="shared" si="5"/>
        <v>0</v>
      </c>
      <c r="F77" s="368">
        <f t="shared" si="6"/>
        <v>-100</v>
      </c>
      <c r="G77" s="367"/>
      <c r="H77" s="368">
        <f t="shared" si="2"/>
        <v>0</v>
      </c>
    </row>
    <row r="78" spans="2:8" s="364" customFormat="1" ht="12" x14ac:dyDescent="0.25">
      <c r="B78" s="370" t="s">
        <v>532</v>
      </c>
      <c r="C78" s="367"/>
      <c r="D78" s="367"/>
      <c r="E78" s="368">
        <f t="shared" si="5"/>
        <v>0</v>
      </c>
      <c r="F78" s="368">
        <f t="shared" si="6"/>
        <v>-100</v>
      </c>
      <c r="G78" s="367"/>
      <c r="H78" s="368">
        <f t="shared" si="2"/>
        <v>0</v>
      </c>
    </row>
    <row r="79" spans="2:8" s="364" customFormat="1" ht="12" x14ac:dyDescent="0.25">
      <c r="B79" s="370" t="s">
        <v>533</v>
      </c>
      <c r="C79" s="367"/>
      <c r="D79" s="367"/>
      <c r="E79" s="368">
        <f t="shared" si="5"/>
        <v>0</v>
      </c>
      <c r="F79" s="368">
        <f t="shared" si="6"/>
        <v>-100</v>
      </c>
      <c r="G79" s="367"/>
      <c r="H79" s="368">
        <f t="shared" si="2"/>
        <v>0</v>
      </c>
    </row>
    <row r="80" spans="2:8" s="364" customFormat="1" ht="12" x14ac:dyDescent="0.25">
      <c r="B80" s="370" t="s">
        <v>534</v>
      </c>
      <c r="C80" s="367"/>
      <c r="D80" s="367"/>
      <c r="E80" s="368">
        <f t="shared" si="5"/>
        <v>0</v>
      </c>
      <c r="F80" s="368">
        <f t="shared" si="6"/>
        <v>-100</v>
      </c>
      <c r="G80" s="367"/>
      <c r="H80" s="368">
        <f t="shared" si="2"/>
        <v>0</v>
      </c>
    </row>
    <row r="81" spans="2:8" s="364" customFormat="1" ht="12" x14ac:dyDescent="0.25">
      <c r="B81" s="375" t="s">
        <v>535</v>
      </c>
      <c r="C81" s="367"/>
      <c r="D81" s="367"/>
      <c r="E81" s="368">
        <f t="shared" si="5"/>
        <v>0</v>
      </c>
      <c r="F81" s="368">
        <f t="shared" si="6"/>
        <v>-100</v>
      </c>
      <c r="G81" s="367"/>
      <c r="H81" s="368">
        <f t="shared" si="2"/>
        <v>0</v>
      </c>
    </row>
    <row r="82" spans="2:8" s="364" customFormat="1" ht="12" x14ac:dyDescent="0.25">
      <c r="B82" s="375" t="s">
        <v>536</v>
      </c>
      <c r="C82" s="367"/>
      <c r="D82" s="367"/>
      <c r="E82" s="368">
        <f t="shared" si="5"/>
        <v>0</v>
      </c>
      <c r="F82" s="368">
        <f t="shared" si="6"/>
        <v>-100</v>
      </c>
      <c r="G82" s="367"/>
      <c r="H82" s="368">
        <f t="shared" si="2"/>
        <v>0</v>
      </c>
    </row>
    <row r="83" spans="2:8" s="364" customFormat="1" ht="12" x14ac:dyDescent="0.25">
      <c r="B83" s="371" t="s">
        <v>537</v>
      </c>
      <c r="C83" s="367"/>
      <c r="D83" s="367"/>
      <c r="E83" s="368">
        <f t="shared" si="5"/>
        <v>0</v>
      </c>
      <c r="F83" s="368">
        <f t="shared" si="6"/>
        <v>-100</v>
      </c>
      <c r="G83" s="367"/>
      <c r="H83" s="368">
        <f t="shared" si="2"/>
        <v>0</v>
      </c>
    </row>
    <row r="84" spans="2:8" s="364" customFormat="1" ht="12" x14ac:dyDescent="0.25">
      <c r="B84" s="373" t="s">
        <v>538</v>
      </c>
      <c r="C84" s="374">
        <f>SUM(C75:C83)</f>
        <v>0</v>
      </c>
      <c r="D84" s="374">
        <f>SUM(D75:D83)</f>
        <v>0</v>
      </c>
      <c r="E84" s="374"/>
      <c r="F84" s="374"/>
      <c r="G84" s="374">
        <f>SUM(G75:G83)</f>
        <v>0</v>
      </c>
      <c r="H84" s="374">
        <f>SUM(H75:H83)</f>
        <v>0</v>
      </c>
    </row>
    <row r="85" spans="2:8" s="364" customFormat="1" ht="12" x14ac:dyDescent="0.25">
      <c r="B85" s="373" t="s">
        <v>372</v>
      </c>
      <c r="C85" s="374">
        <f>+C67+C74+C84</f>
        <v>0</v>
      </c>
      <c r="D85" s="374">
        <f>+D67+D74+D84</f>
        <v>0</v>
      </c>
      <c r="E85" s="374"/>
      <c r="F85" s="374"/>
      <c r="G85" s="374">
        <f>+G67+G74+G84</f>
        <v>0</v>
      </c>
      <c r="H85" s="374">
        <f>+H67+H74+H84</f>
        <v>0</v>
      </c>
    </row>
    <row r="86" spans="2:8" s="364" customFormat="1" ht="12" x14ac:dyDescent="0.25"/>
    <row r="87" spans="2:8" s="364" customFormat="1" x14ac:dyDescent="0.25">
      <c r="B87" s="362" t="s">
        <v>539</v>
      </c>
      <c r="C87" s="339"/>
      <c r="D87" s="363"/>
      <c r="E87" s="363"/>
      <c r="F87" s="363"/>
    </row>
    <row r="88" spans="2:8" s="364" customFormat="1" ht="12" x14ac:dyDescent="0.25">
      <c r="B88" s="973" t="s">
        <v>371</v>
      </c>
      <c r="C88" s="974"/>
      <c r="D88" s="974"/>
      <c r="E88" s="974"/>
      <c r="F88" s="974"/>
      <c r="G88" s="975"/>
      <c r="H88" s="365" t="s">
        <v>513</v>
      </c>
    </row>
    <row r="89" spans="2:8" s="364" customFormat="1" ht="12" x14ac:dyDescent="0.25">
      <c r="B89" s="976" t="s">
        <v>540</v>
      </c>
      <c r="C89" s="977"/>
      <c r="D89" s="977"/>
      <c r="E89" s="977"/>
      <c r="F89" s="977"/>
      <c r="G89" s="978"/>
      <c r="H89" s="369"/>
    </row>
    <row r="90" spans="2:8" s="364" customFormat="1" ht="12" x14ac:dyDescent="0.25">
      <c r="B90" s="979" t="s">
        <v>541</v>
      </c>
      <c r="C90" s="980"/>
      <c r="D90" s="980"/>
      <c r="E90" s="980"/>
      <c r="F90" s="980"/>
      <c r="G90" s="981"/>
      <c r="H90" s="367"/>
    </row>
    <row r="91" spans="2:8" s="364" customFormat="1" ht="12" x14ac:dyDescent="0.25">
      <c r="B91" s="993" t="s">
        <v>542</v>
      </c>
      <c r="C91" s="994"/>
      <c r="D91" s="994"/>
      <c r="E91" s="994"/>
      <c r="F91" s="994"/>
      <c r="G91" s="995"/>
      <c r="H91" s="372"/>
    </row>
    <row r="92" spans="2:8" s="364" customFormat="1" ht="12" x14ac:dyDescent="0.25">
      <c r="B92" s="996" t="s">
        <v>372</v>
      </c>
      <c r="C92" s="997"/>
      <c r="D92" s="997"/>
      <c r="E92" s="997"/>
      <c r="F92" s="997"/>
      <c r="G92" s="998"/>
      <c r="H92" s="374">
        <f>SUM(H89:H91)</f>
        <v>0</v>
      </c>
    </row>
    <row r="93" spans="2:8" s="364" customFormat="1" ht="12" x14ac:dyDescent="0.25"/>
    <row r="94" spans="2:8" s="364" customFormat="1" x14ac:dyDescent="0.25">
      <c r="B94" s="362" t="s">
        <v>543</v>
      </c>
      <c r="C94" s="339"/>
      <c r="D94" s="363"/>
      <c r="E94" s="363"/>
      <c r="F94" s="363"/>
    </row>
    <row r="95" spans="2:8" s="364" customFormat="1" ht="36" x14ac:dyDescent="0.25">
      <c r="B95" s="973" t="s">
        <v>371</v>
      </c>
      <c r="C95" s="974"/>
      <c r="D95" s="974"/>
      <c r="E95" s="975"/>
      <c r="F95" s="365" t="s">
        <v>472</v>
      </c>
      <c r="G95" s="365" t="s">
        <v>544</v>
      </c>
      <c r="H95" s="365" t="s">
        <v>513</v>
      </c>
    </row>
    <row r="96" spans="2:8" s="364" customFormat="1" ht="12" x14ac:dyDescent="0.25">
      <c r="B96" s="976" t="s">
        <v>545</v>
      </c>
      <c r="C96" s="977"/>
      <c r="D96" s="977"/>
      <c r="E96" s="978"/>
      <c r="F96" s="367"/>
      <c r="G96" s="367"/>
      <c r="H96" s="376">
        <f t="shared" ref="H96:H103" si="7">+F96-G96</f>
        <v>0</v>
      </c>
    </row>
    <row r="97" spans="2:9" s="364" customFormat="1" ht="12" x14ac:dyDescent="0.25">
      <c r="B97" s="979" t="s">
        <v>546</v>
      </c>
      <c r="C97" s="980"/>
      <c r="D97" s="980"/>
      <c r="E97" s="981"/>
      <c r="F97" s="367"/>
      <c r="G97" s="367"/>
      <c r="H97" s="368">
        <f t="shared" si="7"/>
        <v>0</v>
      </c>
    </row>
    <row r="98" spans="2:9" s="364" customFormat="1" ht="12" x14ac:dyDescent="0.25">
      <c r="B98" s="979" t="s">
        <v>547</v>
      </c>
      <c r="C98" s="980"/>
      <c r="D98" s="980"/>
      <c r="E98" s="981"/>
      <c r="F98" s="367"/>
      <c r="G98" s="367"/>
      <c r="H98" s="368">
        <f t="shared" si="7"/>
        <v>0</v>
      </c>
    </row>
    <row r="99" spans="2:9" s="364" customFormat="1" ht="12" x14ac:dyDescent="0.25">
      <c r="B99" s="979" t="s">
        <v>548</v>
      </c>
      <c r="C99" s="980"/>
      <c r="D99" s="980"/>
      <c r="E99" s="981"/>
      <c r="F99" s="367"/>
      <c r="G99" s="367"/>
      <c r="H99" s="368">
        <f t="shared" si="7"/>
        <v>0</v>
      </c>
    </row>
    <row r="100" spans="2:9" s="364" customFormat="1" ht="12" x14ac:dyDescent="0.25">
      <c r="B100" s="979" t="s">
        <v>549</v>
      </c>
      <c r="C100" s="980"/>
      <c r="D100" s="980"/>
      <c r="E100" s="981"/>
      <c r="F100" s="367"/>
      <c r="G100" s="367"/>
      <c r="H100" s="368">
        <f t="shared" si="7"/>
        <v>0</v>
      </c>
    </row>
    <row r="101" spans="2:9" s="364" customFormat="1" ht="12" x14ac:dyDescent="0.25">
      <c r="B101" s="979" t="s">
        <v>550</v>
      </c>
      <c r="C101" s="980"/>
      <c r="D101" s="980"/>
      <c r="E101" s="981"/>
      <c r="F101" s="367"/>
      <c r="G101" s="367"/>
      <c r="H101" s="368">
        <f t="shared" si="7"/>
        <v>0</v>
      </c>
    </row>
    <row r="102" spans="2:9" s="364" customFormat="1" ht="12" x14ac:dyDescent="0.25">
      <c r="B102" s="979" t="s">
        <v>551</v>
      </c>
      <c r="C102" s="980"/>
      <c r="D102" s="980"/>
      <c r="E102" s="981"/>
      <c r="F102" s="367"/>
      <c r="G102" s="367"/>
      <c r="H102" s="368">
        <f t="shared" si="7"/>
        <v>0</v>
      </c>
    </row>
    <row r="103" spans="2:9" s="364" customFormat="1" ht="12" x14ac:dyDescent="0.25">
      <c r="B103" s="993" t="s">
        <v>552</v>
      </c>
      <c r="C103" s="994"/>
      <c r="D103" s="994"/>
      <c r="E103" s="995"/>
      <c r="F103" s="367"/>
      <c r="G103" s="367"/>
      <c r="H103" s="377">
        <f t="shared" si="7"/>
        <v>0</v>
      </c>
    </row>
    <row r="104" spans="2:9" s="364" customFormat="1" ht="12" x14ac:dyDescent="0.25">
      <c r="B104" s="996" t="s">
        <v>372</v>
      </c>
      <c r="C104" s="997"/>
      <c r="D104" s="997"/>
      <c r="E104" s="998"/>
      <c r="F104" s="374">
        <f>SUM(F96:F103)</f>
        <v>0</v>
      </c>
      <c r="G104" s="374">
        <f>SUM(G96:G103)</f>
        <v>0</v>
      </c>
      <c r="H104" s="374">
        <f>SUM(H96:H103)</f>
        <v>0</v>
      </c>
    </row>
    <row r="105" spans="2:9" s="364" customFormat="1" ht="12" x14ac:dyDescent="0.25"/>
    <row r="106" spans="2:9" s="364" customFormat="1" x14ac:dyDescent="0.25">
      <c r="B106" s="362" t="s">
        <v>553</v>
      </c>
      <c r="C106" s="339"/>
      <c r="D106" s="378"/>
      <c r="E106" s="378"/>
      <c r="F106" s="378"/>
      <c r="G106" s="378"/>
      <c r="H106" s="378"/>
      <c r="I106" s="378"/>
    </row>
    <row r="107" spans="2:9" s="364" customFormat="1" ht="21.75" customHeight="1" x14ac:dyDescent="0.25">
      <c r="B107" s="999" t="s">
        <v>554</v>
      </c>
      <c r="C107" s="999"/>
      <c r="D107" s="999"/>
      <c r="E107" s="999"/>
      <c r="F107" s="999"/>
      <c r="G107" s="999"/>
      <c r="H107" s="999"/>
    </row>
    <row r="108" spans="2:9" x14ac:dyDescent="0.25">
      <c r="B108" s="379"/>
      <c r="C108" s="379"/>
      <c r="D108" s="379"/>
      <c r="E108" s="379"/>
      <c r="F108" s="379"/>
      <c r="G108" s="379"/>
      <c r="H108" s="379"/>
    </row>
    <row r="109" spans="2:9" x14ac:dyDescent="0.25">
      <c r="B109" s="238" t="s">
        <v>555</v>
      </c>
      <c r="C109" s="379"/>
      <c r="D109" s="379"/>
      <c r="E109" s="379"/>
      <c r="F109" s="379"/>
      <c r="G109" s="379"/>
      <c r="H109" s="379"/>
    </row>
    <row r="110" spans="2:9" ht="51" x14ac:dyDescent="0.25">
      <c r="B110" s="1000" t="s">
        <v>371</v>
      </c>
      <c r="C110" s="1001"/>
      <c r="D110" s="1001"/>
      <c r="E110" s="1001"/>
      <c r="F110" s="1002"/>
      <c r="G110" s="340" t="s">
        <v>556</v>
      </c>
      <c r="H110" s="340" t="s">
        <v>513</v>
      </c>
    </row>
    <row r="111" spans="2:9" x14ac:dyDescent="0.25">
      <c r="B111" s="958" t="s">
        <v>473</v>
      </c>
      <c r="C111" s="959"/>
      <c r="D111" s="959"/>
      <c r="E111" s="959"/>
      <c r="F111" s="960"/>
      <c r="G111" s="341"/>
      <c r="H111" s="376">
        <f t="shared" ref="H111:H116" si="8">-G111</f>
        <v>0</v>
      </c>
    </row>
    <row r="112" spans="2:9" x14ac:dyDescent="0.25">
      <c r="B112" s="961" t="s">
        <v>474</v>
      </c>
      <c r="C112" s="962"/>
      <c r="D112" s="962"/>
      <c r="E112" s="962"/>
      <c r="F112" s="963"/>
      <c r="G112" s="342"/>
      <c r="H112" s="368">
        <f t="shared" si="8"/>
        <v>0</v>
      </c>
    </row>
    <row r="113" spans="2:12" x14ac:dyDescent="0.25">
      <c r="B113" s="961" t="s">
        <v>475</v>
      </c>
      <c r="C113" s="962"/>
      <c r="D113" s="962"/>
      <c r="E113" s="962"/>
      <c r="F113" s="963"/>
      <c r="G113" s="342"/>
      <c r="H113" s="368">
        <f t="shared" si="8"/>
        <v>0</v>
      </c>
    </row>
    <row r="114" spans="2:12" x14ac:dyDescent="0.25">
      <c r="B114" s="961" t="s">
        <v>466</v>
      </c>
      <c r="C114" s="962"/>
      <c r="D114" s="962"/>
      <c r="E114" s="962"/>
      <c r="F114" s="963"/>
      <c r="G114" s="342"/>
      <c r="H114" s="368">
        <f t="shared" si="8"/>
        <v>0</v>
      </c>
    </row>
    <row r="115" spans="2:12" x14ac:dyDescent="0.25">
      <c r="B115" s="961" t="s">
        <v>477</v>
      </c>
      <c r="C115" s="962"/>
      <c r="D115" s="962"/>
      <c r="E115" s="962"/>
      <c r="F115" s="963"/>
      <c r="G115" s="342"/>
      <c r="H115" s="368">
        <f t="shared" si="8"/>
        <v>0</v>
      </c>
    </row>
    <row r="116" spans="2:12" x14ac:dyDescent="0.25">
      <c r="B116" s="964" t="s">
        <v>469</v>
      </c>
      <c r="C116" s="965"/>
      <c r="D116" s="965"/>
      <c r="E116" s="965"/>
      <c r="F116" s="966"/>
      <c r="G116" s="350"/>
      <c r="H116" s="368">
        <f t="shared" si="8"/>
        <v>0</v>
      </c>
    </row>
    <row r="117" spans="2:12" x14ac:dyDescent="0.25">
      <c r="B117" s="380" t="s">
        <v>372</v>
      </c>
      <c r="C117" s="381"/>
      <c r="D117" s="381"/>
      <c r="E117" s="381"/>
      <c r="F117" s="381"/>
      <c r="G117" s="344">
        <f>SUM(G111:G116)</f>
        <v>0</v>
      </c>
      <c r="H117" s="344">
        <f>SUM(H111:H116)</f>
        <v>0</v>
      </c>
    </row>
    <row r="118" spans="2:12" x14ac:dyDescent="0.25">
      <c r="B118" s="379"/>
      <c r="C118" s="379"/>
      <c r="D118" s="379"/>
      <c r="E118" s="379"/>
      <c r="F118" s="379"/>
      <c r="G118" s="379"/>
      <c r="H118" s="379"/>
    </row>
    <row r="119" spans="2:12" ht="37.5" customHeight="1" x14ac:dyDescent="0.25">
      <c r="B119" s="1003" t="s">
        <v>557</v>
      </c>
      <c r="C119" s="1003"/>
      <c r="D119" s="1003"/>
      <c r="E119" s="1003"/>
      <c r="F119" s="1003"/>
      <c r="G119" s="1003"/>
      <c r="H119" s="1003"/>
    </row>
    <row r="120" spans="2:12" ht="38.25" x14ac:dyDescent="0.25">
      <c r="B120" s="989" t="s">
        <v>558</v>
      </c>
      <c r="C120" s="382" t="s">
        <v>559</v>
      </c>
      <c r="D120" s="382" t="s">
        <v>560</v>
      </c>
      <c r="E120" s="382" t="s">
        <v>561</v>
      </c>
      <c r="F120" s="382" t="s">
        <v>562</v>
      </c>
      <c r="G120" s="382" t="s">
        <v>563</v>
      </c>
      <c r="H120" s="382" t="s">
        <v>513</v>
      </c>
    </row>
    <row r="121" spans="2:12" x14ac:dyDescent="0.25">
      <c r="B121" s="989"/>
      <c r="C121" s="383" t="s">
        <v>564</v>
      </c>
      <c r="D121" s="383" t="s">
        <v>565</v>
      </c>
      <c r="E121" s="383" t="s">
        <v>566</v>
      </c>
      <c r="F121" s="383" t="s">
        <v>567</v>
      </c>
      <c r="G121" s="383" t="s">
        <v>568</v>
      </c>
      <c r="H121" s="384" t="s">
        <v>569</v>
      </c>
    </row>
    <row r="122" spans="2:12" x14ac:dyDescent="0.25">
      <c r="B122" s="385" t="s">
        <v>570</v>
      </c>
      <c r="C122" s="386"/>
      <c r="D122" s="386"/>
      <c r="E122" s="386"/>
      <c r="F122" s="387">
        <f t="shared" ref="F122:F127" si="9">+(C122+D122+E122)/3</f>
        <v>0</v>
      </c>
      <c r="G122" s="386"/>
      <c r="H122" s="388">
        <f t="shared" ref="H122:H127" si="10">(+G122*(100-F122)/100)</f>
        <v>0</v>
      </c>
      <c r="L122" s="389"/>
    </row>
    <row r="123" spans="2:12" x14ac:dyDescent="0.25">
      <c r="B123" s="390" t="s">
        <v>571</v>
      </c>
      <c r="C123" s="391"/>
      <c r="D123" s="391"/>
      <c r="E123" s="391"/>
      <c r="F123" s="392">
        <f t="shared" si="9"/>
        <v>0</v>
      </c>
      <c r="G123" s="391"/>
      <c r="H123" s="388">
        <f t="shared" si="10"/>
        <v>0</v>
      </c>
    </row>
    <row r="124" spans="2:12" x14ac:dyDescent="0.25">
      <c r="B124" s="390" t="s">
        <v>572</v>
      </c>
      <c r="C124" s="391"/>
      <c r="D124" s="391"/>
      <c r="E124" s="391"/>
      <c r="F124" s="392">
        <f t="shared" si="9"/>
        <v>0</v>
      </c>
      <c r="G124" s="391"/>
      <c r="H124" s="388">
        <f t="shared" si="10"/>
        <v>0</v>
      </c>
    </row>
    <row r="125" spans="2:12" x14ac:dyDescent="0.25">
      <c r="B125" s="390" t="s">
        <v>573</v>
      </c>
      <c r="C125" s="391"/>
      <c r="D125" s="391"/>
      <c r="E125" s="391"/>
      <c r="F125" s="392">
        <f t="shared" si="9"/>
        <v>0</v>
      </c>
      <c r="G125" s="391"/>
      <c r="H125" s="388">
        <f t="shared" si="10"/>
        <v>0</v>
      </c>
    </row>
    <row r="126" spans="2:12" x14ac:dyDescent="0.25">
      <c r="B126" s="390" t="s">
        <v>574</v>
      </c>
      <c r="C126" s="391"/>
      <c r="D126" s="391"/>
      <c r="E126" s="391"/>
      <c r="F126" s="392">
        <f t="shared" si="9"/>
        <v>0</v>
      </c>
      <c r="G126" s="391"/>
      <c r="H126" s="388">
        <f t="shared" si="10"/>
        <v>0</v>
      </c>
    </row>
    <row r="127" spans="2:12" x14ac:dyDescent="0.25">
      <c r="B127" s="393" t="s">
        <v>575</v>
      </c>
      <c r="C127" s="391"/>
      <c r="D127" s="394"/>
      <c r="E127" s="394"/>
      <c r="F127" s="395">
        <f t="shared" si="9"/>
        <v>0</v>
      </c>
      <c r="G127" s="394"/>
      <c r="H127" s="388">
        <f t="shared" si="10"/>
        <v>0</v>
      </c>
    </row>
    <row r="128" spans="2:12" s="339" customFormat="1" x14ac:dyDescent="0.25">
      <c r="B128" s="396" t="s">
        <v>372</v>
      </c>
      <c r="C128" s="397"/>
      <c r="D128" s="397"/>
      <c r="E128" s="397"/>
      <c r="F128" s="397"/>
      <c r="G128" s="397">
        <f>SUM(G122:G127)</f>
        <v>0</v>
      </c>
      <c r="H128" s="398">
        <f>SUM(H122:H127)</f>
        <v>0</v>
      </c>
    </row>
    <row r="129" spans="2:8" x14ac:dyDescent="0.25">
      <c r="B129" s="379"/>
      <c r="C129" s="379"/>
      <c r="D129" s="379"/>
      <c r="E129" s="379"/>
      <c r="F129" s="379"/>
      <c r="G129" s="379"/>
      <c r="H129" s="379"/>
    </row>
    <row r="130" spans="2:8" s="364" customFormat="1" x14ac:dyDescent="0.25">
      <c r="B130" s="362" t="s">
        <v>576</v>
      </c>
      <c r="C130" s="339"/>
      <c r="D130" s="378"/>
      <c r="E130" s="378"/>
      <c r="F130" s="378"/>
    </row>
    <row r="131" spans="2:8" s="364" customFormat="1" ht="60" x14ac:dyDescent="0.25">
      <c r="B131" s="973" t="s">
        <v>371</v>
      </c>
      <c r="C131" s="974"/>
      <c r="D131" s="974"/>
      <c r="E131" s="975"/>
      <c r="F131" s="365" t="s">
        <v>577</v>
      </c>
      <c r="G131" s="365" t="s">
        <v>578</v>
      </c>
      <c r="H131" s="365" t="s">
        <v>513</v>
      </c>
    </row>
    <row r="132" spans="2:8" s="364" customFormat="1" ht="12" x14ac:dyDescent="0.25">
      <c r="B132" s="990"/>
      <c r="C132" s="991"/>
      <c r="D132" s="991"/>
      <c r="E132" s="992"/>
      <c r="F132" s="399"/>
      <c r="G132" s="399"/>
      <c r="H132" s="400">
        <f>+F132-G132</f>
        <v>0</v>
      </c>
    </row>
    <row r="133" spans="2:8" s="364" customFormat="1" ht="12" x14ac:dyDescent="0.25">
      <c r="B133" s="990"/>
      <c r="C133" s="991"/>
      <c r="D133" s="991"/>
      <c r="E133" s="992"/>
      <c r="F133" s="399"/>
      <c r="G133" s="399"/>
      <c r="H133" s="401">
        <f>+F133-G133</f>
        <v>0</v>
      </c>
    </row>
    <row r="134" spans="2:8" s="364" customFormat="1" ht="12" x14ac:dyDescent="0.25">
      <c r="B134" s="1006"/>
      <c r="C134" s="1007"/>
      <c r="D134" s="1007"/>
      <c r="E134" s="1008"/>
      <c r="F134" s="399"/>
      <c r="G134" s="399"/>
      <c r="H134" s="402">
        <f>+F134-G134</f>
        <v>0</v>
      </c>
    </row>
    <row r="135" spans="2:8" s="364" customFormat="1" ht="12" x14ac:dyDescent="0.25">
      <c r="B135" s="996" t="s">
        <v>372</v>
      </c>
      <c r="C135" s="997"/>
      <c r="D135" s="997"/>
      <c r="E135" s="998"/>
      <c r="F135" s="403">
        <f>SUM(F132:F134)</f>
        <v>0</v>
      </c>
      <c r="G135" s="403">
        <f>SUM(G132:G134)</f>
        <v>0</v>
      </c>
      <c r="H135" s="403">
        <f>SUM(H132:H134)</f>
        <v>0</v>
      </c>
    </row>
    <row r="136" spans="2:8" s="364" customFormat="1" ht="12" x14ac:dyDescent="0.25"/>
    <row r="137" spans="2:8" s="364" customFormat="1" x14ac:dyDescent="0.25">
      <c r="B137" s="362" t="s">
        <v>579</v>
      </c>
      <c r="C137" s="339"/>
    </row>
    <row r="138" spans="2:8" s="364" customFormat="1" ht="12" x14ac:dyDescent="0.25">
      <c r="B138" s="973" t="s">
        <v>371</v>
      </c>
      <c r="C138" s="974"/>
      <c r="D138" s="974"/>
      <c r="E138" s="974"/>
      <c r="F138" s="975"/>
      <c r="G138" s="365" t="s">
        <v>481</v>
      </c>
      <c r="H138" s="365" t="s">
        <v>513</v>
      </c>
    </row>
    <row r="139" spans="2:8" s="364" customFormat="1" ht="12" x14ac:dyDescent="0.25">
      <c r="B139" s="1009" t="s">
        <v>580</v>
      </c>
      <c r="C139" s="1010"/>
      <c r="D139" s="1010"/>
      <c r="E139" s="1010"/>
      <c r="F139" s="1011"/>
      <c r="G139" s="404"/>
      <c r="H139" s="405">
        <f>-G139</f>
        <v>0</v>
      </c>
    </row>
    <row r="140" spans="2:8" s="364" customFormat="1" ht="12" x14ac:dyDescent="0.25">
      <c r="B140" s="996" t="s">
        <v>372</v>
      </c>
      <c r="C140" s="997"/>
      <c r="D140" s="997"/>
      <c r="E140" s="997"/>
      <c r="F140" s="997"/>
      <c r="G140" s="998"/>
      <c r="H140" s="374">
        <f>+H139</f>
        <v>0</v>
      </c>
    </row>
    <row r="141" spans="2:8" s="364" customFormat="1" ht="12" x14ac:dyDescent="0.25"/>
    <row r="142" spans="2:8" s="364" customFormat="1" x14ac:dyDescent="0.25">
      <c r="B142" s="362" t="s">
        <v>581</v>
      </c>
      <c r="C142" s="339"/>
      <c r="D142" s="363"/>
      <c r="E142" s="363"/>
      <c r="F142" s="363"/>
    </row>
    <row r="143" spans="2:8" s="364" customFormat="1" ht="12" x14ac:dyDescent="0.25">
      <c r="B143" s="973" t="s">
        <v>371</v>
      </c>
      <c r="C143" s="974"/>
      <c r="D143" s="974"/>
      <c r="E143" s="974"/>
      <c r="F143" s="975"/>
      <c r="G143" s="365" t="s">
        <v>481</v>
      </c>
      <c r="H143" s="365" t="s">
        <v>513</v>
      </c>
    </row>
    <row r="144" spans="2:8" s="364" customFormat="1" ht="25.5" customHeight="1" x14ac:dyDescent="0.25">
      <c r="B144" s="1009" t="s">
        <v>582</v>
      </c>
      <c r="C144" s="1010"/>
      <c r="D144" s="1010"/>
      <c r="E144" s="1010"/>
      <c r="F144" s="1011"/>
      <c r="G144" s="406"/>
      <c r="H144" s="407">
        <f>-G144</f>
        <v>0</v>
      </c>
    </row>
    <row r="145" spans="2:8" s="364" customFormat="1" ht="12" x14ac:dyDescent="0.25">
      <c r="B145" s="996" t="s">
        <v>372</v>
      </c>
      <c r="C145" s="997"/>
      <c r="D145" s="997"/>
      <c r="E145" s="997"/>
      <c r="F145" s="997"/>
      <c r="G145" s="998"/>
      <c r="H145" s="374">
        <f>+H144</f>
        <v>0</v>
      </c>
    </row>
    <row r="146" spans="2:8" s="364" customFormat="1" ht="12" x14ac:dyDescent="0.25"/>
    <row r="147" spans="2:8" s="364" customFormat="1" x14ac:dyDescent="0.25">
      <c r="B147" s="362" t="s">
        <v>583</v>
      </c>
      <c r="C147" s="339"/>
      <c r="D147" s="363"/>
      <c r="E147" s="363"/>
      <c r="F147" s="363"/>
    </row>
    <row r="148" spans="2:8" s="364" customFormat="1" ht="72" x14ac:dyDescent="0.25">
      <c r="B148" s="973" t="s">
        <v>371</v>
      </c>
      <c r="C148" s="975"/>
      <c r="D148" s="365" t="s">
        <v>584</v>
      </c>
      <c r="E148" s="365" t="s">
        <v>585</v>
      </c>
      <c r="F148" s="365" t="s">
        <v>586</v>
      </c>
      <c r="G148" s="365" t="s">
        <v>462</v>
      </c>
      <c r="H148" s="365" t="s">
        <v>513</v>
      </c>
    </row>
    <row r="149" spans="2:8" s="364" customFormat="1" ht="12" x14ac:dyDescent="0.25">
      <c r="B149" s="1012"/>
      <c r="C149" s="1013"/>
      <c r="D149" s="367"/>
      <c r="E149" s="367"/>
      <c r="F149" s="408">
        <f>+D149*E149/100</f>
        <v>0</v>
      </c>
      <c r="G149" s="367"/>
      <c r="H149" s="376">
        <f>+F149-G149</f>
        <v>0</v>
      </c>
    </row>
    <row r="150" spans="2:8" s="364" customFormat="1" ht="12" x14ac:dyDescent="0.25">
      <c r="B150" s="1012"/>
      <c r="C150" s="1013"/>
      <c r="D150" s="367"/>
      <c r="E150" s="367"/>
      <c r="F150" s="409">
        <f>+D150*E150/100</f>
        <v>0</v>
      </c>
      <c r="G150" s="367"/>
      <c r="H150" s="368">
        <f>+F150-G150</f>
        <v>0</v>
      </c>
    </row>
    <row r="151" spans="2:8" s="364" customFormat="1" ht="12" x14ac:dyDescent="0.25">
      <c r="B151" s="1014"/>
      <c r="C151" s="1015"/>
      <c r="D151" s="367"/>
      <c r="E151" s="367"/>
      <c r="F151" s="410">
        <f>+D151*E151/100</f>
        <v>0</v>
      </c>
      <c r="G151" s="367"/>
      <c r="H151" s="377">
        <f>+F151-G151</f>
        <v>0</v>
      </c>
    </row>
    <row r="152" spans="2:8" s="364" customFormat="1" ht="12" x14ac:dyDescent="0.25">
      <c r="B152" s="996" t="s">
        <v>372</v>
      </c>
      <c r="C152" s="998"/>
      <c r="D152" s="374">
        <f>SUM(D149:D151)</f>
        <v>0</v>
      </c>
      <c r="E152" s="374"/>
      <c r="F152" s="374">
        <f>SUM(F149:F151)</f>
        <v>0</v>
      </c>
      <c r="G152" s="374">
        <f>SUM(G149:G151)</f>
        <v>0</v>
      </c>
      <c r="H152" s="374">
        <f>SUM(H149:H151)</f>
        <v>0</v>
      </c>
    </row>
    <row r="153" spans="2:8" s="364" customFormat="1" ht="12" x14ac:dyDescent="0.25"/>
    <row r="154" spans="2:8" s="364" customFormat="1" x14ac:dyDescent="0.25">
      <c r="B154" s="362" t="s">
        <v>587</v>
      </c>
      <c r="C154" s="339"/>
      <c r="D154" s="362"/>
      <c r="E154" s="362"/>
      <c r="F154" s="362"/>
    </row>
    <row r="155" spans="2:8" s="364" customFormat="1" ht="84" x14ac:dyDescent="0.25">
      <c r="B155" s="1016" t="s">
        <v>371</v>
      </c>
      <c r="C155" s="1016"/>
      <c r="D155" s="1016"/>
      <c r="E155" s="1016"/>
      <c r="F155" s="365" t="s">
        <v>588</v>
      </c>
      <c r="G155" s="365" t="s">
        <v>589</v>
      </c>
      <c r="H155" s="365" t="s">
        <v>513</v>
      </c>
    </row>
    <row r="156" spans="2:8" s="364" customFormat="1" ht="12" x14ac:dyDescent="0.25">
      <c r="B156" s="1017" t="s">
        <v>590</v>
      </c>
      <c r="C156" s="1017"/>
      <c r="D156" s="1017"/>
      <c r="E156" s="1017"/>
      <c r="F156" s="411"/>
      <c r="G156" s="411"/>
      <c r="H156" s="400">
        <f>-F156+G156</f>
        <v>0</v>
      </c>
    </row>
    <row r="157" spans="2:8" s="364" customFormat="1" ht="12" x14ac:dyDescent="0.25">
      <c r="B157" s="1016" t="s">
        <v>372</v>
      </c>
      <c r="C157" s="1016"/>
      <c r="D157" s="1016"/>
      <c r="E157" s="1016"/>
      <c r="F157" s="412">
        <f>+F156</f>
        <v>0</v>
      </c>
      <c r="G157" s="412">
        <f>+G156</f>
        <v>0</v>
      </c>
      <c r="H157" s="403">
        <f>+H156</f>
        <v>0</v>
      </c>
    </row>
    <row r="158" spans="2:8" s="364" customFormat="1" ht="12" x14ac:dyDescent="0.25"/>
    <row r="159" spans="2:8" s="364" customFormat="1" x14ac:dyDescent="0.25">
      <c r="B159" s="362" t="s">
        <v>591</v>
      </c>
      <c r="C159" s="339"/>
      <c r="D159" s="363"/>
      <c r="E159" s="363"/>
      <c r="F159" s="363"/>
    </row>
    <row r="160" spans="2:8" s="364" customFormat="1" ht="12" x14ac:dyDescent="0.25">
      <c r="B160" s="973" t="s">
        <v>371</v>
      </c>
      <c r="C160" s="974"/>
      <c r="D160" s="974"/>
      <c r="E160" s="974"/>
      <c r="F160" s="975"/>
      <c r="G160" s="365" t="s">
        <v>481</v>
      </c>
      <c r="H160" s="365" t="s">
        <v>513</v>
      </c>
    </row>
    <row r="161" spans="2:8" s="364" customFormat="1" ht="12" customHeight="1" x14ac:dyDescent="0.25">
      <c r="B161" s="413" t="s">
        <v>592</v>
      </c>
      <c r="C161" s="1009" t="s">
        <v>593</v>
      </c>
      <c r="D161" s="1010"/>
      <c r="E161" s="1010"/>
      <c r="F161" s="1011"/>
      <c r="G161" s="414"/>
      <c r="H161" s="415">
        <f>+G161</f>
        <v>0</v>
      </c>
    </row>
    <row r="162" spans="2:8" s="364" customFormat="1" ht="12" customHeight="1" x14ac:dyDescent="0.25">
      <c r="B162" s="416" t="s">
        <v>594</v>
      </c>
      <c r="C162" s="1009" t="s">
        <v>595</v>
      </c>
      <c r="D162" s="1010"/>
      <c r="E162" s="1010"/>
      <c r="F162" s="1011"/>
      <c r="G162" s="414"/>
      <c r="H162" s="415">
        <f>-G162</f>
        <v>0</v>
      </c>
    </row>
    <row r="163" spans="2:8" s="364" customFormat="1" ht="12" x14ac:dyDescent="0.25">
      <c r="B163" s="1018" t="s">
        <v>596</v>
      </c>
      <c r="C163" s="976" t="s">
        <v>597</v>
      </c>
      <c r="D163" s="977"/>
      <c r="E163" s="977"/>
      <c r="F163" s="978"/>
      <c r="G163" s="411"/>
      <c r="H163" s="1004">
        <f>+G164-G163</f>
        <v>0</v>
      </c>
    </row>
    <row r="164" spans="2:8" s="364" customFormat="1" ht="12" x14ac:dyDescent="0.25">
      <c r="B164" s="1019"/>
      <c r="C164" s="993" t="s">
        <v>598</v>
      </c>
      <c r="D164" s="994"/>
      <c r="E164" s="994"/>
      <c r="F164" s="995"/>
      <c r="G164" s="417"/>
      <c r="H164" s="1005"/>
    </row>
    <row r="165" spans="2:8" s="364" customFormat="1" ht="15" customHeight="1" x14ac:dyDescent="0.25">
      <c r="B165" s="1020" t="s">
        <v>599</v>
      </c>
      <c r="C165" s="1022" t="s">
        <v>600</v>
      </c>
      <c r="D165" s="1023"/>
      <c r="E165" s="1023"/>
      <c r="F165" s="1024"/>
      <c r="G165" s="411"/>
      <c r="H165" s="1025">
        <f>+G165-G166</f>
        <v>0</v>
      </c>
    </row>
    <row r="166" spans="2:8" s="364" customFormat="1" ht="12" x14ac:dyDescent="0.25">
      <c r="B166" s="1021"/>
      <c r="C166" s="1027" t="s">
        <v>601</v>
      </c>
      <c r="D166" s="1028"/>
      <c r="E166" s="1028"/>
      <c r="F166" s="1029"/>
      <c r="G166" s="417"/>
      <c r="H166" s="1026"/>
    </row>
    <row r="167" spans="2:8" s="364" customFormat="1" x14ac:dyDescent="0.25">
      <c r="B167" s="418" t="s">
        <v>602</v>
      </c>
      <c r="C167" s="1030" t="s">
        <v>603</v>
      </c>
      <c r="D167" s="1031"/>
      <c r="E167" s="1031"/>
      <c r="F167" s="1032"/>
      <c r="G167" s="414"/>
      <c r="H167" s="402">
        <f>-G167</f>
        <v>0</v>
      </c>
    </row>
    <row r="168" spans="2:8" s="364" customFormat="1" ht="12" x14ac:dyDescent="0.25">
      <c r="B168" s="996" t="s">
        <v>372</v>
      </c>
      <c r="C168" s="997"/>
      <c r="D168" s="997"/>
      <c r="E168" s="997"/>
      <c r="F168" s="997"/>
      <c r="G168" s="998"/>
      <c r="H168" s="374">
        <f>SUM(H161:H167)</f>
        <v>0</v>
      </c>
    </row>
    <row r="169" spans="2:8" s="421" customFormat="1" ht="12" x14ac:dyDescent="0.25">
      <c r="B169" s="419"/>
      <c r="C169" s="419"/>
      <c r="D169" s="419"/>
      <c r="E169" s="419"/>
      <c r="F169" s="419"/>
      <c r="G169" s="419"/>
      <c r="H169" s="420"/>
    </row>
    <row r="170" spans="2:8" s="364" customFormat="1" x14ac:dyDescent="0.25">
      <c r="B170" s="362" t="s">
        <v>604</v>
      </c>
      <c r="C170" s="339"/>
      <c r="D170" s="363"/>
      <c r="E170" s="363"/>
    </row>
    <row r="171" spans="2:8" s="364" customFormat="1" ht="12" x14ac:dyDescent="0.25">
      <c r="B171" s="422" t="s">
        <v>371</v>
      </c>
      <c r="C171" s="423"/>
      <c r="D171" s="423"/>
      <c r="E171" s="423"/>
      <c r="F171" s="423"/>
      <c r="G171" s="365" t="s">
        <v>481</v>
      </c>
      <c r="H171" s="365" t="s">
        <v>513</v>
      </c>
    </row>
    <row r="172" spans="2:8" s="364" customFormat="1" ht="12" x14ac:dyDescent="0.25">
      <c r="B172" s="976" t="s">
        <v>605</v>
      </c>
      <c r="C172" s="977"/>
      <c r="D172" s="977"/>
      <c r="E172" s="977"/>
      <c r="F172" s="978"/>
      <c r="G172" s="411"/>
      <c r="H172" s="400">
        <f>-G172</f>
        <v>0</v>
      </c>
    </row>
    <row r="173" spans="2:8" s="364" customFormat="1" ht="24.75" customHeight="1" x14ac:dyDescent="0.25">
      <c r="B173" s="993" t="s">
        <v>606</v>
      </c>
      <c r="C173" s="994"/>
      <c r="D173" s="994"/>
      <c r="E173" s="994"/>
      <c r="F173" s="995"/>
      <c r="G173" s="417"/>
      <c r="H173" s="402">
        <f>-G173</f>
        <v>0</v>
      </c>
    </row>
    <row r="174" spans="2:8" s="364" customFormat="1" ht="12" x14ac:dyDescent="0.25">
      <c r="B174" s="996" t="s">
        <v>372</v>
      </c>
      <c r="C174" s="997"/>
      <c r="D174" s="997"/>
      <c r="E174" s="997"/>
      <c r="F174" s="997"/>
      <c r="G174" s="998"/>
      <c r="H174" s="374">
        <f>SUM(H172:H173)</f>
        <v>0</v>
      </c>
    </row>
    <row r="175" spans="2:8" s="364" customFormat="1" ht="12" x14ac:dyDescent="0.25"/>
    <row r="176" spans="2:8" s="364" customFormat="1" x14ac:dyDescent="0.25">
      <c r="B176" s="362" t="s">
        <v>607</v>
      </c>
      <c r="C176" s="339"/>
      <c r="D176" s="363"/>
      <c r="E176" s="363"/>
      <c r="F176" s="363"/>
    </row>
    <row r="177" spans="2:8" s="364" customFormat="1" ht="12" x14ac:dyDescent="0.25">
      <c r="B177" s="973" t="s">
        <v>371</v>
      </c>
      <c r="C177" s="974"/>
      <c r="D177" s="974"/>
      <c r="E177" s="974"/>
      <c r="F177" s="975"/>
      <c r="G177" s="424" t="s">
        <v>481</v>
      </c>
      <c r="H177" s="365" t="s">
        <v>513</v>
      </c>
    </row>
    <row r="178" spans="2:8" s="425" customFormat="1" ht="12" x14ac:dyDescent="0.25">
      <c r="B178" s="976" t="s">
        <v>608</v>
      </c>
      <c r="C178" s="977"/>
      <c r="D178" s="977"/>
      <c r="E178" s="977"/>
      <c r="F178" s="978"/>
      <c r="G178" s="411"/>
      <c r="H178" s="400">
        <f>-G178</f>
        <v>0</v>
      </c>
    </row>
    <row r="179" spans="2:8" s="425" customFormat="1" ht="12" x14ac:dyDescent="0.25">
      <c r="B179" s="993" t="s">
        <v>609</v>
      </c>
      <c r="C179" s="994"/>
      <c r="D179" s="994"/>
      <c r="E179" s="994"/>
      <c r="F179" s="995"/>
      <c r="G179" s="417"/>
      <c r="H179" s="402">
        <f>-G179</f>
        <v>0</v>
      </c>
    </row>
    <row r="180" spans="2:8" s="364" customFormat="1" ht="12" x14ac:dyDescent="0.25">
      <c r="B180" s="996" t="s">
        <v>372</v>
      </c>
      <c r="C180" s="997"/>
      <c r="D180" s="997"/>
      <c r="E180" s="997"/>
      <c r="F180" s="997"/>
      <c r="G180" s="998"/>
      <c r="H180" s="374">
        <f>SUM(H178:H179)</f>
        <v>0</v>
      </c>
    </row>
    <row r="181" spans="2:8" s="364" customFormat="1" ht="12" x14ac:dyDescent="0.25"/>
    <row r="182" spans="2:8" s="364" customFormat="1" x14ac:dyDescent="0.25">
      <c r="B182" s="362" t="s">
        <v>610</v>
      </c>
      <c r="C182" s="339"/>
      <c r="D182" s="363"/>
    </row>
    <row r="183" spans="2:8" s="364" customFormat="1" ht="12" x14ac:dyDescent="0.25">
      <c r="B183" s="973" t="s">
        <v>371</v>
      </c>
      <c r="C183" s="974"/>
      <c r="D183" s="974"/>
      <c r="E183" s="974"/>
      <c r="F183" s="975"/>
      <c r="G183" s="424" t="s">
        <v>481</v>
      </c>
      <c r="H183" s="365" t="s">
        <v>513</v>
      </c>
    </row>
    <row r="184" spans="2:8" s="364" customFormat="1" ht="12" customHeight="1" x14ac:dyDescent="0.25">
      <c r="B184" s="976" t="s">
        <v>611</v>
      </c>
      <c r="C184" s="977"/>
      <c r="D184" s="977"/>
      <c r="E184" s="977"/>
      <c r="F184" s="978"/>
      <c r="G184" s="369"/>
      <c r="H184" s="376">
        <f>+G184</f>
        <v>0</v>
      </c>
    </row>
    <row r="185" spans="2:8" s="364" customFormat="1" ht="12" x14ac:dyDescent="0.25">
      <c r="B185" s="993" t="s">
        <v>612</v>
      </c>
      <c r="C185" s="994"/>
      <c r="D185" s="994"/>
      <c r="E185" s="994"/>
      <c r="F185" s="995"/>
      <c r="G185" s="372"/>
      <c r="H185" s="377">
        <f>-G185</f>
        <v>0</v>
      </c>
    </row>
    <row r="186" spans="2:8" s="364" customFormat="1" ht="12" x14ac:dyDescent="0.25">
      <c r="B186" s="996" t="s">
        <v>372</v>
      </c>
      <c r="C186" s="997"/>
      <c r="D186" s="997"/>
      <c r="E186" s="997"/>
      <c r="F186" s="997"/>
      <c r="G186" s="998"/>
      <c r="H186" s="374">
        <f>SUM(H184:H185)</f>
        <v>0</v>
      </c>
    </row>
    <row r="187" spans="2:8" s="364" customFormat="1" ht="12" x14ac:dyDescent="0.25"/>
    <row r="188" spans="2:8" s="364" customFormat="1" x14ac:dyDescent="0.25">
      <c r="B188" s="362" t="s">
        <v>613</v>
      </c>
      <c r="C188" s="339"/>
      <c r="D188" s="363"/>
      <c r="E188" s="363"/>
      <c r="F188" s="363"/>
    </row>
    <row r="189" spans="2:8" s="364" customFormat="1" ht="72" x14ac:dyDescent="0.25">
      <c r="B189" s="973" t="s">
        <v>371</v>
      </c>
      <c r="C189" s="974"/>
      <c r="D189" s="974"/>
      <c r="E189" s="975"/>
      <c r="F189" s="365" t="s">
        <v>614</v>
      </c>
      <c r="G189" s="365" t="s">
        <v>615</v>
      </c>
      <c r="H189" s="365" t="s">
        <v>513</v>
      </c>
    </row>
    <row r="190" spans="2:8" s="364" customFormat="1" ht="12" x14ac:dyDescent="0.25">
      <c r="B190" s="1009" t="s">
        <v>616</v>
      </c>
      <c r="C190" s="1010"/>
      <c r="D190" s="1010"/>
      <c r="E190" s="1011"/>
      <c r="F190" s="426"/>
      <c r="G190" s="426"/>
      <c r="H190" s="427">
        <f>-F190+G190</f>
        <v>0</v>
      </c>
    </row>
    <row r="191" spans="2:8" s="364" customFormat="1" ht="12" x14ac:dyDescent="0.25">
      <c r="B191" s="1033" t="s">
        <v>617</v>
      </c>
      <c r="C191" s="1034"/>
      <c r="D191" s="1034"/>
      <c r="E191" s="1034"/>
      <c r="F191" s="1035"/>
      <c r="G191" s="426"/>
      <c r="H191" s="428">
        <f>+G191</f>
        <v>0</v>
      </c>
    </row>
    <row r="192" spans="2:8" s="364" customFormat="1" ht="12" x14ac:dyDescent="0.25">
      <c r="B192" s="996" t="s">
        <v>372</v>
      </c>
      <c r="C192" s="997"/>
      <c r="D192" s="997"/>
      <c r="E192" s="997"/>
      <c r="F192" s="997"/>
      <c r="G192" s="998"/>
      <c r="H192" s="374">
        <f>SUM(H190:H191)</f>
        <v>0</v>
      </c>
    </row>
    <row r="193" spans="2:8" s="429" customFormat="1" ht="12" x14ac:dyDescent="0.25"/>
    <row r="194" spans="2:8" s="364" customFormat="1" x14ac:dyDescent="0.25">
      <c r="B194" s="362" t="s">
        <v>618</v>
      </c>
      <c r="C194" s="339"/>
      <c r="D194" s="363"/>
      <c r="E194" s="363"/>
      <c r="F194" s="363"/>
    </row>
    <row r="195" spans="2:8" s="364" customFormat="1" ht="48" x14ac:dyDescent="0.25">
      <c r="B195" s="973" t="s">
        <v>371</v>
      </c>
      <c r="C195" s="974"/>
      <c r="D195" s="974"/>
      <c r="E195" s="975"/>
      <c r="F195" s="365" t="s">
        <v>619</v>
      </c>
      <c r="G195" s="365" t="s">
        <v>620</v>
      </c>
      <c r="H195" s="365" t="s">
        <v>513</v>
      </c>
    </row>
    <row r="196" spans="2:8" s="364" customFormat="1" ht="12" x14ac:dyDescent="0.25">
      <c r="B196" s="1009" t="s">
        <v>621</v>
      </c>
      <c r="C196" s="1010"/>
      <c r="D196" s="1010"/>
      <c r="E196" s="1011"/>
      <c r="F196" s="426"/>
      <c r="G196" s="426"/>
      <c r="H196" s="427">
        <f>-F196+G196</f>
        <v>0</v>
      </c>
    </row>
    <row r="197" spans="2:8" s="364" customFormat="1" ht="12" x14ac:dyDescent="0.25">
      <c r="B197" s="1009" t="s">
        <v>1267</v>
      </c>
      <c r="C197" s="1010"/>
      <c r="D197" s="1010"/>
      <c r="E197" s="1010"/>
      <c r="F197" s="1011"/>
      <c r="G197" s="426"/>
      <c r="H197" s="407">
        <f>+G197</f>
        <v>0</v>
      </c>
    </row>
    <row r="198" spans="2:8" s="364" customFormat="1" ht="12" x14ac:dyDescent="0.25">
      <c r="B198" s="996" t="s">
        <v>372</v>
      </c>
      <c r="C198" s="997"/>
      <c r="D198" s="997"/>
      <c r="E198" s="997"/>
      <c r="F198" s="997"/>
      <c r="G198" s="998"/>
      <c r="H198" s="374">
        <f>SUM(H196:H197)</f>
        <v>0</v>
      </c>
    </row>
    <row r="199" spans="2:8" s="364" customFormat="1" ht="12" x14ac:dyDescent="0.25"/>
    <row r="200" spans="2:8" s="364" customFormat="1" x14ac:dyDescent="0.25">
      <c r="B200" s="362" t="s">
        <v>622</v>
      </c>
      <c r="C200" s="339"/>
      <c r="D200" s="363"/>
      <c r="E200" s="363"/>
      <c r="F200" s="363"/>
    </row>
    <row r="201" spans="2:8" s="364" customFormat="1" ht="48" x14ac:dyDescent="0.25">
      <c r="B201" s="973" t="s">
        <v>371</v>
      </c>
      <c r="C201" s="974"/>
      <c r="D201" s="974"/>
      <c r="E201" s="975"/>
      <c r="F201" s="365" t="s">
        <v>578</v>
      </c>
      <c r="G201" s="365" t="s">
        <v>624</v>
      </c>
      <c r="H201" s="365" t="s">
        <v>513</v>
      </c>
    </row>
    <row r="202" spans="2:8" s="364" customFormat="1" ht="12" x14ac:dyDescent="0.25">
      <c r="B202" s="1036"/>
      <c r="C202" s="1037"/>
      <c r="D202" s="1037"/>
      <c r="E202" s="1038"/>
      <c r="F202" s="369"/>
      <c r="G202" s="369"/>
      <c r="H202" s="376">
        <f>-F202+G202</f>
        <v>0</v>
      </c>
    </row>
    <row r="203" spans="2:8" s="364" customFormat="1" ht="12" x14ac:dyDescent="0.25">
      <c r="B203" s="430"/>
      <c r="C203" s="431"/>
      <c r="D203" s="431"/>
      <c r="E203" s="432"/>
      <c r="F203" s="367"/>
      <c r="G203" s="367"/>
      <c r="H203" s="368">
        <f>-F203+G203</f>
        <v>0</v>
      </c>
    </row>
    <row r="204" spans="2:8" s="364" customFormat="1" ht="12" x14ac:dyDescent="0.25">
      <c r="B204" s="433"/>
      <c r="C204" s="434"/>
      <c r="D204" s="434"/>
      <c r="E204" s="435"/>
      <c r="F204" s="372"/>
      <c r="G204" s="372"/>
      <c r="H204" s="377">
        <f>-F204+G204</f>
        <v>0</v>
      </c>
    </row>
    <row r="205" spans="2:8" s="364" customFormat="1" ht="12" x14ac:dyDescent="0.25">
      <c r="B205" s="996" t="s">
        <v>372</v>
      </c>
      <c r="C205" s="997"/>
      <c r="D205" s="997"/>
      <c r="E205" s="998"/>
      <c r="F205" s="374">
        <f>SUM(F202:F204)</f>
        <v>0</v>
      </c>
      <c r="G205" s="374">
        <f>SUM(G202:G204)</f>
        <v>0</v>
      </c>
      <c r="H205" s="374">
        <f>SUM(H202:H204)</f>
        <v>0</v>
      </c>
    </row>
    <row r="206" spans="2:8" s="364" customFormat="1" ht="12" x14ac:dyDescent="0.25"/>
    <row r="207" spans="2:8" s="364" customFormat="1" x14ac:dyDescent="0.25">
      <c r="B207" s="362" t="s">
        <v>625</v>
      </c>
      <c r="C207" s="339"/>
      <c r="D207" s="363"/>
      <c r="E207" s="363"/>
      <c r="F207" s="363"/>
      <c r="G207" s="436"/>
    </row>
    <row r="208" spans="2:8" s="364" customFormat="1" ht="72" x14ac:dyDescent="0.25">
      <c r="B208" s="973" t="s">
        <v>371</v>
      </c>
      <c r="C208" s="974"/>
      <c r="D208" s="974"/>
      <c r="E208" s="975"/>
      <c r="F208" s="365" t="s">
        <v>626</v>
      </c>
      <c r="G208" s="365" t="s">
        <v>627</v>
      </c>
      <c r="H208" s="365" t="s">
        <v>513</v>
      </c>
    </row>
    <row r="209" spans="2:8" s="364" customFormat="1" ht="12" x14ac:dyDescent="0.25">
      <c r="B209" s="1040"/>
      <c r="C209" s="1041"/>
      <c r="D209" s="1041"/>
      <c r="E209" s="1042"/>
      <c r="F209" s="369"/>
      <c r="G209" s="369"/>
      <c r="H209" s="376">
        <f>+F209-G209</f>
        <v>0</v>
      </c>
    </row>
    <row r="210" spans="2:8" s="364" customFormat="1" ht="12" x14ac:dyDescent="0.25">
      <c r="B210" s="437"/>
      <c r="C210" s="438"/>
      <c r="D210" s="438"/>
      <c r="E210" s="439"/>
      <c r="F210" s="367"/>
      <c r="G210" s="367"/>
      <c r="H210" s="368">
        <f>+F210-G210</f>
        <v>0</v>
      </c>
    </row>
    <row r="211" spans="2:8" s="364" customFormat="1" ht="12" x14ac:dyDescent="0.25">
      <c r="B211" s="440"/>
      <c r="C211" s="441"/>
      <c r="D211" s="441"/>
      <c r="E211" s="442"/>
      <c r="F211" s="372"/>
      <c r="G211" s="372"/>
      <c r="H211" s="377">
        <f>+F211-G211</f>
        <v>0</v>
      </c>
    </row>
    <row r="212" spans="2:8" s="364" customFormat="1" ht="12" x14ac:dyDescent="0.25">
      <c r="B212" s="996" t="s">
        <v>372</v>
      </c>
      <c r="C212" s="997"/>
      <c r="D212" s="997"/>
      <c r="E212" s="998"/>
      <c r="F212" s="374">
        <f>SUM(F209:F211)</f>
        <v>0</v>
      </c>
      <c r="G212" s="374">
        <f>SUM(G209:G211)</f>
        <v>0</v>
      </c>
      <c r="H212" s="374">
        <f>SUM(H209:H211)</f>
        <v>0</v>
      </c>
    </row>
    <row r="213" spans="2:8" s="364" customFormat="1" ht="12" x14ac:dyDescent="0.25"/>
    <row r="214" spans="2:8" s="364" customFormat="1" x14ac:dyDescent="0.25">
      <c r="B214" s="362" t="s">
        <v>628</v>
      </c>
      <c r="C214" s="339"/>
      <c r="D214" s="363"/>
      <c r="E214" s="363"/>
      <c r="F214" s="363"/>
    </row>
    <row r="215" spans="2:8" s="364" customFormat="1" ht="84" x14ac:dyDescent="0.25">
      <c r="B215" s="973" t="s">
        <v>371</v>
      </c>
      <c r="C215" s="974"/>
      <c r="D215" s="974"/>
      <c r="E215" s="975"/>
      <c r="F215" s="365" t="s">
        <v>629</v>
      </c>
      <c r="G215" s="365" t="s">
        <v>630</v>
      </c>
      <c r="H215" s="365" t="s">
        <v>513</v>
      </c>
    </row>
    <row r="216" spans="2:8" s="364" customFormat="1" ht="12" x14ac:dyDescent="0.25">
      <c r="B216" s="1043" t="s">
        <v>631</v>
      </c>
      <c r="C216" s="999"/>
      <c r="D216" s="999"/>
      <c r="E216" s="1044"/>
      <c r="F216" s="406"/>
      <c r="G216" s="406"/>
      <c r="H216" s="407">
        <f>+G216-F216</f>
        <v>0</v>
      </c>
    </row>
    <row r="217" spans="2:8" s="364" customFormat="1" ht="12" x14ac:dyDescent="0.25">
      <c r="B217" s="996" t="s">
        <v>372</v>
      </c>
      <c r="C217" s="997"/>
      <c r="D217" s="997"/>
      <c r="E217" s="998"/>
      <c r="F217" s="374">
        <f>SUM(F216:F216)</f>
        <v>0</v>
      </c>
      <c r="G217" s="374">
        <f>SUM(G216:G216)</f>
        <v>0</v>
      </c>
      <c r="H217" s="374">
        <f>SUM(H216:H216)</f>
        <v>0</v>
      </c>
    </row>
    <row r="218" spans="2:8" s="364" customFormat="1" ht="12" x14ac:dyDescent="0.25"/>
    <row r="219" spans="2:8" s="364" customFormat="1" x14ac:dyDescent="0.25">
      <c r="B219" s="362" t="s">
        <v>632</v>
      </c>
      <c r="C219" s="339"/>
      <c r="D219" s="363"/>
    </row>
    <row r="220" spans="2:8" s="364" customFormat="1" ht="12" x14ac:dyDescent="0.25">
      <c r="B220" s="422" t="s">
        <v>371</v>
      </c>
      <c r="C220" s="423"/>
      <c r="D220" s="423"/>
      <c r="E220" s="423"/>
      <c r="F220" s="423"/>
      <c r="G220" s="443" t="s">
        <v>481</v>
      </c>
      <c r="H220" s="365" t="s">
        <v>513</v>
      </c>
    </row>
    <row r="221" spans="2:8" s="364" customFormat="1" ht="12" x14ac:dyDescent="0.25">
      <c r="B221" s="976" t="s">
        <v>633</v>
      </c>
      <c r="C221" s="977"/>
      <c r="D221" s="977"/>
      <c r="E221" s="977"/>
      <c r="F221" s="978"/>
      <c r="G221" s="369"/>
      <c r="H221" s="376">
        <f>+G221</f>
        <v>0</v>
      </c>
    </row>
    <row r="222" spans="2:8" s="364" customFormat="1" ht="12" x14ac:dyDescent="0.25">
      <c r="B222" s="993" t="s">
        <v>634</v>
      </c>
      <c r="C222" s="994"/>
      <c r="D222" s="994"/>
      <c r="E222" s="994"/>
      <c r="F222" s="995"/>
      <c r="G222" s="367"/>
      <c r="H222" s="368">
        <f>-G222</f>
        <v>0</v>
      </c>
    </row>
    <row r="223" spans="2:8" s="364" customFormat="1" ht="12" x14ac:dyDescent="0.25">
      <c r="B223" s="996" t="s">
        <v>372</v>
      </c>
      <c r="C223" s="997"/>
      <c r="D223" s="997"/>
      <c r="E223" s="997"/>
      <c r="F223" s="997"/>
      <c r="G223" s="998"/>
      <c r="H223" s="374">
        <f>SUM(H221:H222)</f>
        <v>0</v>
      </c>
    </row>
    <row r="224" spans="2:8" s="364" customFormat="1" ht="12" x14ac:dyDescent="0.25"/>
    <row r="225" spans="2:8" s="364" customFormat="1" x14ac:dyDescent="0.25">
      <c r="B225" s="362" t="s">
        <v>635</v>
      </c>
      <c r="C225" s="339"/>
      <c r="D225" s="363"/>
      <c r="E225" s="363"/>
      <c r="F225" s="363"/>
    </row>
    <row r="226" spans="2:8" s="364" customFormat="1" ht="48" x14ac:dyDescent="0.25">
      <c r="B226" s="365" t="s">
        <v>371</v>
      </c>
      <c r="C226" s="1045" t="s">
        <v>395</v>
      </c>
      <c r="D226" s="1046"/>
      <c r="E226" s="1047"/>
      <c r="F226" s="365" t="s">
        <v>636</v>
      </c>
      <c r="G226" s="365" t="s">
        <v>637</v>
      </c>
      <c r="H226" s="365" t="s">
        <v>513</v>
      </c>
    </row>
    <row r="227" spans="2:8" s="364" customFormat="1" ht="12" x14ac:dyDescent="0.25">
      <c r="B227" s="444"/>
      <c r="C227" s="1036"/>
      <c r="D227" s="1037"/>
      <c r="E227" s="1038"/>
      <c r="F227" s="369"/>
      <c r="G227" s="369"/>
      <c r="H227" s="376">
        <f>+F227-G227</f>
        <v>0</v>
      </c>
    </row>
    <row r="228" spans="2:8" s="364" customFormat="1" ht="12" x14ac:dyDescent="0.25">
      <c r="B228" s="445"/>
      <c r="C228" s="1012"/>
      <c r="D228" s="1039"/>
      <c r="E228" s="1013"/>
      <c r="F228" s="367"/>
      <c r="G228" s="367"/>
      <c r="H228" s="368">
        <f>+F228-G228</f>
        <v>0</v>
      </c>
    </row>
    <row r="229" spans="2:8" s="364" customFormat="1" ht="12" x14ac:dyDescent="0.25">
      <c r="B229" s="445"/>
      <c r="C229" s="1012"/>
      <c r="D229" s="1039"/>
      <c r="E229" s="1013"/>
      <c r="F229" s="367"/>
      <c r="G229" s="367"/>
      <c r="H229" s="368">
        <f>+F229-G229</f>
        <v>0</v>
      </c>
    </row>
    <row r="230" spans="2:8" s="364" customFormat="1" ht="12" x14ac:dyDescent="0.25">
      <c r="B230" s="445"/>
      <c r="C230" s="1012"/>
      <c r="D230" s="1039"/>
      <c r="E230" s="1013"/>
      <c r="F230" s="367"/>
      <c r="G230" s="367"/>
      <c r="H230" s="368">
        <f>+F230-G230</f>
        <v>0</v>
      </c>
    </row>
    <row r="231" spans="2:8" s="364" customFormat="1" ht="12" x14ac:dyDescent="0.25">
      <c r="B231" s="446"/>
      <c r="C231" s="1014"/>
      <c r="D231" s="1048"/>
      <c r="E231" s="1015"/>
      <c r="F231" s="372"/>
      <c r="G231" s="372"/>
      <c r="H231" s="377">
        <f>+F231-G231</f>
        <v>0</v>
      </c>
    </row>
    <row r="232" spans="2:8" s="364" customFormat="1" ht="12" x14ac:dyDescent="0.25">
      <c r="B232" s="996" t="s">
        <v>372</v>
      </c>
      <c r="C232" s="997"/>
      <c r="D232" s="997"/>
      <c r="E232" s="998"/>
      <c r="F232" s="374">
        <f>SUM(F227:F231)</f>
        <v>0</v>
      </c>
      <c r="G232" s="374">
        <f>SUM(G227:G231)</f>
        <v>0</v>
      </c>
      <c r="H232" s="374">
        <f>SUM(H227:H231)</f>
        <v>0</v>
      </c>
    </row>
    <row r="234" spans="2:8" s="364" customFormat="1" x14ac:dyDescent="0.25">
      <c r="B234" s="362" t="s">
        <v>638</v>
      </c>
      <c r="C234" s="339"/>
      <c r="D234" s="363"/>
      <c r="E234" s="363"/>
      <c r="F234" s="363"/>
    </row>
    <row r="235" spans="2:8" s="364" customFormat="1" ht="12" x14ac:dyDescent="0.25">
      <c r="B235" s="973" t="s">
        <v>371</v>
      </c>
      <c r="C235" s="974"/>
      <c r="D235" s="974"/>
      <c r="E235" s="974"/>
      <c r="F235" s="974"/>
      <c r="G235" s="975"/>
      <c r="H235" s="365" t="s">
        <v>639</v>
      </c>
    </row>
    <row r="236" spans="2:8" s="364" customFormat="1" ht="12" x14ac:dyDescent="0.25">
      <c r="B236" s="1036"/>
      <c r="C236" s="1037"/>
      <c r="D236" s="1037"/>
      <c r="E236" s="1037"/>
      <c r="F236" s="1037"/>
      <c r="G236" s="1038"/>
      <c r="H236" s="369"/>
    </row>
    <row r="237" spans="2:8" s="364" customFormat="1" ht="12" x14ac:dyDescent="0.25">
      <c r="B237" s="1012"/>
      <c r="C237" s="1039"/>
      <c r="D237" s="1039"/>
      <c r="E237" s="1039"/>
      <c r="F237" s="1039"/>
      <c r="G237" s="1013"/>
      <c r="H237" s="367"/>
    </row>
    <row r="238" spans="2:8" s="364" customFormat="1" ht="12" x14ac:dyDescent="0.25">
      <c r="B238" s="1012"/>
      <c r="C238" s="1039"/>
      <c r="D238" s="1039"/>
      <c r="E238" s="1039"/>
      <c r="F238" s="1039"/>
      <c r="G238" s="1013"/>
      <c r="H238" s="367"/>
    </row>
    <row r="239" spans="2:8" s="364" customFormat="1" ht="12" x14ac:dyDescent="0.25">
      <c r="B239" s="1012"/>
      <c r="C239" s="1039"/>
      <c r="D239" s="1039"/>
      <c r="E239" s="1039"/>
      <c r="F239" s="1039"/>
      <c r="G239" s="1013"/>
      <c r="H239" s="367"/>
    </row>
    <row r="240" spans="2:8" s="364" customFormat="1" ht="12" x14ac:dyDescent="0.25">
      <c r="B240" s="1014"/>
      <c r="C240" s="1048"/>
      <c r="D240" s="1048"/>
      <c r="E240" s="1048"/>
      <c r="F240" s="1048"/>
      <c r="G240" s="1015"/>
      <c r="H240" s="372"/>
    </row>
    <row r="241" spans="2:8" s="364" customFormat="1" ht="12" x14ac:dyDescent="0.25">
      <c r="B241" s="996" t="s">
        <v>372</v>
      </c>
      <c r="C241" s="997"/>
      <c r="D241" s="997"/>
      <c r="E241" s="997"/>
      <c r="F241" s="997"/>
      <c r="G241" s="998"/>
      <c r="H241" s="374">
        <f>SUM(H236:H240)</f>
        <v>0</v>
      </c>
    </row>
    <row r="245" spans="2:8" ht="15.75" x14ac:dyDescent="0.25">
      <c r="B245" s="988" t="s">
        <v>452</v>
      </c>
      <c r="C245" s="988"/>
      <c r="D245" s="988"/>
      <c r="E245" s="988"/>
      <c r="F245" s="988"/>
      <c r="G245" s="988"/>
      <c r="H245" s="988"/>
    </row>
    <row r="247" spans="2:8" s="364" customFormat="1" ht="48" x14ac:dyDescent="0.25">
      <c r="B247" s="365" t="s">
        <v>371</v>
      </c>
      <c r="C247" s="1045" t="s">
        <v>395</v>
      </c>
      <c r="D247" s="1046"/>
      <c r="E247" s="1047"/>
      <c r="F247" s="365" t="s">
        <v>636</v>
      </c>
      <c r="G247" s="365" t="s">
        <v>637</v>
      </c>
      <c r="H247" s="365" t="s">
        <v>513</v>
      </c>
    </row>
    <row r="248" spans="2:8" s="364" customFormat="1" ht="12" x14ac:dyDescent="0.25">
      <c r="B248" s="444"/>
      <c r="C248" s="1036"/>
      <c r="D248" s="1037"/>
      <c r="E248" s="1038"/>
      <c r="F248" s="369"/>
      <c r="G248" s="369"/>
      <c r="H248" s="376">
        <f>+F248-G248</f>
        <v>0</v>
      </c>
    </row>
    <row r="249" spans="2:8" s="364" customFormat="1" ht="12" x14ac:dyDescent="0.25">
      <c r="B249" s="445"/>
      <c r="C249" s="1012"/>
      <c r="D249" s="1039"/>
      <c r="E249" s="1013"/>
      <c r="F249" s="367"/>
      <c r="G249" s="367"/>
      <c r="H249" s="368">
        <f>+F249-G249</f>
        <v>0</v>
      </c>
    </row>
    <row r="250" spans="2:8" s="364" customFormat="1" ht="12" x14ac:dyDescent="0.25">
      <c r="B250" s="445"/>
      <c r="C250" s="1012"/>
      <c r="D250" s="1039"/>
      <c r="E250" s="1013"/>
      <c r="F250" s="367"/>
      <c r="G250" s="367"/>
      <c r="H250" s="368">
        <f>+F250-G250</f>
        <v>0</v>
      </c>
    </row>
    <row r="251" spans="2:8" s="364" customFormat="1" ht="12" x14ac:dyDescent="0.25">
      <c r="B251" s="445"/>
      <c r="C251" s="1012"/>
      <c r="D251" s="1039"/>
      <c r="E251" s="1013"/>
      <c r="F251" s="367"/>
      <c r="G251" s="367"/>
      <c r="H251" s="368">
        <f>+F251-G251</f>
        <v>0</v>
      </c>
    </row>
    <row r="252" spans="2:8" s="364" customFormat="1" ht="12" x14ac:dyDescent="0.25">
      <c r="B252" s="446"/>
      <c r="C252" s="1014"/>
      <c r="D252" s="1048"/>
      <c r="E252" s="1015"/>
      <c r="F252" s="372"/>
      <c r="G252" s="372"/>
      <c r="H252" s="377">
        <f>+F252-G252</f>
        <v>0</v>
      </c>
    </row>
    <row r="253" spans="2:8" s="364" customFormat="1" ht="12" x14ac:dyDescent="0.25">
      <c r="B253" s="996" t="s">
        <v>372</v>
      </c>
      <c r="C253" s="997"/>
      <c r="D253" s="997"/>
      <c r="E253" s="998"/>
      <c r="F253" s="374">
        <f>SUM(F248:F252)</f>
        <v>0</v>
      </c>
      <c r="G253" s="374">
        <f>SUM(G248:G252)</f>
        <v>0</v>
      </c>
      <c r="H253" s="374">
        <f>SUM(H248:H252)</f>
        <v>0</v>
      </c>
    </row>
  </sheetData>
  <mergeCells count="154">
    <mergeCell ref="C248:E248"/>
    <mergeCell ref="C249:E249"/>
    <mergeCell ref="C250:E250"/>
    <mergeCell ref="C251:E251"/>
    <mergeCell ref="C252:E252"/>
    <mergeCell ref="B253:E253"/>
    <mergeCell ref="B239:G239"/>
    <mergeCell ref="B240:G240"/>
    <mergeCell ref="B241:G241"/>
    <mergeCell ref="B245:H245"/>
    <mergeCell ref="C247:E247"/>
    <mergeCell ref="B236:G236"/>
    <mergeCell ref="B237:G237"/>
    <mergeCell ref="B238:G238"/>
    <mergeCell ref="B198:G198"/>
    <mergeCell ref="B201:E201"/>
    <mergeCell ref="B202:E202"/>
    <mergeCell ref="B205:E205"/>
    <mergeCell ref="B208:E208"/>
    <mergeCell ref="B209:E209"/>
    <mergeCell ref="B212:E212"/>
    <mergeCell ref="B215:E215"/>
    <mergeCell ref="B216:E216"/>
    <mergeCell ref="B217:E217"/>
    <mergeCell ref="B221:F221"/>
    <mergeCell ref="B222:F222"/>
    <mergeCell ref="B223:G223"/>
    <mergeCell ref="C226:E226"/>
    <mergeCell ref="C227:E227"/>
    <mergeCell ref="C228:E228"/>
    <mergeCell ref="C229:E229"/>
    <mergeCell ref="C230:E230"/>
    <mergeCell ref="C231:E231"/>
    <mergeCell ref="B232:E232"/>
    <mergeCell ref="B235:G235"/>
    <mergeCell ref="B195:E195"/>
    <mergeCell ref="B196:E196"/>
    <mergeCell ref="B197:F197"/>
    <mergeCell ref="B165:B166"/>
    <mergeCell ref="C165:F165"/>
    <mergeCell ref="H165:H166"/>
    <mergeCell ref="C166:F166"/>
    <mergeCell ref="C167:F167"/>
    <mergeCell ref="B168:G168"/>
    <mergeCell ref="B172:F172"/>
    <mergeCell ref="B173:F173"/>
    <mergeCell ref="B174:G174"/>
    <mergeCell ref="B177:F177"/>
    <mergeCell ref="B178:F178"/>
    <mergeCell ref="B179:F179"/>
    <mergeCell ref="B180:G180"/>
    <mergeCell ref="B183:F183"/>
    <mergeCell ref="B184:F184"/>
    <mergeCell ref="B185:F185"/>
    <mergeCell ref="B186:G186"/>
    <mergeCell ref="B189:E189"/>
    <mergeCell ref="B190:E190"/>
    <mergeCell ref="B191:F191"/>
    <mergeCell ref="B192:G192"/>
    <mergeCell ref="H163:H164"/>
    <mergeCell ref="C164:F164"/>
    <mergeCell ref="B133:E133"/>
    <mergeCell ref="B134:E134"/>
    <mergeCell ref="B135:E135"/>
    <mergeCell ref="B138:F138"/>
    <mergeCell ref="B139:F139"/>
    <mergeCell ref="B140:G140"/>
    <mergeCell ref="B143:F143"/>
    <mergeCell ref="B144:F144"/>
    <mergeCell ref="B145:G145"/>
    <mergeCell ref="B148:C148"/>
    <mergeCell ref="B149:C149"/>
    <mergeCell ref="B150:C150"/>
    <mergeCell ref="B151:C151"/>
    <mergeCell ref="B152:C152"/>
    <mergeCell ref="B155:E155"/>
    <mergeCell ref="B156:E156"/>
    <mergeCell ref="B157:E157"/>
    <mergeCell ref="B160:F160"/>
    <mergeCell ref="C161:F161"/>
    <mergeCell ref="C162:F162"/>
    <mergeCell ref="B163:B164"/>
    <mergeCell ref="C163:F163"/>
    <mergeCell ref="B120:B121"/>
    <mergeCell ref="B131:E131"/>
    <mergeCell ref="B132:E132"/>
    <mergeCell ref="B91:G91"/>
    <mergeCell ref="B92:G92"/>
    <mergeCell ref="B95:E95"/>
    <mergeCell ref="B96:E96"/>
    <mergeCell ref="B97:E97"/>
    <mergeCell ref="B98:E98"/>
    <mergeCell ref="B99:E99"/>
    <mergeCell ref="B100:E100"/>
    <mergeCell ref="B101:E101"/>
    <mergeCell ref="B102:E102"/>
    <mergeCell ref="B103:E103"/>
    <mergeCell ref="B104:E104"/>
    <mergeCell ref="B107:H107"/>
    <mergeCell ref="B110:F110"/>
    <mergeCell ref="B111:F111"/>
    <mergeCell ref="B112:F112"/>
    <mergeCell ref="B113:F113"/>
    <mergeCell ref="B114:F114"/>
    <mergeCell ref="B115:F115"/>
    <mergeCell ref="B116:F116"/>
    <mergeCell ref="B119:H119"/>
    <mergeCell ref="B88:G88"/>
    <mergeCell ref="B89:G89"/>
    <mergeCell ref="B90:G90"/>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8:G48"/>
    <mergeCell ref="B50:G50"/>
    <mergeCell ref="B52:G52"/>
    <mergeCell ref="B56:H56"/>
    <mergeCell ref="B27:G27"/>
    <mergeCell ref="B28:G28"/>
    <mergeCell ref="B29:G29"/>
    <mergeCell ref="B2:H2"/>
    <mergeCell ref="B4:G4"/>
    <mergeCell ref="B5:G5"/>
    <mergeCell ref="B6:G6"/>
    <mergeCell ref="B7:G7"/>
    <mergeCell ref="B8:G8"/>
    <mergeCell ref="B9:G9"/>
    <mergeCell ref="B10:G10"/>
    <mergeCell ref="B11:G11"/>
    <mergeCell ref="B12:G12"/>
    <mergeCell ref="B14:G14"/>
    <mergeCell ref="B15:G15"/>
    <mergeCell ref="B16:G16"/>
    <mergeCell ref="B17:G17"/>
    <mergeCell ref="B18:G18"/>
    <mergeCell ref="B20:G20"/>
    <mergeCell ref="B21:G21"/>
    <mergeCell ref="B22:G22"/>
    <mergeCell ref="B24:G24"/>
    <mergeCell ref="B26:G26"/>
  </mergeCells>
  <printOptions horizontalCentered="1"/>
  <pageMargins left="0.70866141732283472" right="0.70866141732283472" top="1.0629921259842521" bottom="0.74803149606299213" header="0.31496062992125984" footer="0.31496062992125984"/>
  <pageSetup paperSize="8" fitToHeight="8"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49"/>
  <sheetViews>
    <sheetView showGridLines="0" view="pageLayout" topLeftCell="A76" zoomScale="70" zoomScaleNormal="100" zoomScaleSheetLayoutView="100" zoomScalePageLayoutView="70" workbookViewId="0">
      <selection activeCell="B2" sqref="B2:H2"/>
    </sheetView>
  </sheetViews>
  <sheetFormatPr defaultColWidth="11.42578125" defaultRowHeight="12.75" x14ac:dyDescent="0.25"/>
  <cols>
    <col min="1" max="1" width="3.140625" style="237" customWidth="1"/>
    <col min="2" max="2" width="60.28515625" style="237" customWidth="1"/>
    <col min="3" max="8" width="16" style="237" customWidth="1"/>
    <col min="9" max="9" width="3.42578125" style="237" customWidth="1"/>
    <col min="10" max="10" width="5.7109375" style="237" customWidth="1"/>
    <col min="11" max="16384" width="11.42578125" style="237"/>
  </cols>
  <sheetData>
    <row r="2" spans="2:9" s="337" customFormat="1" ht="19.5" x14ac:dyDescent="0.25">
      <c r="B2" s="943" t="s">
        <v>1277</v>
      </c>
      <c r="C2" s="944"/>
      <c r="D2" s="944"/>
      <c r="E2" s="944"/>
      <c r="F2" s="944"/>
      <c r="G2" s="944"/>
      <c r="H2" s="945"/>
      <c r="I2" s="338"/>
    </row>
    <row r="3" spans="2:9" x14ac:dyDescent="0.25">
      <c r="B3" s="339"/>
      <c r="C3" s="339"/>
    </row>
    <row r="4" spans="2:9" ht="38.25" x14ac:dyDescent="0.25">
      <c r="B4" s="946" t="s">
        <v>461</v>
      </c>
      <c r="C4" s="947"/>
      <c r="D4" s="947"/>
      <c r="E4" s="947"/>
      <c r="F4" s="947"/>
      <c r="G4" s="948"/>
      <c r="H4" s="340" t="s">
        <v>462</v>
      </c>
    </row>
    <row r="5" spans="2:9" x14ac:dyDescent="0.25">
      <c r="B5" s="949" t="s">
        <v>463</v>
      </c>
      <c r="C5" s="950"/>
      <c r="D5" s="950"/>
      <c r="E5" s="950"/>
      <c r="F5" s="950"/>
      <c r="G5" s="951"/>
      <c r="H5" s="341"/>
    </row>
    <row r="6" spans="2:9" x14ac:dyDescent="0.25">
      <c r="B6" s="952" t="s">
        <v>464</v>
      </c>
      <c r="C6" s="953"/>
      <c r="D6" s="953"/>
      <c r="E6" s="953"/>
      <c r="F6" s="953"/>
      <c r="G6" s="954"/>
      <c r="H6" s="342"/>
    </row>
    <row r="7" spans="2:9" x14ac:dyDescent="0.25">
      <c r="B7" s="952" t="s">
        <v>465</v>
      </c>
      <c r="C7" s="953"/>
      <c r="D7" s="953"/>
      <c r="E7" s="953"/>
      <c r="F7" s="953"/>
      <c r="G7" s="954"/>
      <c r="H7" s="342"/>
    </row>
    <row r="8" spans="2:9" x14ac:dyDescent="0.25">
      <c r="B8" s="952" t="s">
        <v>466</v>
      </c>
      <c r="C8" s="953"/>
      <c r="D8" s="953"/>
      <c r="E8" s="953"/>
      <c r="F8" s="953"/>
      <c r="G8" s="954"/>
      <c r="H8" s="342"/>
    </row>
    <row r="9" spans="2:9" x14ac:dyDescent="0.25">
      <c r="B9" s="952" t="s">
        <v>467</v>
      </c>
      <c r="C9" s="953"/>
      <c r="D9" s="953"/>
      <c r="E9" s="953"/>
      <c r="F9" s="953"/>
      <c r="G9" s="954"/>
      <c r="H9" s="342"/>
    </row>
    <row r="10" spans="2:9" x14ac:dyDescent="0.25">
      <c r="B10" s="952" t="s">
        <v>468</v>
      </c>
      <c r="C10" s="953"/>
      <c r="D10" s="953"/>
      <c r="E10" s="953"/>
      <c r="F10" s="953"/>
      <c r="G10" s="954"/>
      <c r="H10" s="342"/>
    </row>
    <row r="11" spans="2:9" x14ac:dyDescent="0.25">
      <c r="B11" s="1049" t="s">
        <v>469</v>
      </c>
      <c r="C11" s="1050"/>
      <c r="D11" s="1050"/>
      <c r="E11" s="1050"/>
      <c r="F11" s="1050"/>
      <c r="G11" s="1051"/>
      <c r="H11" s="343"/>
    </row>
    <row r="12" spans="2:9" x14ac:dyDescent="0.25">
      <c r="B12" s="946" t="s">
        <v>470</v>
      </c>
      <c r="C12" s="947"/>
      <c r="D12" s="947"/>
      <c r="E12" s="947"/>
      <c r="F12" s="947"/>
      <c r="G12" s="948"/>
      <c r="H12" s="344">
        <f>SUM(H5:H11)</f>
        <v>0</v>
      </c>
    </row>
    <row r="13" spans="2:9" x14ac:dyDescent="0.25">
      <c r="B13" s="345"/>
      <c r="C13" s="345"/>
      <c r="D13" s="346"/>
    </row>
    <row r="14" spans="2:9" ht="25.5" x14ac:dyDescent="0.25">
      <c r="B14" s="946" t="s">
        <v>471</v>
      </c>
      <c r="C14" s="947"/>
      <c r="D14" s="947"/>
      <c r="E14" s="947"/>
      <c r="F14" s="947"/>
      <c r="G14" s="948"/>
      <c r="H14" s="340" t="s">
        <v>472</v>
      </c>
    </row>
    <row r="15" spans="2:9" x14ac:dyDescent="0.25">
      <c r="B15" s="958" t="s">
        <v>473</v>
      </c>
      <c r="C15" s="959"/>
      <c r="D15" s="959"/>
      <c r="E15" s="959"/>
      <c r="F15" s="959"/>
      <c r="G15" s="960"/>
      <c r="H15" s="341"/>
    </row>
    <row r="16" spans="2:9" x14ac:dyDescent="0.25">
      <c r="B16" s="961" t="s">
        <v>474</v>
      </c>
      <c r="C16" s="962"/>
      <c r="D16" s="962"/>
      <c r="E16" s="962"/>
      <c r="F16" s="962"/>
      <c r="G16" s="963"/>
      <c r="H16" s="342"/>
    </row>
    <row r="17" spans="2:8" x14ac:dyDescent="0.25">
      <c r="B17" s="961" t="s">
        <v>475</v>
      </c>
      <c r="C17" s="962"/>
      <c r="D17" s="962"/>
      <c r="E17" s="962"/>
      <c r="F17" s="962"/>
      <c r="G17" s="963"/>
      <c r="H17" s="342"/>
    </row>
    <row r="18" spans="2:8" x14ac:dyDescent="0.25">
      <c r="B18" s="961" t="s">
        <v>466</v>
      </c>
      <c r="C18" s="962"/>
      <c r="D18" s="962"/>
      <c r="E18" s="962"/>
      <c r="F18" s="962"/>
      <c r="G18" s="963"/>
      <c r="H18" s="342"/>
    </row>
    <row r="19" spans="2:8" x14ac:dyDescent="0.25">
      <c r="B19" s="347" t="s">
        <v>476</v>
      </c>
      <c r="C19" s="348"/>
      <c r="D19" s="348"/>
      <c r="E19" s="348"/>
      <c r="F19" s="348"/>
      <c r="G19" s="349"/>
      <c r="H19" s="342"/>
    </row>
    <row r="20" spans="2:8" x14ac:dyDescent="0.25">
      <c r="B20" s="961" t="s">
        <v>477</v>
      </c>
      <c r="C20" s="962"/>
      <c r="D20" s="962"/>
      <c r="E20" s="962"/>
      <c r="F20" s="962"/>
      <c r="G20" s="963"/>
      <c r="H20" s="342"/>
    </row>
    <row r="21" spans="2:8" x14ac:dyDescent="0.25">
      <c r="B21" s="964" t="s">
        <v>469</v>
      </c>
      <c r="C21" s="965"/>
      <c r="D21" s="965"/>
      <c r="E21" s="965"/>
      <c r="F21" s="965"/>
      <c r="G21" s="966"/>
      <c r="H21" s="350"/>
    </row>
    <row r="22" spans="2:8" x14ac:dyDescent="0.25">
      <c r="B22" s="946" t="s">
        <v>478</v>
      </c>
      <c r="C22" s="947"/>
      <c r="D22" s="947"/>
      <c r="E22" s="947"/>
      <c r="F22" s="947"/>
      <c r="G22" s="948"/>
      <c r="H22" s="344">
        <f>SUM(H15:H21)</f>
        <v>0</v>
      </c>
    </row>
    <row r="23" spans="2:8" x14ac:dyDescent="0.25">
      <c r="B23" s="345"/>
      <c r="C23" s="345"/>
      <c r="D23" s="346"/>
    </row>
    <row r="24" spans="2:8" x14ac:dyDescent="0.25">
      <c r="B24" s="967" t="s">
        <v>479</v>
      </c>
      <c r="C24" s="968"/>
      <c r="D24" s="968"/>
      <c r="E24" s="968"/>
      <c r="F24" s="968"/>
      <c r="G24" s="969"/>
      <c r="H24" s="351">
        <f>+H12-H22</f>
        <v>0</v>
      </c>
    </row>
    <row r="26" spans="2:8" x14ac:dyDescent="0.25">
      <c r="B26" s="970" t="s">
        <v>480</v>
      </c>
      <c r="C26" s="971"/>
      <c r="D26" s="971"/>
      <c r="E26" s="971"/>
      <c r="F26" s="971"/>
      <c r="G26" s="972"/>
      <c r="H26" s="352" t="s">
        <v>481</v>
      </c>
    </row>
    <row r="27" spans="2:8" x14ac:dyDescent="0.25">
      <c r="B27" s="937" t="s">
        <v>482</v>
      </c>
      <c r="C27" s="938"/>
      <c r="D27" s="938"/>
      <c r="E27" s="938"/>
      <c r="F27" s="938"/>
      <c r="G27" s="939"/>
      <c r="H27" s="353">
        <f>+H85</f>
        <v>0</v>
      </c>
    </row>
    <row r="28" spans="2:8" x14ac:dyDescent="0.25">
      <c r="B28" s="940" t="s">
        <v>483</v>
      </c>
      <c r="C28" s="941"/>
      <c r="D28" s="941"/>
      <c r="E28" s="941"/>
      <c r="F28" s="941"/>
      <c r="G28" s="942"/>
      <c r="H28" s="354">
        <v>0</v>
      </c>
    </row>
    <row r="29" spans="2:8" x14ac:dyDescent="0.25">
      <c r="B29" s="940" t="s">
        <v>484</v>
      </c>
      <c r="C29" s="941"/>
      <c r="D29" s="941"/>
      <c r="E29" s="941"/>
      <c r="F29" s="941"/>
      <c r="G29" s="942"/>
      <c r="H29" s="354">
        <f>+H100</f>
        <v>0</v>
      </c>
    </row>
    <row r="30" spans="2:8" x14ac:dyDescent="0.25">
      <c r="B30" s="940" t="s">
        <v>485</v>
      </c>
      <c r="C30" s="941"/>
      <c r="D30" s="941"/>
      <c r="E30" s="941"/>
      <c r="F30" s="941"/>
      <c r="G30" s="942"/>
      <c r="H30" s="354">
        <f>+H113+H124</f>
        <v>0</v>
      </c>
    </row>
    <row r="31" spans="2:8" x14ac:dyDescent="0.25">
      <c r="B31" s="940" t="s">
        <v>486</v>
      </c>
      <c r="C31" s="941"/>
      <c r="D31" s="941"/>
      <c r="E31" s="941"/>
      <c r="F31" s="941"/>
      <c r="G31" s="942"/>
      <c r="H31" s="354">
        <f>+H131</f>
        <v>0</v>
      </c>
    </row>
    <row r="32" spans="2:8" x14ac:dyDescent="0.25">
      <c r="B32" s="940" t="s">
        <v>487</v>
      </c>
      <c r="C32" s="941"/>
      <c r="D32" s="941"/>
      <c r="E32" s="941"/>
      <c r="F32" s="941"/>
      <c r="G32" s="942"/>
      <c r="H32" s="354">
        <f>+H136</f>
        <v>0</v>
      </c>
    </row>
    <row r="33" spans="2:8" x14ac:dyDescent="0.25">
      <c r="B33" s="940" t="s">
        <v>488</v>
      </c>
      <c r="C33" s="941"/>
      <c r="D33" s="941"/>
      <c r="E33" s="941"/>
      <c r="F33" s="941"/>
      <c r="G33" s="942"/>
      <c r="H33" s="354">
        <f>+H141</f>
        <v>0</v>
      </c>
    </row>
    <row r="34" spans="2:8" x14ac:dyDescent="0.25">
      <c r="B34" s="940" t="s">
        <v>489</v>
      </c>
      <c r="C34" s="941"/>
      <c r="D34" s="941"/>
      <c r="E34" s="941"/>
      <c r="F34" s="941"/>
      <c r="G34" s="942"/>
      <c r="H34" s="354">
        <f>+H148</f>
        <v>0</v>
      </c>
    </row>
    <row r="35" spans="2:8" x14ac:dyDescent="0.25">
      <c r="B35" s="940" t="s">
        <v>490</v>
      </c>
      <c r="C35" s="941"/>
      <c r="D35" s="941"/>
      <c r="E35" s="941"/>
      <c r="F35" s="941"/>
      <c r="G35" s="942"/>
      <c r="H35" s="354">
        <f>+H153</f>
        <v>0</v>
      </c>
    </row>
    <row r="36" spans="2:8" x14ac:dyDescent="0.25">
      <c r="B36" s="940" t="s">
        <v>491</v>
      </c>
      <c r="C36" s="941"/>
      <c r="D36" s="941"/>
      <c r="E36" s="941"/>
      <c r="F36" s="941"/>
      <c r="G36" s="942"/>
      <c r="H36" s="354">
        <f>+H164</f>
        <v>0</v>
      </c>
    </row>
    <row r="37" spans="2:8" x14ac:dyDescent="0.25">
      <c r="B37" s="940" t="s">
        <v>492</v>
      </c>
      <c r="C37" s="941"/>
      <c r="D37" s="941"/>
      <c r="E37" s="941"/>
      <c r="F37" s="941"/>
      <c r="G37" s="942"/>
      <c r="H37" s="354">
        <f>+H170</f>
        <v>0</v>
      </c>
    </row>
    <row r="38" spans="2:8" x14ac:dyDescent="0.25">
      <c r="B38" s="940" t="s">
        <v>493</v>
      </c>
      <c r="C38" s="941"/>
      <c r="D38" s="941"/>
      <c r="E38" s="941"/>
      <c r="F38" s="941"/>
      <c r="G38" s="942"/>
      <c r="H38" s="354">
        <f>+H176</f>
        <v>0</v>
      </c>
    </row>
    <row r="39" spans="2:8" x14ac:dyDescent="0.25">
      <c r="B39" s="940" t="s">
        <v>494</v>
      </c>
      <c r="C39" s="941"/>
      <c r="D39" s="941"/>
      <c r="E39" s="941"/>
      <c r="F39" s="941"/>
      <c r="G39" s="942"/>
      <c r="H39" s="354">
        <f>+H182</f>
        <v>0</v>
      </c>
    </row>
    <row r="40" spans="2:8" x14ac:dyDescent="0.25">
      <c r="B40" s="940" t="s">
        <v>495</v>
      </c>
      <c r="C40" s="941"/>
      <c r="D40" s="941"/>
      <c r="E40" s="941"/>
      <c r="F40" s="941"/>
      <c r="G40" s="942"/>
      <c r="H40" s="354">
        <f>+H188</f>
        <v>0</v>
      </c>
    </row>
    <row r="41" spans="2:8" x14ac:dyDescent="0.25">
      <c r="B41" s="940" t="s">
        <v>496</v>
      </c>
      <c r="C41" s="941"/>
      <c r="D41" s="941"/>
      <c r="E41" s="941"/>
      <c r="F41" s="941"/>
      <c r="G41" s="942"/>
      <c r="H41" s="354">
        <f>+H194</f>
        <v>0</v>
      </c>
    </row>
    <row r="42" spans="2:8" x14ac:dyDescent="0.25">
      <c r="B42" s="940" t="s">
        <v>497</v>
      </c>
      <c r="C42" s="941"/>
      <c r="D42" s="941"/>
      <c r="E42" s="941"/>
      <c r="F42" s="941"/>
      <c r="G42" s="942"/>
      <c r="H42" s="354">
        <f>+H201</f>
        <v>0</v>
      </c>
    </row>
    <row r="43" spans="2:8" x14ac:dyDescent="0.25">
      <c r="B43" s="940" t="s">
        <v>498</v>
      </c>
      <c r="C43" s="941"/>
      <c r="D43" s="941"/>
      <c r="E43" s="941"/>
      <c r="F43" s="941"/>
      <c r="G43" s="942"/>
      <c r="H43" s="354">
        <f>+H208</f>
        <v>0</v>
      </c>
    </row>
    <row r="44" spans="2:8" x14ac:dyDescent="0.25">
      <c r="B44" s="940" t="s">
        <v>499</v>
      </c>
      <c r="C44" s="941"/>
      <c r="D44" s="941"/>
      <c r="E44" s="941"/>
      <c r="F44" s="941"/>
      <c r="G44" s="942"/>
      <c r="H44" s="354">
        <f>+H213</f>
        <v>0</v>
      </c>
    </row>
    <row r="45" spans="2:8" x14ac:dyDescent="0.25">
      <c r="B45" s="940" t="s">
        <v>500</v>
      </c>
      <c r="C45" s="941"/>
      <c r="D45" s="941"/>
      <c r="E45" s="941"/>
      <c r="F45" s="941"/>
      <c r="G45" s="942"/>
      <c r="H45" s="354">
        <f>+H219</f>
        <v>0</v>
      </c>
    </row>
    <row r="46" spans="2:8" x14ac:dyDescent="0.25">
      <c r="B46" s="940" t="s">
        <v>501</v>
      </c>
      <c r="C46" s="941"/>
      <c r="D46" s="941"/>
      <c r="E46" s="941"/>
      <c r="F46" s="941"/>
      <c r="G46" s="942"/>
      <c r="H46" s="354">
        <f>+H228</f>
        <v>0</v>
      </c>
    </row>
    <row r="47" spans="2:8" x14ac:dyDescent="0.25">
      <c r="B47" s="355" t="s">
        <v>502</v>
      </c>
      <c r="C47" s="356"/>
      <c r="D47" s="356"/>
      <c r="E47" s="356"/>
      <c r="F47" s="356"/>
      <c r="G47" s="357"/>
      <c r="H47" s="358">
        <f>+H237</f>
        <v>0</v>
      </c>
    </row>
    <row r="48" spans="2:8" x14ac:dyDescent="0.25">
      <c r="B48" s="982" t="s">
        <v>503</v>
      </c>
      <c r="C48" s="983"/>
      <c r="D48" s="983"/>
      <c r="E48" s="983"/>
      <c r="F48" s="983"/>
      <c r="G48" s="984"/>
      <c r="H48" s="359">
        <f>SUM(H27:H47)</f>
        <v>0</v>
      </c>
    </row>
    <row r="50" spans="2:9" x14ac:dyDescent="0.25">
      <c r="B50" s="985" t="s">
        <v>504</v>
      </c>
      <c r="C50" s="986"/>
      <c r="D50" s="986"/>
      <c r="E50" s="986"/>
      <c r="F50" s="986"/>
      <c r="G50" s="987"/>
      <c r="H50" s="360">
        <f>+H249</f>
        <v>0</v>
      </c>
    </row>
    <row r="52" spans="2:9" x14ac:dyDescent="0.25">
      <c r="B52" s="982" t="s">
        <v>505</v>
      </c>
      <c r="C52" s="983"/>
      <c r="D52" s="983"/>
      <c r="E52" s="983"/>
      <c r="F52" s="983"/>
      <c r="G52" s="984"/>
      <c r="H52" s="359">
        <f>+H24+H48+H50</f>
        <v>0</v>
      </c>
    </row>
    <row r="56" spans="2:9" ht="15.75" x14ac:dyDescent="0.25">
      <c r="B56" s="988" t="s">
        <v>506</v>
      </c>
      <c r="C56" s="988"/>
      <c r="D56" s="988"/>
      <c r="E56" s="988"/>
      <c r="F56" s="988"/>
      <c r="G56" s="988"/>
      <c r="H56" s="988"/>
      <c r="I56" s="361"/>
    </row>
    <row r="58" spans="2:9" s="364" customFormat="1" x14ac:dyDescent="0.25">
      <c r="B58" s="362" t="s">
        <v>507</v>
      </c>
      <c r="C58" s="339"/>
      <c r="D58" s="363"/>
      <c r="E58" s="363"/>
      <c r="F58" s="363"/>
      <c r="G58" s="363"/>
      <c r="H58" s="363"/>
    </row>
    <row r="59" spans="2:9" s="364" customFormat="1" ht="60" x14ac:dyDescent="0.25">
      <c r="B59" s="365" t="s">
        <v>508</v>
      </c>
      <c r="C59" s="365" t="s">
        <v>509</v>
      </c>
      <c r="D59" s="365" t="s">
        <v>510</v>
      </c>
      <c r="E59" s="365" t="s">
        <v>511</v>
      </c>
      <c r="F59" s="365" t="s">
        <v>512</v>
      </c>
      <c r="G59" s="365" t="s">
        <v>462</v>
      </c>
      <c r="H59" s="365" t="s">
        <v>513</v>
      </c>
    </row>
    <row r="60" spans="2:9" s="364" customFormat="1" ht="12" x14ac:dyDescent="0.25">
      <c r="B60" s="366" t="s">
        <v>514</v>
      </c>
      <c r="C60" s="367"/>
      <c r="D60" s="367"/>
      <c r="E60" s="368">
        <f>IF(C60=0,0,+D60/C60*100)</f>
        <v>0</v>
      </c>
      <c r="F60" s="368">
        <f>+E60-100</f>
        <v>-100</v>
      </c>
      <c r="G60" s="369"/>
      <c r="H60" s="368">
        <f>+G60*F60/100</f>
        <v>0</v>
      </c>
    </row>
    <row r="61" spans="2:9" s="364" customFormat="1" ht="12" x14ac:dyDescent="0.25">
      <c r="B61" s="370" t="s">
        <v>515</v>
      </c>
      <c r="C61" s="367"/>
      <c r="D61" s="367"/>
      <c r="E61" s="368">
        <f t="shared" ref="E61:E66" si="0">IF(C61=0,0,+D61/C61*100)</f>
        <v>0</v>
      </c>
      <c r="F61" s="368">
        <f t="shared" ref="F61:F66" si="1">+E61-100</f>
        <v>-100</v>
      </c>
      <c r="G61" s="367"/>
      <c r="H61" s="368">
        <f t="shared" ref="H61:H83" si="2">+G61*F61/100</f>
        <v>0</v>
      </c>
    </row>
    <row r="62" spans="2:9" s="364" customFormat="1" ht="12" x14ac:dyDescent="0.25">
      <c r="B62" s="370" t="s">
        <v>516</v>
      </c>
      <c r="C62" s="367"/>
      <c r="D62" s="367"/>
      <c r="E62" s="368">
        <f t="shared" si="0"/>
        <v>0</v>
      </c>
      <c r="F62" s="368">
        <f t="shared" si="1"/>
        <v>-100</v>
      </c>
      <c r="G62" s="367"/>
      <c r="H62" s="368">
        <f t="shared" si="2"/>
        <v>0</v>
      </c>
    </row>
    <row r="63" spans="2:9" s="364" customFormat="1" ht="24" x14ac:dyDescent="0.25">
      <c r="B63" s="370" t="s">
        <v>517</v>
      </c>
      <c r="C63" s="367"/>
      <c r="D63" s="367"/>
      <c r="E63" s="368">
        <f t="shared" si="0"/>
        <v>0</v>
      </c>
      <c r="F63" s="368">
        <f t="shared" si="1"/>
        <v>-100</v>
      </c>
      <c r="G63" s="367"/>
      <c r="H63" s="368">
        <f t="shared" si="2"/>
        <v>0</v>
      </c>
    </row>
    <row r="64" spans="2:9" s="364" customFormat="1" ht="12" x14ac:dyDescent="0.25">
      <c r="B64" s="370" t="s">
        <v>518</v>
      </c>
      <c r="C64" s="367"/>
      <c r="D64" s="367"/>
      <c r="E64" s="368">
        <f t="shared" si="0"/>
        <v>0</v>
      </c>
      <c r="F64" s="368">
        <f t="shared" si="1"/>
        <v>-100</v>
      </c>
      <c r="G64" s="367"/>
      <c r="H64" s="368">
        <f t="shared" si="2"/>
        <v>0</v>
      </c>
    </row>
    <row r="65" spans="2:8" s="364" customFormat="1" ht="12" x14ac:dyDescent="0.25">
      <c r="B65" s="370" t="s">
        <v>519</v>
      </c>
      <c r="C65" s="367"/>
      <c r="D65" s="367"/>
      <c r="E65" s="368">
        <f t="shared" si="0"/>
        <v>0</v>
      </c>
      <c r="F65" s="368">
        <f t="shared" si="1"/>
        <v>-100</v>
      </c>
      <c r="G65" s="367"/>
      <c r="H65" s="368">
        <f t="shared" si="2"/>
        <v>0</v>
      </c>
    </row>
    <row r="66" spans="2:8" s="364" customFormat="1" ht="12" x14ac:dyDescent="0.25">
      <c r="B66" s="371" t="s">
        <v>520</v>
      </c>
      <c r="C66" s="367"/>
      <c r="D66" s="367"/>
      <c r="E66" s="368">
        <f t="shared" si="0"/>
        <v>0</v>
      </c>
      <c r="F66" s="368">
        <f t="shared" si="1"/>
        <v>-100</v>
      </c>
      <c r="G66" s="372"/>
      <c r="H66" s="368">
        <f t="shared" si="2"/>
        <v>0</v>
      </c>
    </row>
    <row r="67" spans="2:8" s="364" customFormat="1" ht="12" x14ac:dyDescent="0.25">
      <c r="B67" s="373" t="s">
        <v>521</v>
      </c>
      <c r="C67" s="374">
        <f>SUM(C60:C66)</f>
        <v>0</v>
      </c>
      <c r="D67" s="374">
        <f>SUM(D60:D66)</f>
        <v>0</v>
      </c>
      <c r="E67" s="374"/>
      <c r="F67" s="374"/>
      <c r="G67" s="374">
        <f>SUM(G60:G66)</f>
        <v>0</v>
      </c>
      <c r="H67" s="374">
        <f>SUM(H60:H66)</f>
        <v>0</v>
      </c>
    </row>
    <row r="68" spans="2:8" s="364" customFormat="1" ht="12" x14ac:dyDescent="0.25">
      <c r="B68" s="366" t="s">
        <v>522</v>
      </c>
      <c r="C68" s="367"/>
      <c r="D68" s="367"/>
      <c r="E68" s="368">
        <f t="shared" ref="E68:E73" si="3">IF(C68=0,0,+D68/C68*100)</f>
        <v>0</v>
      </c>
      <c r="F68" s="368">
        <f t="shared" ref="F68:F73" si="4">+E68-100</f>
        <v>-100</v>
      </c>
      <c r="G68" s="369"/>
      <c r="H68" s="368">
        <f t="shared" si="2"/>
        <v>0</v>
      </c>
    </row>
    <row r="69" spans="2:8" s="364" customFormat="1" ht="12" x14ac:dyDescent="0.25">
      <c r="B69" s="370" t="s">
        <v>523</v>
      </c>
      <c r="C69" s="367"/>
      <c r="D69" s="367"/>
      <c r="E69" s="368">
        <f t="shared" si="3"/>
        <v>0</v>
      </c>
      <c r="F69" s="368">
        <f t="shared" si="4"/>
        <v>-100</v>
      </c>
      <c r="G69" s="367"/>
      <c r="H69" s="368">
        <f t="shared" si="2"/>
        <v>0</v>
      </c>
    </row>
    <row r="70" spans="2:8" s="364" customFormat="1" ht="24" x14ac:dyDescent="0.25">
      <c r="B70" s="370" t="s">
        <v>524</v>
      </c>
      <c r="C70" s="367"/>
      <c r="D70" s="367"/>
      <c r="E70" s="368">
        <f t="shared" si="3"/>
        <v>0</v>
      </c>
      <c r="F70" s="368">
        <f t="shared" si="4"/>
        <v>-100</v>
      </c>
      <c r="G70" s="367"/>
      <c r="H70" s="368">
        <f t="shared" si="2"/>
        <v>0</v>
      </c>
    </row>
    <row r="71" spans="2:8" s="364" customFormat="1" ht="12" x14ac:dyDescent="0.25">
      <c r="B71" s="370" t="s">
        <v>525</v>
      </c>
      <c r="C71" s="367"/>
      <c r="D71" s="367"/>
      <c r="E71" s="368">
        <f t="shared" si="3"/>
        <v>0</v>
      </c>
      <c r="F71" s="368">
        <f t="shared" si="4"/>
        <v>-100</v>
      </c>
      <c r="G71" s="367"/>
      <c r="H71" s="368">
        <f t="shared" si="2"/>
        <v>0</v>
      </c>
    </row>
    <row r="72" spans="2:8" s="364" customFormat="1" ht="12" x14ac:dyDescent="0.25">
      <c r="B72" s="370" t="s">
        <v>526</v>
      </c>
      <c r="C72" s="367"/>
      <c r="D72" s="367"/>
      <c r="E72" s="368">
        <f t="shared" si="3"/>
        <v>0</v>
      </c>
      <c r="F72" s="368">
        <f t="shared" si="4"/>
        <v>-100</v>
      </c>
      <c r="G72" s="367"/>
      <c r="H72" s="368">
        <f t="shared" si="2"/>
        <v>0</v>
      </c>
    </row>
    <row r="73" spans="2:8" s="364" customFormat="1" ht="12" x14ac:dyDescent="0.25">
      <c r="B73" s="371" t="s">
        <v>527</v>
      </c>
      <c r="C73" s="367"/>
      <c r="D73" s="367"/>
      <c r="E73" s="368">
        <f t="shared" si="3"/>
        <v>0</v>
      </c>
      <c r="F73" s="368">
        <f t="shared" si="4"/>
        <v>-100</v>
      </c>
      <c r="G73" s="372"/>
      <c r="H73" s="368">
        <f t="shared" si="2"/>
        <v>0</v>
      </c>
    </row>
    <row r="74" spans="2:8" s="364" customFormat="1" ht="12" x14ac:dyDescent="0.25">
      <c r="B74" s="373" t="s">
        <v>528</v>
      </c>
      <c r="C74" s="374">
        <f>SUM(C68:C73)</f>
        <v>0</v>
      </c>
      <c r="D74" s="374">
        <f>SUM(D68:D73)</f>
        <v>0</v>
      </c>
      <c r="E74" s="374"/>
      <c r="F74" s="374"/>
      <c r="G74" s="374">
        <f>SUM(G68:G73)</f>
        <v>0</v>
      </c>
      <c r="H74" s="374">
        <f>SUM(H68:H73)</f>
        <v>0</v>
      </c>
    </row>
    <row r="75" spans="2:8" s="364" customFormat="1" ht="12" x14ac:dyDescent="0.25">
      <c r="B75" s="366" t="s">
        <v>529</v>
      </c>
      <c r="C75" s="367"/>
      <c r="D75" s="367"/>
      <c r="E75" s="368">
        <f t="shared" ref="E75:E83" si="5">IF(C75=0,0,+D75/C75*100)</f>
        <v>0</v>
      </c>
      <c r="F75" s="368">
        <f t="shared" ref="F75:F83" si="6">+E75-100</f>
        <v>-100</v>
      </c>
      <c r="G75" s="369"/>
      <c r="H75" s="368">
        <f t="shared" si="2"/>
        <v>0</v>
      </c>
    </row>
    <row r="76" spans="2:8" s="364" customFormat="1" ht="12" x14ac:dyDescent="0.25">
      <c r="B76" s="370" t="s">
        <v>530</v>
      </c>
      <c r="C76" s="367"/>
      <c r="D76" s="367"/>
      <c r="E76" s="368">
        <f t="shared" si="5"/>
        <v>0</v>
      </c>
      <c r="F76" s="368">
        <f t="shared" si="6"/>
        <v>-100</v>
      </c>
      <c r="G76" s="367"/>
      <c r="H76" s="368">
        <f t="shared" si="2"/>
        <v>0</v>
      </c>
    </row>
    <row r="77" spans="2:8" s="364" customFormat="1" ht="12" x14ac:dyDescent="0.25">
      <c r="B77" s="370" t="s">
        <v>531</v>
      </c>
      <c r="C77" s="367"/>
      <c r="D77" s="367"/>
      <c r="E77" s="368">
        <f t="shared" si="5"/>
        <v>0</v>
      </c>
      <c r="F77" s="368">
        <f t="shared" si="6"/>
        <v>-100</v>
      </c>
      <c r="G77" s="367"/>
      <c r="H77" s="368">
        <f t="shared" si="2"/>
        <v>0</v>
      </c>
    </row>
    <row r="78" spans="2:8" s="364" customFormat="1" ht="12" x14ac:dyDescent="0.25">
      <c r="B78" s="370" t="s">
        <v>532</v>
      </c>
      <c r="C78" s="367"/>
      <c r="D78" s="367"/>
      <c r="E78" s="368">
        <f t="shared" si="5"/>
        <v>0</v>
      </c>
      <c r="F78" s="368">
        <f t="shared" si="6"/>
        <v>-100</v>
      </c>
      <c r="G78" s="367"/>
      <c r="H78" s="368">
        <f t="shared" si="2"/>
        <v>0</v>
      </c>
    </row>
    <row r="79" spans="2:8" s="364" customFormat="1" ht="12" x14ac:dyDescent="0.25">
      <c r="B79" s="370" t="s">
        <v>533</v>
      </c>
      <c r="C79" s="367"/>
      <c r="D79" s="367"/>
      <c r="E79" s="368">
        <f t="shared" si="5"/>
        <v>0</v>
      </c>
      <c r="F79" s="368">
        <f t="shared" si="6"/>
        <v>-100</v>
      </c>
      <c r="G79" s="367"/>
      <c r="H79" s="368">
        <f t="shared" si="2"/>
        <v>0</v>
      </c>
    </row>
    <row r="80" spans="2:8" s="364" customFormat="1" ht="12" x14ac:dyDescent="0.25">
      <c r="B80" s="370" t="s">
        <v>534</v>
      </c>
      <c r="C80" s="367"/>
      <c r="D80" s="367"/>
      <c r="E80" s="368">
        <f t="shared" si="5"/>
        <v>0</v>
      </c>
      <c r="F80" s="368">
        <f t="shared" si="6"/>
        <v>-100</v>
      </c>
      <c r="G80" s="367"/>
      <c r="H80" s="368">
        <f t="shared" si="2"/>
        <v>0</v>
      </c>
    </row>
    <row r="81" spans="2:8" s="364" customFormat="1" ht="12" x14ac:dyDescent="0.25">
      <c r="B81" s="375" t="s">
        <v>535</v>
      </c>
      <c r="C81" s="367"/>
      <c r="D81" s="367"/>
      <c r="E81" s="368">
        <f t="shared" si="5"/>
        <v>0</v>
      </c>
      <c r="F81" s="368">
        <f t="shared" si="6"/>
        <v>-100</v>
      </c>
      <c r="G81" s="367"/>
      <c r="H81" s="368">
        <f t="shared" si="2"/>
        <v>0</v>
      </c>
    </row>
    <row r="82" spans="2:8" s="364" customFormat="1" ht="12" x14ac:dyDescent="0.25">
      <c r="B82" s="375" t="s">
        <v>536</v>
      </c>
      <c r="C82" s="367"/>
      <c r="D82" s="367"/>
      <c r="E82" s="368">
        <f t="shared" si="5"/>
        <v>0</v>
      </c>
      <c r="F82" s="368">
        <f t="shared" si="6"/>
        <v>-100</v>
      </c>
      <c r="G82" s="367"/>
      <c r="H82" s="368">
        <f t="shared" si="2"/>
        <v>0</v>
      </c>
    </row>
    <row r="83" spans="2:8" s="364" customFormat="1" ht="12" x14ac:dyDescent="0.25">
      <c r="B83" s="371" t="s">
        <v>537</v>
      </c>
      <c r="C83" s="367"/>
      <c r="D83" s="367"/>
      <c r="E83" s="368">
        <f t="shared" si="5"/>
        <v>0</v>
      </c>
      <c r="F83" s="368">
        <f t="shared" si="6"/>
        <v>-100</v>
      </c>
      <c r="G83" s="367"/>
      <c r="H83" s="368">
        <f t="shared" si="2"/>
        <v>0</v>
      </c>
    </row>
    <row r="84" spans="2:8" s="364" customFormat="1" ht="12" x14ac:dyDescent="0.25">
      <c r="B84" s="373" t="s">
        <v>538</v>
      </c>
      <c r="C84" s="374">
        <f>SUM(C75:C83)</f>
        <v>0</v>
      </c>
      <c r="D84" s="374">
        <f>SUM(D75:D83)</f>
        <v>0</v>
      </c>
      <c r="E84" s="374"/>
      <c r="F84" s="374"/>
      <c r="G84" s="374">
        <f>SUM(G75:G83)</f>
        <v>0</v>
      </c>
      <c r="H84" s="374">
        <f>SUM(H75:H83)</f>
        <v>0</v>
      </c>
    </row>
    <row r="85" spans="2:8" s="364" customFormat="1" ht="12" x14ac:dyDescent="0.25">
      <c r="B85" s="373" t="s">
        <v>372</v>
      </c>
      <c r="C85" s="374">
        <f>+C67+C74+C84</f>
        <v>0</v>
      </c>
      <c r="D85" s="374">
        <f>+D67+D74+D84</f>
        <v>0</v>
      </c>
      <c r="E85" s="374"/>
      <c r="F85" s="374"/>
      <c r="G85" s="374">
        <f>+G67+G74+G84</f>
        <v>0</v>
      </c>
      <c r="H85" s="374">
        <f>+H67+H74+H84</f>
        <v>0</v>
      </c>
    </row>
    <row r="86" spans="2:8" s="364" customFormat="1" ht="12" x14ac:dyDescent="0.25"/>
    <row r="87" spans="2:8" s="364" customFormat="1" x14ac:dyDescent="0.25">
      <c r="B87" s="362" t="s">
        <v>539</v>
      </c>
      <c r="C87" s="339"/>
      <c r="D87" s="363"/>
      <c r="E87" s="363"/>
      <c r="F87" s="363"/>
    </row>
    <row r="88" spans="2:8" x14ac:dyDescent="0.25">
      <c r="B88" s="237" t="s">
        <v>640</v>
      </c>
    </row>
    <row r="89" spans="2:8" s="364" customFormat="1" ht="12" x14ac:dyDescent="0.25"/>
    <row r="90" spans="2:8" s="364" customFormat="1" x14ac:dyDescent="0.25">
      <c r="B90" s="362" t="s">
        <v>543</v>
      </c>
      <c r="C90" s="339"/>
      <c r="D90" s="363"/>
      <c r="E90" s="363"/>
      <c r="F90" s="363"/>
    </row>
    <row r="91" spans="2:8" s="364" customFormat="1" ht="36" x14ac:dyDescent="0.25">
      <c r="B91" s="973" t="s">
        <v>371</v>
      </c>
      <c r="C91" s="974"/>
      <c r="D91" s="974"/>
      <c r="E91" s="975"/>
      <c r="F91" s="365" t="s">
        <v>472</v>
      </c>
      <c r="G91" s="365" t="s">
        <v>544</v>
      </c>
      <c r="H91" s="365" t="s">
        <v>513</v>
      </c>
    </row>
    <row r="92" spans="2:8" s="364" customFormat="1" ht="12" x14ac:dyDescent="0.25">
      <c r="B92" s="976" t="s">
        <v>545</v>
      </c>
      <c r="C92" s="977"/>
      <c r="D92" s="977"/>
      <c r="E92" s="978"/>
      <c r="F92" s="367"/>
      <c r="G92" s="367"/>
      <c r="H92" s="376">
        <f t="shared" ref="H92:H99" si="7">+F92-G92</f>
        <v>0</v>
      </c>
    </row>
    <row r="93" spans="2:8" s="364" customFormat="1" ht="12" x14ac:dyDescent="0.25">
      <c r="B93" s="979" t="s">
        <v>546</v>
      </c>
      <c r="C93" s="980"/>
      <c r="D93" s="980"/>
      <c r="E93" s="981"/>
      <c r="F93" s="367"/>
      <c r="G93" s="367"/>
      <c r="H93" s="368">
        <f t="shared" si="7"/>
        <v>0</v>
      </c>
    </row>
    <row r="94" spans="2:8" s="364" customFormat="1" ht="12" x14ac:dyDescent="0.25">
      <c r="B94" s="979" t="s">
        <v>547</v>
      </c>
      <c r="C94" s="980"/>
      <c r="D94" s="980"/>
      <c r="E94" s="981"/>
      <c r="F94" s="367"/>
      <c r="G94" s="367"/>
      <c r="H94" s="368">
        <f t="shared" si="7"/>
        <v>0</v>
      </c>
    </row>
    <row r="95" spans="2:8" s="364" customFormat="1" ht="12" x14ac:dyDescent="0.25">
      <c r="B95" s="979" t="s">
        <v>548</v>
      </c>
      <c r="C95" s="980"/>
      <c r="D95" s="980"/>
      <c r="E95" s="981"/>
      <c r="F95" s="367"/>
      <c r="G95" s="367"/>
      <c r="H95" s="368">
        <f t="shared" si="7"/>
        <v>0</v>
      </c>
    </row>
    <row r="96" spans="2:8" s="364" customFormat="1" ht="12" x14ac:dyDescent="0.25">
      <c r="B96" s="979" t="s">
        <v>549</v>
      </c>
      <c r="C96" s="980"/>
      <c r="D96" s="980"/>
      <c r="E96" s="981"/>
      <c r="F96" s="367"/>
      <c r="G96" s="367"/>
      <c r="H96" s="368">
        <f t="shared" si="7"/>
        <v>0</v>
      </c>
    </row>
    <row r="97" spans="2:9" s="364" customFormat="1" ht="12" x14ac:dyDescent="0.25">
      <c r="B97" s="979" t="s">
        <v>550</v>
      </c>
      <c r="C97" s="980"/>
      <c r="D97" s="980"/>
      <c r="E97" s="981"/>
      <c r="F97" s="367"/>
      <c r="G97" s="367"/>
      <c r="H97" s="368">
        <f t="shared" si="7"/>
        <v>0</v>
      </c>
    </row>
    <row r="98" spans="2:9" s="364" customFormat="1" ht="12" x14ac:dyDescent="0.25">
      <c r="B98" s="979" t="s">
        <v>551</v>
      </c>
      <c r="C98" s="980"/>
      <c r="D98" s="980"/>
      <c r="E98" s="981"/>
      <c r="F98" s="367"/>
      <c r="G98" s="367"/>
      <c r="H98" s="368">
        <f t="shared" si="7"/>
        <v>0</v>
      </c>
    </row>
    <row r="99" spans="2:9" s="364" customFormat="1" ht="12" x14ac:dyDescent="0.25">
      <c r="B99" s="993" t="s">
        <v>552</v>
      </c>
      <c r="C99" s="994"/>
      <c r="D99" s="994"/>
      <c r="E99" s="995"/>
      <c r="F99" s="367"/>
      <c r="G99" s="367"/>
      <c r="H99" s="377">
        <f t="shared" si="7"/>
        <v>0</v>
      </c>
    </row>
    <row r="100" spans="2:9" s="364" customFormat="1" ht="12" x14ac:dyDescent="0.25">
      <c r="B100" s="996" t="s">
        <v>372</v>
      </c>
      <c r="C100" s="997"/>
      <c r="D100" s="997"/>
      <c r="E100" s="998"/>
      <c r="F100" s="374">
        <f>SUM(F92:F99)</f>
        <v>0</v>
      </c>
      <c r="G100" s="374">
        <f>SUM(G92:G99)</f>
        <v>0</v>
      </c>
      <c r="H100" s="374">
        <f>SUM(H92:H99)</f>
        <v>0</v>
      </c>
    </row>
    <row r="101" spans="2:9" s="364" customFormat="1" ht="12" x14ac:dyDescent="0.25"/>
    <row r="102" spans="2:9" s="364" customFormat="1" x14ac:dyDescent="0.25">
      <c r="B102" s="362" t="s">
        <v>553</v>
      </c>
      <c r="C102" s="339"/>
      <c r="D102" s="378"/>
      <c r="E102" s="378"/>
      <c r="F102" s="378"/>
      <c r="G102" s="378"/>
      <c r="H102" s="378"/>
      <c r="I102" s="378"/>
    </row>
    <row r="103" spans="2:9" s="364" customFormat="1" ht="21.75" customHeight="1" x14ac:dyDescent="0.25">
      <c r="B103" s="999" t="s">
        <v>554</v>
      </c>
      <c r="C103" s="999"/>
      <c r="D103" s="999"/>
      <c r="E103" s="999"/>
      <c r="F103" s="999"/>
      <c r="G103" s="999"/>
      <c r="H103" s="999"/>
    </row>
    <row r="104" spans="2:9" x14ac:dyDescent="0.25">
      <c r="B104" s="379"/>
      <c r="C104" s="379"/>
      <c r="D104" s="379"/>
      <c r="E104" s="379"/>
      <c r="F104" s="379"/>
      <c r="G104" s="379"/>
      <c r="H104" s="379"/>
    </row>
    <row r="105" spans="2:9" x14ac:dyDescent="0.25">
      <c r="B105" s="238" t="s">
        <v>555</v>
      </c>
      <c r="C105" s="379"/>
      <c r="D105" s="379"/>
      <c r="E105" s="379"/>
      <c r="F105" s="379"/>
      <c r="G105" s="379"/>
      <c r="H105" s="379"/>
    </row>
    <row r="106" spans="2:9" ht="38.25" x14ac:dyDescent="0.25">
      <c r="B106" s="1000" t="s">
        <v>371</v>
      </c>
      <c r="C106" s="1001"/>
      <c r="D106" s="1001"/>
      <c r="E106" s="1001"/>
      <c r="F106" s="1002"/>
      <c r="G106" s="340" t="s">
        <v>641</v>
      </c>
      <c r="H106" s="340" t="s">
        <v>513</v>
      </c>
    </row>
    <row r="107" spans="2:9" x14ac:dyDescent="0.25">
      <c r="B107" s="958" t="s">
        <v>473</v>
      </c>
      <c r="C107" s="959"/>
      <c r="D107" s="959"/>
      <c r="E107" s="959"/>
      <c r="F107" s="960"/>
      <c r="G107" s="341"/>
      <c r="H107" s="376">
        <f t="shared" ref="H107:H112" si="8">-G107</f>
        <v>0</v>
      </c>
    </row>
    <row r="108" spans="2:9" x14ac:dyDescent="0.25">
      <c r="B108" s="961" t="s">
        <v>474</v>
      </c>
      <c r="C108" s="962"/>
      <c r="D108" s="962"/>
      <c r="E108" s="962"/>
      <c r="F108" s="963"/>
      <c r="G108" s="342"/>
      <c r="H108" s="368">
        <f t="shared" si="8"/>
        <v>0</v>
      </c>
    </row>
    <row r="109" spans="2:9" x14ac:dyDescent="0.25">
      <c r="B109" s="961" t="s">
        <v>475</v>
      </c>
      <c r="C109" s="962"/>
      <c r="D109" s="962"/>
      <c r="E109" s="962"/>
      <c r="F109" s="963"/>
      <c r="G109" s="342"/>
      <c r="H109" s="368">
        <f t="shared" si="8"/>
        <v>0</v>
      </c>
    </row>
    <row r="110" spans="2:9" x14ac:dyDescent="0.25">
      <c r="B110" s="961" t="s">
        <v>466</v>
      </c>
      <c r="C110" s="962"/>
      <c r="D110" s="962"/>
      <c r="E110" s="962"/>
      <c r="F110" s="963"/>
      <c r="G110" s="342"/>
      <c r="H110" s="368">
        <f t="shared" si="8"/>
        <v>0</v>
      </c>
    </row>
    <row r="111" spans="2:9" x14ac:dyDescent="0.25">
      <c r="B111" s="961" t="s">
        <v>477</v>
      </c>
      <c r="C111" s="962"/>
      <c r="D111" s="962"/>
      <c r="E111" s="962"/>
      <c r="F111" s="963"/>
      <c r="G111" s="342"/>
      <c r="H111" s="368">
        <f t="shared" si="8"/>
        <v>0</v>
      </c>
    </row>
    <row r="112" spans="2:9" x14ac:dyDescent="0.25">
      <c r="B112" s="964" t="s">
        <v>469</v>
      </c>
      <c r="C112" s="965"/>
      <c r="D112" s="965"/>
      <c r="E112" s="965"/>
      <c r="F112" s="966"/>
      <c r="G112" s="350"/>
      <c r="H112" s="368">
        <f t="shared" si="8"/>
        <v>0</v>
      </c>
    </row>
    <row r="113" spans="2:12" x14ac:dyDescent="0.25">
      <c r="B113" s="380" t="s">
        <v>372</v>
      </c>
      <c r="C113" s="381"/>
      <c r="D113" s="381"/>
      <c r="E113" s="381"/>
      <c r="F113" s="381"/>
      <c r="G113" s="344">
        <f>SUM(G107:G112)</f>
        <v>0</v>
      </c>
      <c r="H113" s="344">
        <f>SUM(H107:H112)</f>
        <v>0</v>
      </c>
    </row>
    <row r="114" spans="2:12" x14ac:dyDescent="0.25">
      <c r="B114" s="379"/>
      <c r="C114" s="379"/>
      <c r="D114" s="379"/>
      <c r="E114" s="379"/>
      <c r="F114" s="379"/>
      <c r="G114" s="379"/>
      <c r="H114" s="379"/>
    </row>
    <row r="115" spans="2:12" ht="37.5" customHeight="1" x14ac:dyDescent="0.25">
      <c r="B115" s="1003" t="s">
        <v>557</v>
      </c>
      <c r="C115" s="1003"/>
      <c r="D115" s="1003"/>
      <c r="E115" s="1003"/>
      <c r="F115" s="1003"/>
      <c r="G115" s="1003"/>
      <c r="H115" s="1003"/>
    </row>
    <row r="116" spans="2:12" ht="38.25" x14ac:dyDescent="0.25">
      <c r="B116" s="989" t="s">
        <v>558</v>
      </c>
      <c r="C116" s="382" t="s">
        <v>559</v>
      </c>
      <c r="D116" s="382" t="s">
        <v>560</v>
      </c>
      <c r="E116" s="382" t="s">
        <v>561</v>
      </c>
      <c r="F116" s="382" t="s">
        <v>562</v>
      </c>
      <c r="G116" s="382" t="s">
        <v>563</v>
      </c>
      <c r="H116" s="382" t="s">
        <v>513</v>
      </c>
    </row>
    <row r="117" spans="2:12" x14ac:dyDescent="0.25">
      <c r="B117" s="989"/>
      <c r="C117" s="383" t="s">
        <v>564</v>
      </c>
      <c r="D117" s="383" t="s">
        <v>565</v>
      </c>
      <c r="E117" s="383" t="s">
        <v>566</v>
      </c>
      <c r="F117" s="383" t="s">
        <v>567</v>
      </c>
      <c r="G117" s="383" t="s">
        <v>568</v>
      </c>
      <c r="H117" s="384" t="s">
        <v>569</v>
      </c>
    </row>
    <row r="118" spans="2:12" x14ac:dyDescent="0.25">
      <c r="B118" s="385" t="s">
        <v>570</v>
      </c>
      <c r="C118" s="386"/>
      <c r="D118" s="386"/>
      <c r="E118" s="386"/>
      <c r="F118" s="387">
        <f t="shared" ref="F118:F123" si="9">+(C118+D118+E118)/3</f>
        <v>0</v>
      </c>
      <c r="G118" s="386"/>
      <c r="H118" s="388">
        <f t="shared" ref="H118:H123" si="10">(+G118*(100-F118)/100)</f>
        <v>0</v>
      </c>
      <c r="L118" s="389"/>
    </row>
    <row r="119" spans="2:12" x14ac:dyDescent="0.25">
      <c r="B119" s="390" t="s">
        <v>571</v>
      </c>
      <c r="C119" s="391"/>
      <c r="D119" s="391"/>
      <c r="E119" s="391"/>
      <c r="F119" s="392">
        <f t="shared" si="9"/>
        <v>0</v>
      </c>
      <c r="G119" s="391"/>
      <c r="H119" s="388">
        <f t="shared" si="10"/>
        <v>0</v>
      </c>
    </row>
    <row r="120" spans="2:12" x14ac:dyDescent="0.25">
      <c r="B120" s="390" t="s">
        <v>572</v>
      </c>
      <c r="C120" s="391"/>
      <c r="D120" s="391"/>
      <c r="E120" s="391"/>
      <c r="F120" s="392">
        <f t="shared" si="9"/>
        <v>0</v>
      </c>
      <c r="G120" s="391"/>
      <c r="H120" s="388">
        <f t="shared" si="10"/>
        <v>0</v>
      </c>
    </row>
    <row r="121" spans="2:12" x14ac:dyDescent="0.25">
      <c r="B121" s="390" t="s">
        <v>573</v>
      </c>
      <c r="C121" s="391"/>
      <c r="D121" s="391"/>
      <c r="E121" s="391"/>
      <c r="F121" s="392">
        <f t="shared" si="9"/>
        <v>0</v>
      </c>
      <c r="G121" s="391"/>
      <c r="H121" s="388">
        <f t="shared" si="10"/>
        <v>0</v>
      </c>
    </row>
    <row r="122" spans="2:12" x14ac:dyDescent="0.25">
      <c r="B122" s="390" t="s">
        <v>574</v>
      </c>
      <c r="C122" s="391"/>
      <c r="D122" s="391"/>
      <c r="E122" s="391"/>
      <c r="F122" s="392">
        <f t="shared" si="9"/>
        <v>0</v>
      </c>
      <c r="G122" s="391"/>
      <c r="H122" s="388">
        <f t="shared" si="10"/>
        <v>0</v>
      </c>
    </row>
    <row r="123" spans="2:12" x14ac:dyDescent="0.25">
      <c r="B123" s="393" t="s">
        <v>575</v>
      </c>
      <c r="C123" s="391"/>
      <c r="D123" s="394"/>
      <c r="E123" s="394"/>
      <c r="F123" s="395">
        <f t="shared" si="9"/>
        <v>0</v>
      </c>
      <c r="G123" s="394"/>
      <c r="H123" s="388">
        <f t="shared" si="10"/>
        <v>0</v>
      </c>
    </row>
    <row r="124" spans="2:12" s="339" customFormat="1" x14ac:dyDescent="0.25">
      <c r="B124" s="396" t="s">
        <v>372</v>
      </c>
      <c r="C124" s="397"/>
      <c r="D124" s="397"/>
      <c r="E124" s="397"/>
      <c r="F124" s="397"/>
      <c r="G124" s="397">
        <f>SUM(G118:G123)</f>
        <v>0</v>
      </c>
      <c r="H124" s="398">
        <f>SUM(H118:H123)</f>
        <v>0</v>
      </c>
    </row>
    <row r="125" spans="2:12" x14ac:dyDescent="0.25">
      <c r="B125" s="379"/>
      <c r="C125" s="379"/>
      <c r="D125" s="379"/>
      <c r="E125" s="379"/>
      <c r="F125" s="379"/>
      <c r="G125" s="379"/>
      <c r="H125" s="379"/>
    </row>
    <row r="126" spans="2:12" s="364" customFormat="1" x14ac:dyDescent="0.25">
      <c r="B126" s="362" t="s">
        <v>576</v>
      </c>
      <c r="C126" s="339"/>
      <c r="D126" s="378"/>
      <c r="E126" s="378"/>
      <c r="F126" s="378"/>
    </row>
    <row r="127" spans="2:12" s="364" customFormat="1" ht="60" x14ac:dyDescent="0.25">
      <c r="B127" s="973" t="s">
        <v>371</v>
      </c>
      <c r="C127" s="974"/>
      <c r="D127" s="974"/>
      <c r="E127" s="975"/>
      <c r="F127" s="365" t="s">
        <v>577</v>
      </c>
      <c r="G127" s="365" t="s">
        <v>578</v>
      </c>
      <c r="H127" s="365" t="s">
        <v>513</v>
      </c>
    </row>
    <row r="128" spans="2:12" s="364" customFormat="1" ht="12" x14ac:dyDescent="0.25">
      <c r="B128" s="1052"/>
      <c r="C128" s="1053"/>
      <c r="D128" s="1053"/>
      <c r="E128" s="1054"/>
      <c r="F128" s="399"/>
      <c r="G128" s="399"/>
      <c r="H128" s="400">
        <f>+F128-G128</f>
        <v>0</v>
      </c>
    </row>
    <row r="129" spans="2:8" s="364" customFormat="1" ht="12" x14ac:dyDescent="0.25">
      <c r="B129" s="990"/>
      <c r="C129" s="991"/>
      <c r="D129" s="991"/>
      <c r="E129" s="992"/>
      <c r="F129" s="399"/>
      <c r="G129" s="399"/>
      <c r="H129" s="401">
        <f>+F129-G129</f>
        <v>0</v>
      </c>
    </row>
    <row r="130" spans="2:8" s="364" customFormat="1" ht="12" x14ac:dyDescent="0.25">
      <c r="B130" s="1006"/>
      <c r="C130" s="1007"/>
      <c r="D130" s="1007"/>
      <c r="E130" s="1008"/>
      <c r="F130" s="399"/>
      <c r="G130" s="399"/>
      <c r="H130" s="402">
        <f>+F130-G130</f>
        <v>0</v>
      </c>
    </row>
    <row r="131" spans="2:8" s="364" customFormat="1" ht="12" x14ac:dyDescent="0.25">
      <c r="B131" s="996" t="s">
        <v>372</v>
      </c>
      <c r="C131" s="997"/>
      <c r="D131" s="997"/>
      <c r="E131" s="998"/>
      <c r="F131" s="403">
        <f>SUM(F128:F130)</f>
        <v>0</v>
      </c>
      <c r="G131" s="403">
        <f>SUM(G128:G130)</f>
        <v>0</v>
      </c>
      <c r="H131" s="403">
        <f>SUM(H128:H130)</f>
        <v>0</v>
      </c>
    </row>
    <row r="132" spans="2:8" s="364" customFormat="1" ht="12" x14ac:dyDescent="0.25"/>
    <row r="133" spans="2:8" s="364" customFormat="1" x14ac:dyDescent="0.25">
      <c r="B133" s="362" t="s">
        <v>579</v>
      </c>
      <c r="C133" s="339"/>
    </row>
    <row r="134" spans="2:8" s="364" customFormat="1" ht="12" x14ac:dyDescent="0.25">
      <c r="B134" s="973" t="s">
        <v>371</v>
      </c>
      <c r="C134" s="974"/>
      <c r="D134" s="974"/>
      <c r="E134" s="974"/>
      <c r="F134" s="975"/>
      <c r="G134" s="365" t="s">
        <v>481</v>
      </c>
      <c r="H134" s="365" t="s">
        <v>513</v>
      </c>
    </row>
    <row r="135" spans="2:8" s="364" customFormat="1" ht="12" x14ac:dyDescent="0.25">
      <c r="B135" s="1009" t="s">
        <v>580</v>
      </c>
      <c r="C135" s="1010"/>
      <c r="D135" s="1010"/>
      <c r="E135" s="1010"/>
      <c r="F135" s="1011"/>
      <c r="G135" s="404"/>
      <c r="H135" s="405">
        <f>-G135</f>
        <v>0</v>
      </c>
    </row>
    <row r="136" spans="2:8" s="364" customFormat="1" ht="12" x14ac:dyDescent="0.25">
      <c r="B136" s="996" t="s">
        <v>372</v>
      </c>
      <c r="C136" s="997"/>
      <c r="D136" s="997"/>
      <c r="E136" s="997"/>
      <c r="F136" s="997"/>
      <c r="G136" s="998"/>
      <c r="H136" s="374">
        <f>+H135</f>
        <v>0</v>
      </c>
    </row>
    <row r="137" spans="2:8" s="364" customFormat="1" ht="12" x14ac:dyDescent="0.25"/>
    <row r="138" spans="2:8" s="364" customFormat="1" x14ac:dyDescent="0.25">
      <c r="B138" s="362" t="s">
        <v>581</v>
      </c>
      <c r="C138" s="339"/>
      <c r="D138" s="363"/>
      <c r="E138" s="363"/>
      <c r="F138" s="363"/>
    </row>
    <row r="139" spans="2:8" s="364" customFormat="1" ht="12" x14ac:dyDescent="0.25">
      <c r="B139" s="973" t="s">
        <v>371</v>
      </c>
      <c r="C139" s="974"/>
      <c r="D139" s="974"/>
      <c r="E139" s="974"/>
      <c r="F139" s="975"/>
      <c r="G139" s="365" t="s">
        <v>481</v>
      </c>
      <c r="H139" s="365" t="s">
        <v>513</v>
      </c>
    </row>
    <row r="140" spans="2:8" s="364" customFormat="1" ht="25.5" customHeight="1" x14ac:dyDescent="0.25">
      <c r="B140" s="1009" t="s">
        <v>582</v>
      </c>
      <c r="C140" s="1010"/>
      <c r="D140" s="1010"/>
      <c r="E140" s="1010"/>
      <c r="F140" s="1011"/>
      <c r="G140" s="406"/>
      <c r="H140" s="407">
        <f>-G140</f>
        <v>0</v>
      </c>
    </row>
    <row r="141" spans="2:8" s="364" customFormat="1" ht="12" x14ac:dyDescent="0.25">
      <c r="B141" s="996" t="s">
        <v>372</v>
      </c>
      <c r="C141" s="997"/>
      <c r="D141" s="997"/>
      <c r="E141" s="997"/>
      <c r="F141" s="997"/>
      <c r="G141" s="998"/>
      <c r="H141" s="374">
        <f>+H140</f>
        <v>0</v>
      </c>
    </row>
    <row r="142" spans="2:8" s="364" customFormat="1" ht="12" x14ac:dyDescent="0.25"/>
    <row r="143" spans="2:8" s="364" customFormat="1" x14ac:dyDescent="0.25">
      <c r="B143" s="362" t="s">
        <v>583</v>
      </c>
      <c r="C143" s="339"/>
      <c r="D143" s="363"/>
      <c r="E143" s="363"/>
      <c r="F143" s="363"/>
    </row>
    <row r="144" spans="2:8" s="364" customFormat="1" ht="72" x14ac:dyDescent="0.25">
      <c r="B144" s="973" t="s">
        <v>371</v>
      </c>
      <c r="C144" s="975"/>
      <c r="D144" s="365" t="s">
        <v>584</v>
      </c>
      <c r="E144" s="365" t="s">
        <v>585</v>
      </c>
      <c r="F144" s="365" t="s">
        <v>586</v>
      </c>
      <c r="G144" s="365" t="s">
        <v>462</v>
      </c>
      <c r="H144" s="365" t="s">
        <v>513</v>
      </c>
    </row>
    <row r="145" spans="2:8" s="364" customFormat="1" ht="12" x14ac:dyDescent="0.25">
      <c r="B145" s="1036"/>
      <c r="C145" s="1038"/>
      <c r="D145" s="367"/>
      <c r="E145" s="367"/>
      <c r="F145" s="408">
        <f>+D145*E145/100</f>
        <v>0</v>
      </c>
      <c r="G145" s="367"/>
      <c r="H145" s="376">
        <f>+F145-G145</f>
        <v>0</v>
      </c>
    </row>
    <row r="146" spans="2:8" s="364" customFormat="1" ht="12" x14ac:dyDescent="0.25">
      <c r="B146" s="1012"/>
      <c r="C146" s="1013"/>
      <c r="D146" s="367"/>
      <c r="E146" s="367"/>
      <c r="F146" s="409">
        <f>+D146*E146/100</f>
        <v>0</v>
      </c>
      <c r="G146" s="367"/>
      <c r="H146" s="368">
        <f>+F146-G146</f>
        <v>0</v>
      </c>
    </row>
    <row r="147" spans="2:8" s="364" customFormat="1" ht="12" x14ac:dyDescent="0.25">
      <c r="B147" s="1014"/>
      <c r="C147" s="1015"/>
      <c r="D147" s="367"/>
      <c r="E147" s="367"/>
      <c r="F147" s="410">
        <f>+D147*E147/100</f>
        <v>0</v>
      </c>
      <c r="G147" s="367"/>
      <c r="H147" s="377">
        <f>+F147-G147</f>
        <v>0</v>
      </c>
    </row>
    <row r="148" spans="2:8" s="364" customFormat="1" ht="12" x14ac:dyDescent="0.25">
      <c r="B148" s="996" t="s">
        <v>372</v>
      </c>
      <c r="C148" s="998"/>
      <c r="D148" s="374">
        <f>SUM(D145:D147)</f>
        <v>0</v>
      </c>
      <c r="E148" s="374"/>
      <c r="F148" s="374">
        <f>SUM(F145:F147)</f>
        <v>0</v>
      </c>
      <c r="G148" s="374">
        <f>SUM(G145:G147)</f>
        <v>0</v>
      </c>
      <c r="H148" s="374">
        <f>SUM(H145:H147)</f>
        <v>0</v>
      </c>
    </row>
    <row r="149" spans="2:8" s="364" customFormat="1" ht="12" x14ac:dyDescent="0.25"/>
    <row r="150" spans="2:8" s="364" customFormat="1" x14ac:dyDescent="0.25">
      <c r="B150" s="362" t="s">
        <v>587</v>
      </c>
      <c r="C150" s="339"/>
      <c r="D150" s="362"/>
      <c r="E150" s="362"/>
      <c r="F150" s="362"/>
    </row>
    <row r="151" spans="2:8" s="364" customFormat="1" ht="84" x14ac:dyDescent="0.25">
      <c r="B151" s="1016" t="s">
        <v>371</v>
      </c>
      <c r="C151" s="1016"/>
      <c r="D151" s="1016"/>
      <c r="E151" s="1016"/>
      <c r="F151" s="365" t="s">
        <v>588</v>
      </c>
      <c r="G151" s="365" t="s">
        <v>589</v>
      </c>
      <c r="H151" s="365" t="s">
        <v>513</v>
      </c>
    </row>
    <row r="152" spans="2:8" s="364" customFormat="1" ht="12" customHeight="1" x14ac:dyDescent="0.25">
      <c r="B152" s="1017" t="s">
        <v>590</v>
      </c>
      <c r="C152" s="1017"/>
      <c r="D152" s="1017"/>
      <c r="E152" s="1017"/>
      <c r="F152" s="411"/>
      <c r="G152" s="411"/>
      <c r="H152" s="400">
        <f>-F152+G152</f>
        <v>0</v>
      </c>
    </row>
    <row r="153" spans="2:8" s="364" customFormat="1" ht="12" x14ac:dyDescent="0.25">
      <c r="B153" s="1016" t="s">
        <v>372</v>
      </c>
      <c r="C153" s="1016"/>
      <c r="D153" s="1016"/>
      <c r="E153" s="1016"/>
      <c r="F153" s="412">
        <f>+F152</f>
        <v>0</v>
      </c>
      <c r="G153" s="412">
        <f>+G152</f>
        <v>0</v>
      </c>
      <c r="H153" s="403">
        <f>+H152</f>
        <v>0</v>
      </c>
    </row>
    <row r="154" spans="2:8" s="364" customFormat="1" ht="12" x14ac:dyDescent="0.25"/>
    <row r="155" spans="2:8" s="364" customFormat="1" x14ac:dyDescent="0.25">
      <c r="B155" s="362" t="s">
        <v>591</v>
      </c>
      <c r="C155" s="339"/>
      <c r="D155" s="363"/>
      <c r="E155" s="363"/>
      <c r="F155" s="363"/>
    </row>
    <row r="156" spans="2:8" s="364" customFormat="1" ht="12" x14ac:dyDescent="0.25">
      <c r="B156" s="973" t="s">
        <v>371</v>
      </c>
      <c r="C156" s="974"/>
      <c r="D156" s="974"/>
      <c r="E156" s="974"/>
      <c r="F156" s="975"/>
      <c r="G156" s="365" t="s">
        <v>481</v>
      </c>
      <c r="H156" s="365" t="s">
        <v>513</v>
      </c>
    </row>
    <row r="157" spans="2:8" s="364" customFormat="1" ht="12" customHeight="1" x14ac:dyDescent="0.25">
      <c r="B157" s="413" t="s">
        <v>592</v>
      </c>
      <c r="C157" s="1009" t="s">
        <v>593</v>
      </c>
      <c r="D157" s="1010"/>
      <c r="E157" s="1010"/>
      <c r="F157" s="1011"/>
      <c r="G157" s="414"/>
      <c r="H157" s="415">
        <f>+G157</f>
        <v>0</v>
      </c>
    </row>
    <row r="158" spans="2:8" s="364" customFormat="1" ht="12" customHeight="1" x14ac:dyDescent="0.25">
      <c r="B158" s="416" t="s">
        <v>594</v>
      </c>
      <c r="C158" s="1009" t="s">
        <v>595</v>
      </c>
      <c r="D158" s="1010"/>
      <c r="E158" s="1010"/>
      <c r="F158" s="1011"/>
      <c r="G158" s="414"/>
      <c r="H158" s="415">
        <f>-G158</f>
        <v>0</v>
      </c>
    </row>
    <row r="159" spans="2:8" s="364" customFormat="1" ht="12" x14ac:dyDescent="0.25">
      <c r="B159" s="1018" t="s">
        <v>596</v>
      </c>
      <c r="C159" s="976" t="s">
        <v>597</v>
      </c>
      <c r="D159" s="977"/>
      <c r="E159" s="977"/>
      <c r="F159" s="978"/>
      <c r="G159" s="411"/>
      <c r="H159" s="1004">
        <f>+G160-G159</f>
        <v>0</v>
      </c>
    </row>
    <row r="160" spans="2:8" s="364" customFormat="1" ht="12" x14ac:dyDescent="0.25">
      <c r="B160" s="1019"/>
      <c r="C160" s="993" t="s">
        <v>598</v>
      </c>
      <c r="D160" s="994"/>
      <c r="E160" s="994"/>
      <c r="F160" s="995"/>
      <c r="G160" s="417"/>
      <c r="H160" s="1005"/>
    </row>
    <row r="161" spans="2:8" s="364" customFormat="1" ht="15" customHeight="1" x14ac:dyDescent="0.25">
      <c r="B161" s="1020" t="s">
        <v>599</v>
      </c>
      <c r="C161" s="1022" t="s">
        <v>600</v>
      </c>
      <c r="D161" s="1023"/>
      <c r="E161" s="1023"/>
      <c r="F161" s="1024"/>
      <c r="G161" s="411"/>
      <c r="H161" s="1025">
        <f>+G161-G162</f>
        <v>0</v>
      </c>
    </row>
    <row r="162" spans="2:8" s="364" customFormat="1" ht="12" x14ac:dyDescent="0.25">
      <c r="B162" s="1021"/>
      <c r="C162" s="1027" t="s">
        <v>601</v>
      </c>
      <c r="D162" s="1028"/>
      <c r="E162" s="1028"/>
      <c r="F162" s="1029"/>
      <c r="G162" s="417"/>
      <c r="H162" s="1026"/>
    </row>
    <row r="163" spans="2:8" s="364" customFormat="1" x14ac:dyDescent="0.25">
      <c r="B163" s="418" t="s">
        <v>602</v>
      </c>
      <c r="C163" s="1030" t="s">
        <v>603</v>
      </c>
      <c r="D163" s="1031"/>
      <c r="E163" s="1031"/>
      <c r="F163" s="1032"/>
      <c r="G163" s="414"/>
      <c r="H163" s="402">
        <f>-G163</f>
        <v>0</v>
      </c>
    </row>
    <row r="164" spans="2:8" s="364" customFormat="1" ht="12" x14ac:dyDescent="0.25">
      <c r="B164" s="996" t="s">
        <v>372</v>
      </c>
      <c r="C164" s="997"/>
      <c r="D164" s="997"/>
      <c r="E164" s="997"/>
      <c r="F164" s="997"/>
      <c r="G164" s="998"/>
      <c r="H164" s="374">
        <f>SUM(H157:H163)</f>
        <v>0</v>
      </c>
    </row>
    <row r="165" spans="2:8" s="421" customFormat="1" ht="12" x14ac:dyDescent="0.25">
      <c r="B165" s="419"/>
      <c r="C165" s="419"/>
      <c r="D165" s="419"/>
      <c r="E165" s="419"/>
      <c r="F165" s="419"/>
      <c r="G165" s="419"/>
      <c r="H165" s="420"/>
    </row>
    <row r="166" spans="2:8" s="364" customFormat="1" x14ac:dyDescent="0.25">
      <c r="B166" s="362" t="s">
        <v>604</v>
      </c>
      <c r="C166" s="339"/>
      <c r="D166" s="363"/>
      <c r="E166" s="363"/>
    </row>
    <row r="167" spans="2:8" s="364" customFormat="1" ht="12" x14ac:dyDescent="0.25">
      <c r="B167" s="422" t="s">
        <v>371</v>
      </c>
      <c r="C167" s="423"/>
      <c r="D167" s="423"/>
      <c r="E167" s="423"/>
      <c r="F167" s="423"/>
      <c r="G167" s="365" t="s">
        <v>481</v>
      </c>
      <c r="H167" s="365" t="s">
        <v>513</v>
      </c>
    </row>
    <row r="168" spans="2:8" s="364" customFormat="1" ht="12" x14ac:dyDescent="0.25">
      <c r="B168" s="976" t="s">
        <v>605</v>
      </c>
      <c r="C168" s="977"/>
      <c r="D168" s="977"/>
      <c r="E168" s="977"/>
      <c r="F168" s="978"/>
      <c r="G168" s="411"/>
      <c r="H168" s="400">
        <f>-G168</f>
        <v>0</v>
      </c>
    </row>
    <row r="169" spans="2:8" s="364" customFormat="1" ht="24.75" customHeight="1" x14ac:dyDescent="0.25">
      <c r="B169" s="993" t="s">
        <v>606</v>
      </c>
      <c r="C169" s="994"/>
      <c r="D169" s="994"/>
      <c r="E169" s="994"/>
      <c r="F169" s="995"/>
      <c r="G169" s="417"/>
      <c r="H169" s="402">
        <f>-G169</f>
        <v>0</v>
      </c>
    </row>
    <row r="170" spans="2:8" s="364" customFormat="1" ht="12" x14ac:dyDescent="0.25">
      <c r="B170" s="996" t="s">
        <v>372</v>
      </c>
      <c r="C170" s="997"/>
      <c r="D170" s="997"/>
      <c r="E170" s="997"/>
      <c r="F170" s="997"/>
      <c r="G170" s="998"/>
      <c r="H170" s="374">
        <f>SUM(H168:H169)</f>
        <v>0</v>
      </c>
    </row>
    <row r="171" spans="2:8" s="364" customFormat="1" ht="12" x14ac:dyDescent="0.25"/>
    <row r="172" spans="2:8" s="364" customFormat="1" x14ac:dyDescent="0.25">
      <c r="B172" s="362" t="s">
        <v>607</v>
      </c>
      <c r="C172" s="339"/>
      <c r="D172" s="363"/>
      <c r="E172" s="363"/>
      <c r="F172" s="363"/>
    </row>
    <row r="173" spans="2:8" s="364" customFormat="1" ht="12" x14ac:dyDescent="0.25">
      <c r="B173" s="973" t="s">
        <v>371</v>
      </c>
      <c r="C173" s="974"/>
      <c r="D173" s="974"/>
      <c r="E173" s="974"/>
      <c r="F173" s="975"/>
      <c r="G173" s="424" t="s">
        <v>481</v>
      </c>
      <c r="H173" s="365" t="s">
        <v>513</v>
      </c>
    </row>
    <row r="174" spans="2:8" s="425" customFormat="1" ht="12" x14ac:dyDescent="0.25">
      <c r="B174" s="976" t="s">
        <v>608</v>
      </c>
      <c r="C174" s="977"/>
      <c r="D174" s="977"/>
      <c r="E174" s="977"/>
      <c r="F174" s="978"/>
      <c r="G174" s="411"/>
      <c r="H174" s="400">
        <f>-G174</f>
        <v>0</v>
      </c>
    </row>
    <row r="175" spans="2:8" s="425" customFormat="1" ht="12" x14ac:dyDescent="0.25">
      <c r="B175" s="993" t="s">
        <v>609</v>
      </c>
      <c r="C175" s="994"/>
      <c r="D175" s="994"/>
      <c r="E175" s="994"/>
      <c r="F175" s="995"/>
      <c r="G175" s="417"/>
      <c r="H175" s="402">
        <f>-G175</f>
        <v>0</v>
      </c>
    </row>
    <row r="176" spans="2:8" s="364" customFormat="1" ht="12" x14ac:dyDescent="0.25">
      <c r="B176" s="996" t="s">
        <v>372</v>
      </c>
      <c r="C176" s="997"/>
      <c r="D176" s="997"/>
      <c r="E176" s="997"/>
      <c r="F176" s="997"/>
      <c r="G176" s="998"/>
      <c r="H176" s="374">
        <f>SUM(H174:H175)</f>
        <v>0</v>
      </c>
    </row>
    <row r="177" spans="2:8" s="364" customFormat="1" ht="12" x14ac:dyDescent="0.25"/>
    <row r="178" spans="2:8" s="364" customFormat="1" x14ac:dyDescent="0.25">
      <c r="B178" s="362" t="s">
        <v>610</v>
      </c>
      <c r="C178" s="339"/>
      <c r="D178" s="363"/>
    </row>
    <row r="179" spans="2:8" s="364" customFormat="1" ht="12" x14ac:dyDescent="0.25">
      <c r="B179" s="973" t="s">
        <v>371</v>
      </c>
      <c r="C179" s="974"/>
      <c r="D179" s="974"/>
      <c r="E179" s="974"/>
      <c r="F179" s="975"/>
      <c r="G179" s="424" t="s">
        <v>481</v>
      </c>
      <c r="H179" s="365" t="s">
        <v>513</v>
      </c>
    </row>
    <row r="180" spans="2:8" s="364" customFormat="1" ht="12" customHeight="1" x14ac:dyDescent="0.25">
      <c r="B180" s="976" t="s">
        <v>611</v>
      </c>
      <c r="C180" s="977"/>
      <c r="D180" s="977"/>
      <c r="E180" s="977"/>
      <c r="F180" s="978"/>
      <c r="G180" s="369"/>
      <c r="H180" s="376">
        <f>+G180</f>
        <v>0</v>
      </c>
    </row>
    <row r="181" spans="2:8" s="364" customFormat="1" ht="12" x14ac:dyDescent="0.25">
      <c r="B181" s="993" t="s">
        <v>612</v>
      </c>
      <c r="C181" s="994"/>
      <c r="D181" s="994"/>
      <c r="E181" s="994"/>
      <c r="F181" s="995"/>
      <c r="G181" s="372"/>
      <c r="H181" s="377">
        <f>-G181</f>
        <v>0</v>
      </c>
    </row>
    <row r="182" spans="2:8" s="364" customFormat="1" ht="12" x14ac:dyDescent="0.25">
      <c r="B182" s="996" t="s">
        <v>372</v>
      </c>
      <c r="C182" s="997"/>
      <c r="D182" s="997"/>
      <c r="E182" s="997"/>
      <c r="F182" s="997"/>
      <c r="G182" s="998"/>
      <c r="H182" s="374">
        <f>SUM(H180:H181)</f>
        <v>0</v>
      </c>
    </row>
    <row r="183" spans="2:8" s="364" customFormat="1" ht="12" x14ac:dyDescent="0.25"/>
    <row r="184" spans="2:8" s="364" customFormat="1" x14ac:dyDescent="0.25">
      <c r="B184" s="362" t="s">
        <v>613</v>
      </c>
      <c r="C184" s="339"/>
      <c r="D184" s="363"/>
      <c r="E184" s="363"/>
      <c r="F184" s="363"/>
    </row>
    <row r="185" spans="2:8" s="364" customFormat="1" ht="72" x14ac:dyDescent="0.25">
      <c r="B185" s="973" t="s">
        <v>371</v>
      </c>
      <c r="C185" s="974"/>
      <c r="D185" s="974"/>
      <c r="E185" s="975"/>
      <c r="F185" s="365" t="s">
        <v>614</v>
      </c>
      <c r="G185" s="365" t="s">
        <v>615</v>
      </c>
      <c r="H185" s="365" t="s">
        <v>513</v>
      </c>
    </row>
    <row r="186" spans="2:8" s="364" customFormat="1" ht="12" x14ac:dyDescent="0.25">
      <c r="B186" s="1009" t="s">
        <v>616</v>
      </c>
      <c r="C186" s="1010"/>
      <c r="D186" s="1010"/>
      <c r="E186" s="1011"/>
      <c r="F186" s="426"/>
      <c r="G186" s="426"/>
      <c r="H186" s="427">
        <f>-F186+G186</f>
        <v>0</v>
      </c>
    </row>
    <row r="187" spans="2:8" s="364" customFormat="1" ht="12" x14ac:dyDescent="0.25">
      <c r="B187" s="1033" t="s">
        <v>617</v>
      </c>
      <c r="C187" s="1034"/>
      <c r="D187" s="1034"/>
      <c r="E187" s="1034"/>
      <c r="F187" s="1035"/>
      <c r="G187" s="426"/>
      <c r="H187" s="428">
        <f>+G187</f>
        <v>0</v>
      </c>
    </row>
    <row r="188" spans="2:8" s="364" customFormat="1" ht="12" x14ac:dyDescent="0.25">
      <c r="B188" s="996" t="s">
        <v>372</v>
      </c>
      <c r="C188" s="997"/>
      <c r="D188" s="997"/>
      <c r="E188" s="997"/>
      <c r="F188" s="997"/>
      <c r="G188" s="998"/>
      <c r="H188" s="374">
        <f>SUM(H186:H187)</f>
        <v>0</v>
      </c>
    </row>
    <row r="189" spans="2:8" s="429" customFormat="1" ht="12" x14ac:dyDescent="0.25"/>
    <row r="190" spans="2:8" s="364" customFormat="1" x14ac:dyDescent="0.25">
      <c r="B190" s="362" t="s">
        <v>618</v>
      </c>
      <c r="C190" s="339"/>
      <c r="D190" s="363"/>
      <c r="E190" s="363"/>
      <c r="F190" s="363"/>
    </row>
    <row r="191" spans="2:8" s="364" customFormat="1" ht="48" x14ac:dyDescent="0.25">
      <c r="B191" s="973" t="s">
        <v>371</v>
      </c>
      <c r="C191" s="974"/>
      <c r="D191" s="974"/>
      <c r="E191" s="975"/>
      <c r="F191" s="365" t="s">
        <v>619</v>
      </c>
      <c r="G191" s="365" t="s">
        <v>620</v>
      </c>
      <c r="H191" s="365" t="s">
        <v>513</v>
      </c>
    </row>
    <row r="192" spans="2:8" s="364" customFormat="1" ht="12" x14ac:dyDescent="0.25">
      <c r="B192" s="1009" t="s">
        <v>621</v>
      </c>
      <c r="C192" s="1010"/>
      <c r="D192" s="1010"/>
      <c r="E192" s="1011"/>
      <c r="F192" s="426"/>
      <c r="G192" s="426"/>
      <c r="H192" s="427">
        <f>-F192+G192</f>
        <v>0</v>
      </c>
    </row>
    <row r="193" spans="2:8" s="364" customFormat="1" ht="12" x14ac:dyDescent="0.25">
      <c r="B193" s="1009" t="s">
        <v>1267</v>
      </c>
      <c r="C193" s="1010"/>
      <c r="D193" s="1010"/>
      <c r="E193" s="1010"/>
      <c r="F193" s="1011"/>
      <c r="G193" s="426"/>
      <c r="H193" s="407">
        <f>+G193</f>
        <v>0</v>
      </c>
    </row>
    <row r="194" spans="2:8" s="364" customFormat="1" ht="12" x14ac:dyDescent="0.25">
      <c r="B194" s="996" t="s">
        <v>372</v>
      </c>
      <c r="C194" s="997"/>
      <c r="D194" s="997"/>
      <c r="E194" s="997"/>
      <c r="F194" s="997"/>
      <c r="G194" s="998"/>
      <c r="H194" s="374">
        <f>SUM(H192:H193)</f>
        <v>0</v>
      </c>
    </row>
    <row r="195" spans="2:8" s="364" customFormat="1" ht="12" x14ac:dyDescent="0.25"/>
    <row r="196" spans="2:8" s="364" customFormat="1" x14ac:dyDescent="0.25">
      <c r="B196" s="362" t="s">
        <v>622</v>
      </c>
      <c r="C196" s="339"/>
      <c r="D196" s="363"/>
      <c r="E196" s="363"/>
      <c r="F196" s="363"/>
    </row>
    <row r="197" spans="2:8" s="364" customFormat="1" ht="48" x14ac:dyDescent="0.25">
      <c r="B197" s="973" t="s">
        <v>371</v>
      </c>
      <c r="C197" s="974"/>
      <c r="D197" s="974"/>
      <c r="E197" s="975"/>
      <c r="F197" s="365" t="s">
        <v>623</v>
      </c>
      <c r="G197" s="365" t="s">
        <v>624</v>
      </c>
      <c r="H197" s="365" t="s">
        <v>513</v>
      </c>
    </row>
    <row r="198" spans="2:8" s="364" customFormat="1" ht="12" x14ac:dyDescent="0.25">
      <c r="B198" s="1036"/>
      <c r="C198" s="1037"/>
      <c r="D198" s="1037"/>
      <c r="E198" s="1038"/>
      <c r="F198" s="369"/>
      <c r="G198" s="369"/>
      <c r="H198" s="376">
        <f>-F198+G198</f>
        <v>0</v>
      </c>
    </row>
    <row r="199" spans="2:8" s="364" customFormat="1" ht="12" x14ac:dyDescent="0.25">
      <c r="B199" s="430"/>
      <c r="C199" s="431"/>
      <c r="D199" s="431"/>
      <c r="E199" s="432"/>
      <c r="F199" s="367"/>
      <c r="G199" s="367"/>
      <c r="H199" s="368">
        <f>-F199+G199</f>
        <v>0</v>
      </c>
    </row>
    <row r="200" spans="2:8" s="364" customFormat="1" ht="12" x14ac:dyDescent="0.25">
      <c r="B200" s="433"/>
      <c r="C200" s="434"/>
      <c r="D200" s="434"/>
      <c r="E200" s="435"/>
      <c r="F200" s="372"/>
      <c r="G200" s="372"/>
      <c r="H200" s="377">
        <f>-F200+G200</f>
        <v>0</v>
      </c>
    </row>
    <row r="201" spans="2:8" s="364" customFormat="1" ht="12" x14ac:dyDescent="0.25">
      <c r="B201" s="996" t="s">
        <v>372</v>
      </c>
      <c r="C201" s="997"/>
      <c r="D201" s="997"/>
      <c r="E201" s="998"/>
      <c r="F201" s="374">
        <f>SUM(F198:F200)</f>
        <v>0</v>
      </c>
      <c r="G201" s="374">
        <f>SUM(G198:G200)</f>
        <v>0</v>
      </c>
      <c r="H201" s="374">
        <f>SUM(H198:H200)</f>
        <v>0</v>
      </c>
    </row>
    <row r="202" spans="2:8" s="364" customFormat="1" ht="12" x14ac:dyDescent="0.25"/>
    <row r="203" spans="2:8" s="364" customFormat="1" x14ac:dyDescent="0.25">
      <c r="B203" s="362" t="s">
        <v>625</v>
      </c>
      <c r="C203" s="339"/>
      <c r="D203" s="363"/>
      <c r="E203" s="363"/>
      <c r="F203" s="363"/>
      <c r="G203" s="436"/>
    </row>
    <row r="204" spans="2:8" s="364" customFormat="1" ht="72" x14ac:dyDescent="0.25">
      <c r="B204" s="973" t="s">
        <v>371</v>
      </c>
      <c r="C204" s="974"/>
      <c r="D204" s="974"/>
      <c r="E204" s="975"/>
      <c r="F204" s="365" t="s">
        <v>626</v>
      </c>
      <c r="G204" s="365" t="s">
        <v>627</v>
      </c>
      <c r="H204" s="365" t="s">
        <v>513</v>
      </c>
    </row>
    <row r="205" spans="2:8" s="364" customFormat="1" ht="12" x14ac:dyDescent="0.25">
      <c r="B205" s="1040"/>
      <c r="C205" s="1041"/>
      <c r="D205" s="1041"/>
      <c r="E205" s="1042"/>
      <c r="F205" s="369"/>
      <c r="G205" s="369"/>
      <c r="H205" s="376">
        <f>+F205-G205</f>
        <v>0</v>
      </c>
    </row>
    <row r="206" spans="2:8" s="364" customFormat="1" ht="12" x14ac:dyDescent="0.25">
      <c r="B206" s="437"/>
      <c r="C206" s="438"/>
      <c r="D206" s="438"/>
      <c r="E206" s="439"/>
      <c r="F206" s="367"/>
      <c r="G206" s="367"/>
      <c r="H206" s="368">
        <f>+F206-G206</f>
        <v>0</v>
      </c>
    </row>
    <row r="207" spans="2:8" s="364" customFormat="1" ht="12" x14ac:dyDescent="0.25">
      <c r="B207" s="440"/>
      <c r="C207" s="441"/>
      <c r="D207" s="441"/>
      <c r="E207" s="442"/>
      <c r="F207" s="372"/>
      <c r="G207" s="372"/>
      <c r="H207" s="377">
        <f>+F207-G207</f>
        <v>0</v>
      </c>
    </row>
    <row r="208" spans="2:8" s="364" customFormat="1" ht="12" x14ac:dyDescent="0.25">
      <c r="B208" s="996" t="s">
        <v>372</v>
      </c>
      <c r="C208" s="997"/>
      <c r="D208" s="997"/>
      <c r="E208" s="998"/>
      <c r="F208" s="374">
        <f>SUM(F205:F207)</f>
        <v>0</v>
      </c>
      <c r="G208" s="374">
        <f>SUM(G205:G207)</f>
        <v>0</v>
      </c>
      <c r="H208" s="374">
        <f>SUM(H205:H207)</f>
        <v>0</v>
      </c>
    </row>
    <row r="209" spans="2:8" s="364" customFormat="1" ht="12" x14ac:dyDescent="0.25"/>
    <row r="210" spans="2:8" s="364" customFormat="1" x14ac:dyDescent="0.25">
      <c r="B210" s="362" t="s">
        <v>628</v>
      </c>
      <c r="C210" s="339"/>
      <c r="D210" s="363"/>
      <c r="E210" s="363"/>
      <c r="F210" s="363"/>
    </row>
    <row r="211" spans="2:8" s="364" customFormat="1" ht="84" x14ac:dyDescent="0.25">
      <c r="B211" s="973" t="s">
        <v>371</v>
      </c>
      <c r="C211" s="974"/>
      <c r="D211" s="974"/>
      <c r="E211" s="975"/>
      <c r="F211" s="365" t="s">
        <v>629</v>
      </c>
      <c r="G211" s="365" t="s">
        <v>630</v>
      </c>
      <c r="H211" s="365" t="s">
        <v>513</v>
      </c>
    </row>
    <row r="212" spans="2:8" s="364" customFormat="1" ht="12" x14ac:dyDescent="0.25">
      <c r="B212" s="1043" t="s">
        <v>631</v>
      </c>
      <c r="C212" s="999"/>
      <c r="D212" s="999"/>
      <c r="E212" s="1044"/>
      <c r="F212" s="406"/>
      <c r="G212" s="406"/>
      <c r="H212" s="407">
        <f>+G212-F212</f>
        <v>0</v>
      </c>
    </row>
    <row r="213" spans="2:8" s="364" customFormat="1" ht="12" x14ac:dyDescent="0.25">
      <c r="B213" s="996" t="s">
        <v>372</v>
      </c>
      <c r="C213" s="997"/>
      <c r="D213" s="997"/>
      <c r="E213" s="998"/>
      <c r="F213" s="374">
        <f>SUM(F212:F212)</f>
        <v>0</v>
      </c>
      <c r="G213" s="374">
        <f>SUM(G212:G212)</f>
        <v>0</v>
      </c>
      <c r="H213" s="374">
        <f>SUM(H212:H212)</f>
        <v>0</v>
      </c>
    </row>
    <row r="214" spans="2:8" s="364" customFormat="1" ht="12" x14ac:dyDescent="0.25"/>
    <row r="215" spans="2:8" s="364" customFormat="1" x14ac:dyDescent="0.25">
      <c r="B215" s="362" t="s">
        <v>632</v>
      </c>
      <c r="C215" s="339"/>
      <c r="D215" s="363"/>
    </row>
    <row r="216" spans="2:8" s="364" customFormat="1" ht="12" x14ac:dyDescent="0.25">
      <c r="B216" s="422" t="s">
        <v>371</v>
      </c>
      <c r="C216" s="423"/>
      <c r="D216" s="423"/>
      <c r="E216" s="423"/>
      <c r="F216" s="423"/>
      <c r="G216" s="443" t="s">
        <v>481</v>
      </c>
      <c r="H216" s="365" t="s">
        <v>513</v>
      </c>
    </row>
    <row r="217" spans="2:8" s="364" customFormat="1" ht="12" customHeight="1" x14ac:dyDescent="0.25">
      <c r="B217" s="976" t="s">
        <v>642</v>
      </c>
      <c r="C217" s="977"/>
      <c r="D217" s="977"/>
      <c r="E217" s="977"/>
      <c r="F217" s="978"/>
      <c r="G217" s="369"/>
      <c r="H217" s="376">
        <f>+G217</f>
        <v>0</v>
      </c>
    </row>
    <row r="218" spans="2:8" s="364" customFormat="1" ht="12" customHeight="1" x14ac:dyDescent="0.25">
      <c r="B218" s="993" t="s">
        <v>634</v>
      </c>
      <c r="C218" s="994"/>
      <c r="D218" s="994"/>
      <c r="E218" s="994"/>
      <c r="F218" s="995"/>
      <c r="G218" s="367"/>
      <c r="H218" s="368">
        <f>-G218</f>
        <v>0</v>
      </c>
    </row>
    <row r="219" spans="2:8" s="364" customFormat="1" ht="12" x14ac:dyDescent="0.25">
      <c r="B219" s="996" t="s">
        <v>372</v>
      </c>
      <c r="C219" s="997"/>
      <c r="D219" s="997"/>
      <c r="E219" s="997"/>
      <c r="F219" s="997"/>
      <c r="G219" s="998"/>
      <c r="H219" s="374">
        <f>SUM(H217:H218)</f>
        <v>0</v>
      </c>
    </row>
    <row r="220" spans="2:8" s="364" customFormat="1" ht="12" x14ac:dyDescent="0.25"/>
    <row r="221" spans="2:8" s="364" customFormat="1" x14ac:dyDescent="0.25">
      <c r="B221" s="362" t="s">
        <v>635</v>
      </c>
      <c r="C221" s="339"/>
      <c r="D221" s="363"/>
      <c r="E221" s="363"/>
      <c r="F221" s="363"/>
    </row>
    <row r="222" spans="2:8" s="364" customFormat="1" ht="48" x14ac:dyDescent="0.25">
      <c r="B222" s="365" t="s">
        <v>371</v>
      </c>
      <c r="C222" s="1045" t="s">
        <v>395</v>
      </c>
      <c r="D222" s="1046"/>
      <c r="E222" s="1047"/>
      <c r="F222" s="365" t="s">
        <v>636</v>
      </c>
      <c r="G222" s="365" t="s">
        <v>637</v>
      </c>
      <c r="H222" s="365" t="s">
        <v>513</v>
      </c>
    </row>
    <row r="223" spans="2:8" s="364" customFormat="1" ht="12" x14ac:dyDescent="0.25">
      <c r="B223" s="444"/>
      <c r="C223" s="1036"/>
      <c r="D223" s="1037"/>
      <c r="E223" s="1038"/>
      <c r="F223" s="369"/>
      <c r="G223" s="369"/>
      <c r="H223" s="376">
        <f>+F223-G223</f>
        <v>0</v>
      </c>
    </row>
    <row r="224" spans="2:8" s="364" customFormat="1" ht="12" x14ac:dyDescent="0.25">
      <c r="B224" s="445"/>
      <c r="C224" s="1012"/>
      <c r="D224" s="1039"/>
      <c r="E224" s="1013"/>
      <c r="F224" s="367"/>
      <c r="G224" s="367"/>
      <c r="H224" s="368">
        <f>+F224-G224</f>
        <v>0</v>
      </c>
    </row>
    <row r="225" spans="2:8" s="364" customFormat="1" ht="12" x14ac:dyDescent="0.25">
      <c r="B225" s="445"/>
      <c r="C225" s="1012"/>
      <c r="D225" s="1039"/>
      <c r="E225" s="1013"/>
      <c r="F225" s="367"/>
      <c r="G225" s="367"/>
      <c r="H225" s="368">
        <f>+F225-G225</f>
        <v>0</v>
      </c>
    </row>
    <row r="226" spans="2:8" s="364" customFormat="1" ht="12" x14ac:dyDescent="0.25">
      <c r="B226" s="445"/>
      <c r="C226" s="1012"/>
      <c r="D226" s="1039"/>
      <c r="E226" s="1013"/>
      <c r="F226" s="367"/>
      <c r="G226" s="367"/>
      <c r="H226" s="368">
        <f>+F226-G226</f>
        <v>0</v>
      </c>
    </row>
    <row r="227" spans="2:8" s="364" customFormat="1" ht="12" x14ac:dyDescent="0.25">
      <c r="B227" s="446"/>
      <c r="C227" s="1014"/>
      <c r="D227" s="1048"/>
      <c r="E227" s="1015"/>
      <c r="F227" s="372"/>
      <c r="G227" s="372"/>
      <c r="H227" s="377">
        <f>+F227-G227</f>
        <v>0</v>
      </c>
    </row>
    <row r="228" spans="2:8" s="364" customFormat="1" ht="12" x14ac:dyDescent="0.25">
      <c r="B228" s="996" t="s">
        <v>372</v>
      </c>
      <c r="C228" s="997"/>
      <c r="D228" s="997"/>
      <c r="E228" s="998"/>
      <c r="F228" s="374">
        <f>SUM(F223:F227)</f>
        <v>0</v>
      </c>
      <c r="G228" s="374">
        <f>SUM(G223:G227)</f>
        <v>0</v>
      </c>
      <c r="H228" s="374">
        <f>SUM(H223:H227)</f>
        <v>0</v>
      </c>
    </row>
    <row r="230" spans="2:8" s="364" customFormat="1" x14ac:dyDescent="0.25">
      <c r="B230" s="362" t="s">
        <v>638</v>
      </c>
      <c r="C230" s="339"/>
      <c r="D230" s="363"/>
      <c r="E230" s="363"/>
      <c r="F230" s="363"/>
    </row>
    <row r="231" spans="2:8" s="364" customFormat="1" ht="12" x14ac:dyDescent="0.25">
      <c r="B231" s="973" t="s">
        <v>371</v>
      </c>
      <c r="C231" s="974"/>
      <c r="D231" s="974"/>
      <c r="E231" s="974"/>
      <c r="F231" s="974"/>
      <c r="G231" s="975"/>
      <c r="H231" s="365" t="s">
        <v>639</v>
      </c>
    </row>
    <row r="232" spans="2:8" s="364" customFormat="1" ht="12" x14ac:dyDescent="0.25">
      <c r="B232" s="1036"/>
      <c r="C232" s="1037"/>
      <c r="D232" s="1037"/>
      <c r="E232" s="1037"/>
      <c r="F232" s="1037"/>
      <c r="G232" s="1038"/>
      <c r="H232" s="369"/>
    </row>
    <row r="233" spans="2:8" s="364" customFormat="1" ht="12" x14ac:dyDescent="0.25">
      <c r="B233" s="1012"/>
      <c r="C233" s="1039"/>
      <c r="D233" s="1039"/>
      <c r="E233" s="1039"/>
      <c r="F233" s="1039"/>
      <c r="G233" s="1013"/>
      <c r="H233" s="367"/>
    </row>
    <row r="234" spans="2:8" s="364" customFormat="1" ht="12" x14ac:dyDescent="0.25">
      <c r="B234" s="1012"/>
      <c r="C234" s="1039"/>
      <c r="D234" s="1039"/>
      <c r="E234" s="1039"/>
      <c r="F234" s="1039"/>
      <c r="G234" s="1013"/>
      <c r="H234" s="367"/>
    </row>
    <row r="235" spans="2:8" s="364" customFormat="1" ht="12" x14ac:dyDescent="0.25">
      <c r="B235" s="1012"/>
      <c r="C235" s="1039"/>
      <c r="D235" s="1039"/>
      <c r="E235" s="1039"/>
      <c r="F235" s="1039"/>
      <c r="G235" s="1013"/>
      <c r="H235" s="367"/>
    </row>
    <row r="236" spans="2:8" s="364" customFormat="1" ht="12" x14ac:dyDescent="0.25">
      <c r="B236" s="1014"/>
      <c r="C236" s="1048"/>
      <c r="D236" s="1048"/>
      <c r="E236" s="1048"/>
      <c r="F236" s="1048"/>
      <c r="G236" s="1015"/>
      <c r="H236" s="372"/>
    </row>
    <row r="237" spans="2:8" s="364" customFormat="1" ht="12" x14ac:dyDescent="0.25">
      <c r="B237" s="996" t="s">
        <v>372</v>
      </c>
      <c r="C237" s="997"/>
      <c r="D237" s="997"/>
      <c r="E237" s="997"/>
      <c r="F237" s="997"/>
      <c r="G237" s="998"/>
      <c r="H237" s="374">
        <f>SUM(H232:H236)</f>
        <v>0</v>
      </c>
    </row>
    <row r="241" spans="2:8" ht="15.75" x14ac:dyDescent="0.25">
      <c r="B241" s="988" t="s">
        <v>452</v>
      </c>
      <c r="C241" s="988"/>
      <c r="D241" s="988"/>
      <c r="E241" s="988"/>
      <c r="F241" s="988"/>
      <c r="G241" s="988"/>
      <c r="H241" s="988"/>
    </row>
    <row r="243" spans="2:8" s="364" customFormat="1" ht="48" x14ac:dyDescent="0.25">
      <c r="B243" s="365" t="s">
        <v>371</v>
      </c>
      <c r="C243" s="1045" t="s">
        <v>395</v>
      </c>
      <c r="D243" s="1046"/>
      <c r="E243" s="1047"/>
      <c r="F243" s="365" t="s">
        <v>636</v>
      </c>
      <c r="G243" s="365" t="s">
        <v>1268</v>
      </c>
      <c r="H243" s="365" t="s">
        <v>513</v>
      </c>
    </row>
    <row r="244" spans="2:8" s="364" customFormat="1" ht="12" x14ac:dyDescent="0.25">
      <c r="B244" s="444"/>
      <c r="C244" s="1036"/>
      <c r="D244" s="1037"/>
      <c r="E244" s="1038"/>
      <c r="F244" s="369"/>
      <c r="G244" s="369"/>
      <c r="H244" s="376">
        <f>+F244-G244</f>
        <v>0</v>
      </c>
    </row>
    <row r="245" spans="2:8" s="364" customFormat="1" ht="12" x14ac:dyDescent="0.25">
      <c r="B245" s="445"/>
      <c r="C245" s="1012"/>
      <c r="D245" s="1039"/>
      <c r="E245" s="1013"/>
      <c r="F245" s="367"/>
      <c r="G245" s="367"/>
      <c r="H245" s="368">
        <f>+F245-G245</f>
        <v>0</v>
      </c>
    </row>
    <row r="246" spans="2:8" s="364" customFormat="1" ht="12" x14ac:dyDescent="0.25">
      <c r="B246" s="445"/>
      <c r="C246" s="1012"/>
      <c r="D246" s="1039"/>
      <c r="E246" s="1013"/>
      <c r="F246" s="367"/>
      <c r="G246" s="367"/>
      <c r="H246" s="368">
        <f>+F246-G246</f>
        <v>0</v>
      </c>
    </row>
    <row r="247" spans="2:8" s="364" customFormat="1" ht="12" x14ac:dyDescent="0.25">
      <c r="B247" s="445"/>
      <c r="C247" s="1012"/>
      <c r="D247" s="1039"/>
      <c r="E247" s="1013"/>
      <c r="F247" s="367"/>
      <c r="G247" s="367"/>
      <c r="H247" s="368">
        <f>+F247-G247</f>
        <v>0</v>
      </c>
    </row>
    <row r="248" spans="2:8" s="364" customFormat="1" ht="12" x14ac:dyDescent="0.25">
      <c r="B248" s="446"/>
      <c r="C248" s="1014"/>
      <c r="D248" s="1048"/>
      <c r="E248" s="1015"/>
      <c r="F248" s="372"/>
      <c r="G248" s="372"/>
      <c r="H248" s="377">
        <f>+F248-G248</f>
        <v>0</v>
      </c>
    </row>
    <row r="249" spans="2:8" s="364" customFormat="1" ht="12" x14ac:dyDescent="0.25">
      <c r="B249" s="996" t="s">
        <v>372</v>
      </c>
      <c r="C249" s="997"/>
      <c r="D249" s="997"/>
      <c r="E249" s="998"/>
      <c r="F249" s="374">
        <f>SUM(F244:F248)</f>
        <v>0</v>
      </c>
      <c r="G249" s="374">
        <f>SUM(G244:G248)</f>
        <v>0</v>
      </c>
      <c r="H249" s="374">
        <f>SUM(H244:H248)</f>
        <v>0</v>
      </c>
    </row>
  </sheetData>
  <mergeCells count="149">
    <mergeCell ref="B231:G231"/>
    <mergeCell ref="C244:E244"/>
    <mergeCell ref="C245:E245"/>
    <mergeCell ref="C246:E246"/>
    <mergeCell ref="C247:E247"/>
    <mergeCell ref="C248:E248"/>
    <mergeCell ref="B249:E249"/>
    <mergeCell ref="B235:G235"/>
    <mergeCell ref="B236:G236"/>
    <mergeCell ref="B237:G237"/>
    <mergeCell ref="B241:H241"/>
    <mergeCell ref="C243:E243"/>
    <mergeCell ref="B188:G188"/>
    <mergeCell ref="B232:G232"/>
    <mergeCell ref="B233:G233"/>
    <mergeCell ref="B234:G234"/>
    <mergeCell ref="B194:G194"/>
    <mergeCell ref="B197:E197"/>
    <mergeCell ref="B198:E198"/>
    <mergeCell ref="B201:E201"/>
    <mergeCell ref="B204:E204"/>
    <mergeCell ref="B205:E205"/>
    <mergeCell ref="B208:E208"/>
    <mergeCell ref="B211:E211"/>
    <mergeCell ref="B212:E212"/>
    <mergeCell ref="B213:E213"/>
    <mergeCell ref="B217:F217"/>
    <mergeCell ref="B218:F218"/>
    <mergeCell ref="B219:G219"/>
    <mergeCell ref="C222:E222"/>
    <mergeCell ref="C223:E223"/>
    <mergeCell ref="C224:E224"/>
    <mergeCell ref="C225:E225"/>
    <mergeCell ref="C226:E226"/>
    <mergeCell ref="C227:E227"/>
    <mergeCell ref="B228:E228"/>
    <mergeCell ref="C158:F158"/>
    <mergeCell ref="B191:E191"/>
    <mergeCell ref="B192:E192"/>
    <mergeCell ref="B193:F193"/>
    <mergeCell ref="B161:B162"/>
    <mergeCell ref="C161:F161"/>
    <mergeCell ref="H161:H162"/>
    <mergeCell ref="C162:F162"/>
    <mergeCell ref="C163:F163"/>
    <mergeCell ref="B164:G164"/>
    <mergeCell ref="B168:F168"/>
    <mergeCell ref="B169:F169"/>
    <mergeCell ref="B170:G170"/>
    <mergeCell ref="B173:F173"/>
    <mergeCell ref="B174:F174"/>
    <mergeCell ref="B175:F175"/>
    <mergeCell ref="B176:G176"/>
    <mergeCell ref="B179:F179"/>
    <mergeCell ref="B180:F180"/>
    <mergeCell ref="B181:F181"/>
    <mergeCell ref="B182:G182"/>
    <mergeCell ref="B185:E185"/>
    <mergeCell ref="B186:E186"/>
    <mergeCell ref="B187:F187"/>
    <mergeCell ref="B159:B160"/>
    <mergeCell ref="C159:F159"/>
    <mergeCell ref="H159:H160"/>
    <mergeCell ref="C160:F160"/>
    <mergeCell ref="B128:E128"/>
    <mergeCell ref="B129:E129"/>
    <mergeCell ref="B130:E130"/>
    <mergeCell ref="B131:E131"/>
    <mergeCell ref="B134:F134"/>
    <mergeCell ref="B135:F135"/>
    <mergeCell ref="B136:G136"/>
    <mergeCell ref="B139:F139"/>
    <mergeCell ref="B140:F140"/>
    <mergeCell ref="B141:G141"/>
    <mergeCell ref="B144:C144"/>
    <mergeCell ref="B145:C145"/>
    <mergeCell ref="B146:C146"/>
    <mergeCell ref="B147:C147"/>
    <mergeCell ref="B148:C148"/>
    <mergeCell ref="B151:E151"/>
    <mergeCell ref="B152:E152"/>
    <mergeCell ref="B153:E153"/>
    <mergeCell ref="B156:F156"/>
    <mergeCell ref="C157:F157"/>
    <mergeCell ref="B115:H115"/>
    <mergeCell ref="B116:B117"/>
    <mergeCell ref="B127:E127"/>
    <mergeCell ref="B50:G50"/>
    <mergeCell ref="B52:G52"/>
    <mergeCell ref="B56:H56"/>
    <mergeCell ref="B91:E91"/>
    <mergeCell ref="B92:E92"/>
    <mergeCell ref="B93:E93"/>
    <mergeCell ref="B94:E94"/>
    <mergeCell ref="B95:E95"/>
    <mergeCell ref="B96:E96"/>
    <mergeCell ref="B97:E97"/>
    <mergeCell ref="B98:E98"/>
    <mergeCell ref="B99:E99"/>
    <mergeCell ref="B100:E100"/>
    <mergeCell ref="B103:H103"/>
    <mergeCell ref="B106:F106"/>
    <mergeCell ref="B107:F107"/>
    <mergeCell ref="B108:F108"/>
    <mergeCell ref="B109:F109"/>
    <mergeCell ref="B110:F110"/>
    <mergeCell ref="B111:F111"/>
    <mergeCell ref="B112:F112"/>
    <mergeCell ref="B45:G45"/>
    <mergeCell ref="B46:G46"/>
    <mergeCell ref="B48:G48"/>
    <mergeCell ref="B22:G22"/>
    <mergeCell ref="B24:G24"/>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18:G18"/>
    <mergeCell ref="B20:G20"/>
    <mergeCell ref="B21:G21"/>
    <mergeCell ref="B2:H2"/>
    <mergeCell ref="B4:G4"/>
    <mergeCell ref="B5:G5"/>
    <mergeCell ref="B6:G6"/>
    <mergeCell ref="B7:G7"/>
    <mergeCell ref="B8:G8"/>
    <mergeCell ref="B9:G9"/>
    <mergeCell ref="B10:G10"/>
    <mergeCell ref="B11:G11"/>
    <mergeCell ref="B12:G12"/>
    <mergeCell ref="B14:G14"/>
    <mergeCell ref="B15:G15"/>
    <mergeCell ref="B16:G16"/>
    <mergeCell ref="B17:G17"/>
  </mergeCells>
  <printOptions horizontalCentered="1"/>
  <pageMargins left="0.70866141732283472" right="0.70866141732283472" top="1.0629921259842521" bottom="0.74803149606299213" header="0.31496062992125984" footer="0.31496062992125984"/>
  <pageSetup paperSize="8" fitToHeight="6" orientation="landscape" r:id="rId1"/>
  <headerFooter alignWithMargins="0">
    <oddHeader>&amp;L&amp;10La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9"/>
  <sheetViews>
    <sheetView showGridLines="0" view="pageLayout" topLeftCell="A10" zoomScaleNormal="100" zoomScaleSheetLayoutView="100" workbookViewId="0">
      <selection activeCell="B2" sqref="B2:F2"/>
    </sheetView>
  </sheetViews>
  <sheetFormatPr defaultColWidth="11.42578125" defaultRowHeight="12.75" x14ac:dyDescent="0.25"/>
  <cols>
    <col min="1" max="1" width="3.28515625" style="237" customWidth="1"/>
    <col min="2" max="2" width="49.85546875" style="447" customWidth="1"/>
    <col min="3" max="3" width="49.85546875" style="389" customWidth="1"/>
    <col min="4" max="6" width="17.7109375" style="389" customWidth="1"/>
    <col min="7" max="7" width="3.140625" style="389" customWidth="1"/>
    <col min="8" max="10" width="16.7109375" style="237" customWidth="1"/>
    <col min="11" max="11" width="5.42578125" style="237" customWidth="1"/>
    <col min="12" max="16384" width="11.42578125" style="237"/>
  </cols>
  <sheetData>
    <row r="2" spans="2:7" ht="19.5" x14ac:dyDescent="0.25">
      <c r="B2" s="943" t="s">
        <v>1278</v>
      </c>
      <c r="C2" s="944"/>
      <c r="D2" s="944"/>
      <c r="E2" s="944"/>
      <c r="F2" s="945"/>
      <c r="G2" s="237"/>
    </row>
    <row r="4" spans="2:7" ht="25.5" x14ac:dyDescent="0.25">
      <c r="B4" s="1055" t="s">
        <v>643</v>
      </c>
      <c r="C4" s="1056"/>
      <c r="D4" s="1056"/>
      <c r="E4" s="1057"/>
      <c r="F4" s="450" t="s">
        <v>644</v>
      </c>
    </row>
    <row r="5" spans="2:7" x14ac:dyDescent="0.25">
      <c r="B5" s="1058" t="s">
        <v>645</v>
      </c>
      <c r="C5" s="1059"/>
      <c r="D5" s="1059"/>
      <c r="E5" s="1060"/>
      <c r="F5" s="451"/>
    </row>
    <row r="6" spans="2:7" x14ac:dyDescent="0.25">
      <c r="B6" s="1061" t="s">
        <v>646</v>
      </c>
      <c r="C6" s="1062"/>
      <c r="D6" s="1062"/>
      <c r="E6" s="1063"/>
      <c r="F6" s="452"/>
    </row>
    <row r="7" spans="2:7" x14ac:dyDescent="0.25">
      <c r="B7" s="1061" t="s">
        <v>647</v>
      </c>
      <c r="C7" s="1062"/>
      <c r="D7" s="1062"/>
      <c r="E7" s="1063"/>
      <c r="F7" s="452"/>
    </row>
    <row r="8" spans="2:7" x14ac:dyDescent="0.25">
      <c r="B8" s="1061" t="s">
        <v>648</v>
      </c>
      <c r="C8" s="1062"/>
      <c r="D8" s="1062"/>
      <c r="E8" s="1063"/>
      <c r="F8" s="452"/>
    </row>
    <row r="9" spans="2:7" x14ac:dyDescent="0.25">
      <c r="B9" s="1061" t="s">
        <v>649</v>
      </c>
      <c r="C9" s="1062"/>
      <c r="D9" s="1062"/>
      <c r="E9" s="1063"/>
      <c r="F9" s="452"/>
    </row>
    <row r="10" spans="2:7" x14ac:dyDescent="0.25">
      <c r="B10" s="1061" t="s">
        <v>650</v>
      </c>
      <c r="C10" s="1062"/>
      <c r="D10" s="1062"/>
      <c r="E10" s="1063"/>
      <c r="F10" s="452"/>
    </row>
    <row r="11" spans="2:7" x14ac:dyDescent="0.25">
      <c r="B11" s="1061" t="s">
        <v>651</v>
      </c>
      <c r="C11" s="1062"/>
      <c r="D11" s="1062"/>
      <c r="E11" s="1063"/>
      <c r="F11" s="452"/>
    </row>
    <row r="12" spans="2:7" x14ac:dyDescent="0.25">
      <c r="B12" s="1061" t="s">
        <v>652</v>
      </c>
      <c r="C12" s="1062"/>
      <c r="D12" s="1062"/>
      <c r="E12" s="1063"/>
      <c r="F12" s="452"/>
    </row>
    <row r="13" spans="2:7" x14ac:dyDescent="0.25">
      <c r="B13" s="1064" t="s">
        <v>653</v>
      </c>
      <c r="C13" s="1065"/>
      <c r="D13" s="1065"/>
      <c r="E13" s="1066"/>
      <c r="F13" s="453"/>
    </row>
    <row r="14" spans="2:7" x14ac:dyDescent="0.25">
      <c r="B14" s="1067" t="s">
        <v>470</v>
      </c>
      <c r="C14" s="1068"/>
      <c r="D14" s="1068"/>
      <c r="E14" s="1069"/>
      <c r="F14" s="351">
        <f>SUM(F5:F13)</f>
        <v>0</v>
      </c>
    </row>
    <row r="16" spans="2:7" ht="25.5" x14ac:dyDescent="0.25">
      <c r="B16" s="1070" t="s">
        <v>654</v>
      </c>
      <c r="C16" s="1071"/>
      <c r="D16" s="1071"/>
      <c r="E16" s="1072"/>
      <c r="F16" s="450" t="s">
        <v>644</v>
      </c>
    </row>
    <row r="17" spans="2:6" x14ac:dyDescent="0.25">
      <c r="B17" s="1058" t="s">
        <v>655</v>
      </c>
      <c r="C17" s="1059"/>
      <c r="D17" s="1059"/>
      <c r="E17" s="1060"/>
      <c r="F17" s="451"/>
    </row>
    <row r="18" spans="2:6" x14ac:dyDescent="0.25">
      <c r="B18" s="1061" t="s">
        <v>656</v>
      </c>
      <c r="C18" s="1062"/>
      <c r="D18" s="1062"/>
      <c r="E18" s="1063"/>
      <c r="F18" s="452"/>
    </row>
    <row r="19" spans="2:6" x14ac:dyDescent="0.25">
      <c r="B19" s="1061" t="s">
        <v>657</v>
      </c>
      <c r="C19" s="1062"/>
      <c r="D19" s="1062"/>
      <c r="E19" s="1063"/>
      <c r="F19" s="452"/>
    </row>
    <row r="20" spans="2:6" x14ac:dyDescent="0.25">
      <c r="B20" s="1061" t="s">
        <v>658</v>
      </c>
      <c r="C20" s="1062"/>
      <c r="D20" s="1062"/>
      <c r="E20" s="1063"/>
      <c r="F20" s="452"/>
    </row>
    <row r="21" spans="2:6" x14ac:dyDescent="0.25">
      <c r="B21" s="1061" t="s">
        <v>659</v>
      </c>
      <c r="C21" s="1062"/>
      <c r="D21" s="1062"/>
      <c r="E21" s="1063"/>
      <c r="F21" s="452"/>
    </row>
    <row r="22" spans="2:6" x14ac:dyDescent="0.25">
      <c r="B22" s="1061" t="s">
        <v>660</v>
      </c>
      <c r="C22" s="1062"/>
      <c r="D22" s="1062"/>
      <c r="E22" s="1063"/>
      <c r="F22" s="452"/>
    </row>
    <row r="23" spans="2:6" x14ac:dyDescent="0.25">
      <c r="B23" s="1061" t="s">
        <v>661</v>
      </c>
      <c r="C23" s="1062"/>
      <c r="D23" s="1062"/>
      <c r="E23" s="1063"/>
      <c r="F23" s="452"/>
    </row>
    <row r="24" spans="2:6" ht="12.75" customHeight="1" x14ac:dyDescent="0.25">
      <c r="B24" s="1061" t="s">
        <v>662</v>
      </c>
      <c r="C24" s="1062"/>
      <c r="D24" s="1062"/>
      <c r="E24" s="454"/>
      <c r="F24" s="452"/>
    </row>
    <row r="25" spans="2:6" ht="12.75" customHeight="1" x14ac:dyDescent="0.25">
      <c r="B25" s="1061" t="s">
        <v>663</v>
      </c>
      <c r="C25" s="1062"/>
      <c r="D25" s="1062"/>
      <c r="E25" s="454"/>
      <c r="F25" s="452"/>
    </row>
    <row r="26" spans="2:6" x14ac:dyDescent="0.25">
      <c r="B26" s="1061" t="s">
        <v>664</v>
      </c>
      <c r="C26" s="1062"/>
      <c r="D26" s="1062"/>
      <c r="E26" s="1063"/>
      <c r="F26" s="452"/>
    </row>
    <row r="27" spans="2:6" x14ac:dyDescent="0.25">
      <c r="B27" s="1061" t="s">
        <v>665</v>
      </c>
      <c r="C27" s="1062"/>
      <c r="D27" s="1062"/>
      <c r="E27" s="1063"/>
      <c r="F27" s="452"/>
    </row>
    <row r="28" spans="2:6" x14ac:dyDescent="0.25">
      <c r="B28" s="1019" t="s">
        <v>666</v>
      </c>
      <c r="C28" s="1073"/>
      <c r="D28" s="1073"/>
      <c r="E28" s="1074"/>
      <c r="F28" s="455"/>
    </row>
    <row r="29" spans="2:6" x14ac:dyDescent="0.25">
      <c r="B29" s="1067" t="s">
        <v>478</v>
      </c>
      <c r="C29" s="1068"/>
      <c r="D29" s="1068"/>
      <c r="E29" s="1069"/>
      <c r="F29" s="351">
        <f>SUM(F17:F28)</f>
        <v>0</v>
      </c>
    </row>
    <row r="30" spans="2:6" x14ac:dyDescent="0.25">
      <c r="E30" s="237"/>
    </row>
    <row r="31" spans="2:6" x14ac:dyDescent="0.25">
      <c r="B31" s="982" t="s">
        <v>667</v>
      </c>
      <c r="C31" s="983"/>
      <c r="D31" s="983"/>
      <c r="E31" s="984"/>
      <c r="F31" s="359">
        <f>+F49</f>
        <v>0</v>
      </c>
    </row>
    <row r="32" spans="2:6" x14ac:dyDescent="0.25">
      <c r="B32" s="237"/>
      <c r="C32" s="237"/>
      <c r="E32" s="237"/>
    </row>
    <row r="33" spans="2:7" x14ac:dyDescent="0.25">
      <c r="B33" s="982" t="s">
        <v>668</v>
      </c>
      <c r="C33" s="983"/>
      <c r="D33" s="983"/>
      <c r="E33" s="984"/>
      <c r="F33" s="359">
        <f>+F14-F29+F31</f>
        <v>0</v>
      </c>
    </row>
    <row r="38" spans="2:7" s="457" customFormat="1" ht="15.75" x14ac:dyDescent="0.25">
      <c r="B38" s="988" t="s">
        <v>452</v>
      </c>
      <c r="C38" s="988"/>
      <c r="D38" s="988"/>
      <c r="E38" s="988"/>
      <c r="F38" s="988"/>
      <c r="G38" s="456"/>
    </row>
    <row r="39" spans="2:7" x14ac:dyDescent="0.25">
      <c r="B39" s="237"/>
      <c r="C39" s="237"/>
      <c r="D39" s="237"/>
      <c r="E39" s="237"/>
      <c r="F39" s="237"/>
    </row>
    <row r="40" spans="2:7" ht="36" x14ac:dyDescent="0.25">
      <c r="B40" s="458" t="s">
        <v>371</v>
      </c>
      <c r="C40" s="458" t="s">
        <v>395</v>
      </c>
      <c r="D40" s="365" t="s">
        <v>669</v>
      </c>
      <c r="E40" s="365" t="s">
        <v>1279</v>
      </c>
      <c r="F40" s="365" t="s">
        <v>513</v>
      </c>
    </row>
    <row r="41" spans="2:7" x14ac:dyDescent="0.25">
      <c r="B41" s="459"/>
      <c r="C41" s="459"/>
      <c r="D41" s="451"/>
      <c r="E41" s="460"/>
      <c r="F41" s="461">
        <f>+D41-E41</f>
        <v>0</v>
      </c>
    </row>
    <row r="42" spans="2:7" x14ac:dyDescent="0.25">
      <c r="B42" s="462"/>
      <c r="C42" s="462"/>
      <c r="D42" s="452"/>
      <c r="E42" s="463"/>
      <c r="F42" s="461">
        <f t="shared" ref="F42:F48" si="0">+D42-E42</f>
        <v>0</v>
      </c>
    </row>
    <row r="43" spans="2:7" x14ac:dyDescent="0.25">
      <c r="B43" s="462"/>
      <c r="C43" s="462"/>
      <c r="D43" s="452"/>
      <c r="E43" s="463"/>
      <c r="F43" s="461">
        <f t="shared" si="0"/>
        <v>0</v>
      </c>
    </row>
    <row r="44" spans="2:7" x14ac:dyDescent="0.25">
      <c r="B44" s="462"/>
      <c r="C44" s="462"/>
      <c r="D44" s="452"/>
      <c r="E44" s="463"/>
      <c r="F44" s="461">
        <f t="shared" si="0"/>
        <v>0</v>
      </c>
    </row>
    <row r="45" spans="2:7" x14ac:dyDescent="0.25">
      <c r="B45" s="462"/>
      <c r="C45" s="462"/>
      <c r="D45" s="452"/>
      <c r="E45" s="463"/>
      <c r="F45" s="461">
        <f t="shared" si="0"/>
        <v>0</v>
      </c>
    </row>
    <row r="46" spans="2:7" x14ac:dyDescent="0.25">
      <c r="B46" s="462"/>
      <c r="C46" s="462"/>
      <c r="D46" s="452"/>
      <c r="E46" s="463"/>
      <c r="F46" s="461">
        <f t="shared" si="0"/>
        <v>0</v>
      </c>
    </row>
    <row r="47" spans="2:7" x14ac:dyDescent="0.25">
      <c r="B47" s="462"/>
      <c r="C47" s="462"/>
      <c r="D47" s="452"/>
      <c r="E47" s="463"/>
      <c r="F47" s="461">
        <f t="shared" si="0"/>
        <v>0</v>
      </c>
    </row>
    <row r="48" spans="2:7" x14ac:dyDescent="0.25">
      <c r="B48" s="464"/>
      <c r="C48" s="464"/>
      <c r="D48" s="455"/>
      <c r="E48" s="465"/>
      <c r="F48" s="461">
        <f t="shared" si="0"/>
        <v>0</v>
      </c>
    </row>
    <row r="49" spans="2:6" x14ac:dyDescent="0.25">
      <c r="B49" s="466" t="s">
        <v>372</v>
      </c>
      <c r="C49" s="466"/>
      <c r="D49" s="351">
        <f>SUM(D41:D48)</f>
        <v>0</v>
      </c>
      <c r="E49" s="351">
        <f>SUM(E41:E48)</f>
        <v>0</v>
      </c>
      <c r="F49" s="351">
        <f>SUM(F41:F48)</f>
        <v>0</v>
      </c>
    </row>
  </sheetData>
  <mergeCells count="29">
    <mergeCell ref="B18:E18"/>
    <mergeCell ref="B19:E19"/>
    <mergeCell ref="B20:E20"/>
    <mergeCell ref="B38:F38"/>
    <mergeCell ref="B21:E21"/>
    <mergeCell ref="B22:E22"/>
    <mergeCell ref="B23:E23"/>
    <mergeCell ref="B24:D24"/>
    <mergeCell ref="B25:D25"/>
    <mergeCell ref="B26:E26"/>
    <mergeCell ref="B27:E27"/>
    <mergeCell ref="B28:E28"/>
    <mergeCell ref="B29:E29"/>
    <mergeCell ref="B31:E31"/>
    <mergeCell ref="B33:E33"/>
    <mergeCell ref="B14:E14"/>
    <mergeCell ref="B16:E16"/>
    <mergeCell ref="B17:E17"/>
    <mergeCell ref="B7:E7"/>
    <mergeCell ref="B8:E8"/>
    <mergeCell ref="B9:E9"/>
    <mergeCell ref="B10:E10"/>
    <mergeCell ref="B11:E11"/>
    <mergeCell ref="B12:E12"/>
    <mergeCell ref="B2:F2"/>
    <mergeCell ref="B4:E4"/>
    <mergeCell ref="B5:E5"/>
    <mergeCell ref="B6:E6"/>
    <mergeCell ref="B13:E13"/>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&amp;L&amp;10La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3" zoomScale="90" zoomScaleNormal="90" zoomScaleSheetLayoutView="90" workbookViewId="0">
      <selection activeCell="B18" sqref="B18"/>
    </sheetView>
  </sheetViews>
  <sheetFormatPr defaultColWidth="11.42578125" defaultRowHeight="15" x14ac:dyDescent="0.25"/>
  <cols>
    <col min="1" max="1" width="9.7109375" style="2" customWidth="1"/>
    <col min="2" max="2" width="18.7109375" style="2" customWidth="1"/>
    <col min="3" max="3" width="110.7109375" style="2" customWidth="1"/>
    <col min="4" max="4" width="15.28515625" style="20" customWidth="1"/>
    <col min="5" max="16384" width="11.42578125" style="2"/>
  </cols>
  <sheetData>
    <row r="1" spans="1:4" s="1" customFormat="1" ht="12.75" x14ac:dyDescent="0.2">
      <c r="A1" s="25" t="s">
        <v>222</v>
      </c>
      <c r="B1" s="68" t="str">
        <f>Inventari!A1</f>
        <v>1.</v>
      </c>
      <c r="C1" s="1075" t="str">
        <f>Inventari!B1</f>
        <v>Control permanent no planificable</v>
      </c>
      <c r="D1" s="1075"/>
    </row>
    <row r="2" spans="1:4" s="1" customFormat="1" ht="12.75" x14ac:dyDescent="0.2">
      <c r="A2" s="26" t="s">
        <v>223</v>
      </c>
      <c r="B2" s="69" t="str">
        <f>Inventari!B2</f>
        <v>1.1</v>
      </c>
      <c r="C2" s="1076" t="str">
        <f>Inventari!C2</f>
        <v>Pressupost</v>
      </c>
      <c r="D2" s="1076"/>
    </row>
    <row r="3" spans="1:4" s="1" customFormat="1" ht="11.25" customHeight="1" x14ac:dyDescent="0.2">
      <c r="A3" s="59" t="s">
        <v>224</v>
      </c>
      <c r="B3" s="27" t="str">
        <f>Inventari!C8</f>
        <v>1.1.6</v>
      </c>
      <c r="C3" s="1077" t="str">
        <f>Inventari!D8</f>
        <v xml:space="preserve">Pròrroga del pressupost general </v>
      </c>
      <c r="D3" s="1077"/>
    </row>
    <row r="4" spans="1:4" s="42" customFormat="1" ht="12.75" x14ac:dyDescent="0.2">
      <c r="C4" s="134"/>
      <c r="D4" s="44"/>
    </row>
    <row r="5" spans="1:4" s="42" customFormat="1" ht="12.75" x14ac:dyDescent="0.2">
      <c r="A5" s="43"/>
      <c r="B5" s="11" t="s">
        <v>225</v>
      </c>
      <c r="C5" s="10" t="s">
        <v>226</v>
      </c>
      <c r="D5" s="795"/>
    </row>
    <row r="6" spans="1:4" s="1" customFormat="1" ht="51" x14ac:dyDescent="0.2">
      <c r="A6" s="12"/>
      <c r="B6" s="36" t="str">
        <f>Inventari!E8</f>
        <v>Art. 169.6 RDLeg 2/2004
Art. 21 RD 500/1990 
4.1.b.2) RD 128/2018</v>
      </c>
      <c r="C6" s="36"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812"/>
    </row>
    <row r="7" spans="1:4" s="1" customFormat="1" ht="12.75" x14ac:dyDescent="0.2">
      <c r="A7" s="129"/>
      <c r="B7" s="6"/>
      <c r="C7" s="130"/>
      <c r="D7" s="811"/>
    </row>
    <row r="8" spans="1:4" s="42" customFormat="1" ht="12.75" x14ac:dyDescent="0.2">
      <c r="A8" s="43" t="s">
        <v>227</v>
      </c>
      <c r="B8" s="11" t="s">
        <v>225</v>
      </c>
      <c r="C8" s="5" t="str">
        <f>'1.1.1'!C8</f>
        <v>Aspectes a revisar</v>
      </c>
      <c r="D8" s="795" t="s">
        <v>1253</v>
      </c>
    </row>
    <row r="9" spans="1:4" s="42" customFormat="1" ht="25.5" x14ac:dyDescent="0.2">
      <c r="A9" s="117" t="s">
        <v>229</v>
      </c>
      <c r="B9" s="199" t="s">
        <v>230</v>
      </c>
      <c r="C9" s="201" t="s">
        <v>231</v>
      </c>
      <c r="D9" s="805" t="s">
        <v>1254</v>
      </c>
    </row>
    <row r="10" spans="1:4" s="42" customFormat="1" ht="25.5" x14ac:dyDescent="0.2">
      <c r="A10" s="126" t="s">
        <v>232</v>
      </c>
      <c r="B10" s="37" t="s">
        <v>233</v>
      </c>
      <c r="C10" s="185" t="s">
        <v>234</v>
      </c>
      <c r="D10" s="806" t="s">
        <v>1254</v>
      </c>
    </row>
    <row r="11" spans="1:4" s="42" customFormat="1" ht="51" x14ac:dyDescent="0.2">
      <c r="A11" s="139" t="s">
        <v>235</v>
      </c>
      <c r="B11" s="17" t="s">
        <v>1292</v>
      </c>
      <c r="C11" s="140" t="s">
        <v>670</v>
      </c>
      <c r="D11" s="807" t="s">
        <v>1254</v>
      </c>
    </row>
    <row r="12" spans="1:4" s="42" customFormat="1" ht="25.5" x14ac:dyDescent="0.2">
      <c r="A12" s="126" t="s">
        <v>238</v>
      </c>
      <c r="B12" s="132" t="s">
        <v>671</v>
      </c>
      <c r="C12" s="140" t="s">
        <v>672</v>
      </c>
      <c r="D12" s="814" t="s">
        <v>1254</v>
      </c>
    </row>
    <row r="13" spans="1:4" s="42" customFormat="1" ht="25.5" x14ac:dyDescent="0.2">
      <c r="A13" s="139" t="s">
        <v>240</v>
      </c>
      <c r="B13" s="31" t="str">
        <f>'1.1.1'!B12</f>
        <v>Art. 16.2 RD 1463/2007</v>
      </c>
      <c r="C13" s="31" t="s">
        <v>239</v>
      </c>
      <c r="D13" s="807" t="s">
        <v>1254</v>
      </c>
    </row>
    <row r="14" spans="1:4" s="42" customFormat="1" ht="38.25" x14ac:dyDescent="0.2">
      <c r="A14" s="126" t="s">
        <v>243</v>
      </c>
      <c r="B14" s="17" t="s">
        <v>673</v>
      </c>
      <c r="C14" s="141" t="s">
        <v>674</v>
      </c>
      <c r="D14" s="807" t="s">
        <v>1254</v>
      </c>
    </row>
    <row r="15" spans="1:4" s="1" customFormat="1" ht="38.25" x14ac:dyDescent="0.2">
      <c r="A15" s="139" t="s">
        <v>246</v>
      </c>
      <c r="B15" s="17" t="s">
        <v>675</v>
      </c>
      <c r="C15" s="141" t="s">
        <v>676</v>
      </c>
      <c r="D15" s="807" t="s">
        <v>1254</v>
      </c>
    </row>
    <row r="16" spans="1:4" ht="38.25" x14ac:dyDescent="0.25">
      <c r="A16" s="126" t="s">
        <v>249</v>
      </c>
      <c r="B16" s="17" t="s">
        <v>677</v>
      </c>
      <c r="C16" s="141" t="s">
        <v>678</v>
      </c>
      <c r="D16" s="807" t="s">
        <v>1254</v>
      </c>
    </row>
    <row r="17" spans="1:4" s="1" customFormat="1" ht="38.25" x14ac:dyDescent="0.2">
      <c r="A17" s="139" t="s">
        <v>252</v>
      </c>
      <c r="B17" s="17" t="s">
        <v>673</v>
      </c>
      <c r="C17" s="141" t="s">
        <v>679</v>
      </c>
      <c r="D17" s="807" t="s">
        <v>1254</v>
      </c>
    </row>
    <row r="18" spans="1:4" ht="63.75" x14ac:dyDescent="0.25">
      <c r="A18" s="126" t="s">
        <v>255</v>
      </c>
      <c r="B18" s="17" t="s">
        <v>1387</v>
      </c>
      <c r="C18" s="141" t="s">
        <v>680</v>
      </c>
      <c r="D18" s="807" t="s">
        <v>1254</v>
      </c>
    </row>
    <row r="19" spans="1:4" ht="38.25" x14ac:dyDescent="0.25">
      <c r="A19" s="139" t="s">
        <v>258</v>
      </c>
      <c r="B19" s="16" t="s">
        <v>253</v>
      </c>
      <c r="C19" s="16" t="s">
        <v>681</v>
      </c>
      <c r="D19" s="808" t="s">
        <v>1254</v>
      </c>
    </row>
    <row r="20" spans="1:4" ht="76.5" x14ac:dyDescent="0.25">
      <c r="A20" s="126" t="s">
        <v>261</v>
      </c>
      <c r="B20" s="120" t="s">
        <v>284</v>
      </c>
      <c r="C20" s="121" t="s">
        <v>285</v>
      </c>
      <c r="D20" s="808" t="s">
        <v>1254</v>
      </c>
    </row>
    <row r="21" spans="1:4" ht="25.5" x14ac:dyDescent="0.25">
      <c r="A21" s="139" t="s">
        <v>264</v>
      </c>
      <c r="B21" s="16" t="s">
        <v>682</v>
      </c>
      <c r="C21" s="131" t="s">
        <v>683</v>
      </c>
      <c r="D21" s="808" t="s">
        <v>1254</v>
      </c>
    </row>
    <row r="22" spans="1:4" s="7" customFormat="1" ht="87.75" customHeight="1" x14ac:dyDescent="0.2">
      <c r="A22" s="126" t="s">
        <v>267</v>
      </c>
      <c r="B22" s="120" t="s">
        <v>682</v>
      </c>
      <c r="C22" s="121" t="s">
        <v>684</v>
      </c>
      <c r="D22" s="808" t="s">
        <v>1254</v>
      </c>
    </row>
    <row r="23" spans="1:4" s="7" customFormat="1" ht="25.5" x14ac:dyDescent="0.2">
      <c r="A23" s="126" t="s">
        <v>270</v>
      </c>
      <c r="B23" s="16" t="str">
        <f>'1.1.1'!B46</f>
        <v>Art. 45.4 RDL 17/2014</v>
      </c>
      <c r="C23" s="16" t="str">
        <f>'1.1.1'!C46</f>
        <v>En tractar-se d'una entitat adherida al Fons d'Ordenació, que s'inclou l'informe previ i vinculant del Ministeri d'Hisenda i Administracions Públiques</v>
      </c>
      <c r="D23" s="808" t="s">
        <v>1254</v>
      </c>
    </row>
    <row r="24" spans="1:4" x14ac:dyDescent="0.25">
      <c r="A24" s="62" t="s">
        <v>337</v>
      </c>
      <c r="B24" s="54" t="s">
        <v>225</v>
      </c>
      <c r="C24" s="63" t="s">
        <v>338</v>
      </c>
      <c r="D24" s="802"/>
    </row>
    <row r="25" spans="1:4" x14ac:dyDescent="0.25">
      <c r="A25" s="118" t="s">
        <v>339</v>
      </c>
      <c r="B25" s="31"/>
      <c r="C25" s="31" t="s">
        <v>340</v>
      </c>
      <c r="D25" s="807" t="s">
        <v>1255</v>
      </c>
    </row>
    <row r="26" spans="1:4" x14ac:dyDescent="0.25">
      <c r="A26" s="62" t="s">
        <v>341</v>
      </c>
      <c r="B26" s="54" t="s">
        <v>225</v>
      </c>
      <c r="C26" s="63" t="s">
        <v>342</v>
      </c>
      <c r="D26" s="802"/>
    </row>
    <row r="27" spans="1:4" x14ac:dyDescent="0.25">
      <c r="A27" s="118" t="s">
        <v>343</v>
      </c>
      <c r="B27" s="131"/>
      <c r="C27" s="31" t="s">
        <v>1261</v>
      </c>
      <c r="D27" s="800"/>
    </row>
    <row r="28" spans="1:4" x14ac:dyDescent="0.25">
      <c r="A28" s="62" t="s">
        <v>358</v>
      </c>
      <c r="B28" s="54" t="s">
        <v>225</v>
      </c>
      <c r="C28" s="78" t="s">
        <v>359</v>
      </c>
      <c r="D28" s="802"/>
    </row>
    <row r="29" spans="1:4" x14ac:dyDescent="0.25">
      <c r="A29" s="127" t="s">
        <v>360</v>
      </c>
      <c r="B29" s="32"/>
      <c r="C29" s="36" t="s">
        <v>340</v>
      </c>
      <c r="D2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95" zoomScaleNormal="100" zoomScaleSheetLayoutView="95" workbookViewId="0"/>
  </sheetViews>
  <sheetFormatPr defaultColWidth="12.5703125" defaultRowHeight="12.75" x14ac:dyDescent="0.2"/>
  <cols>
    <col min="1" max="1" width="9.7109375" style="42" customWidth="1"/>
    <col min="2" max="2" width="18.7109375" style="44" customWidth="1"/>
    <col min="3" max="3" width="110.7109375" style="42" customWidth="1"/>
    <col min="4" max="4" width="15.28515625" style="42" customWidth="1"/>
    <col min="5" max="5" width="11.42578125" style="42" customWidth="1"/>
    <col min="6" max="6" width="60.28515625" style="42" customWidth="1"/>
    <col min="7" max="253" width="11.42578125" style="42" customWidth="1"/>
    <col min="254" max="16384" width="12.5703125" style="42"/>
  </cols>
  <sheetData>
    <row r="1" spans="1:4" x14ac:dyDescent="0.2">
      <c r="A1" s="70" t="s">
        <v>222</v>
      </c>
      <c r="B1" s="71" t="str">
        <f>Inventari!A1</f>
        <v>1.</v>
      </c>
      <c r="C1" s="1078" t="str">
        <f>Inventari!B1</f>
        <v>Control permanent no planificable</v>
      </c>
      <c r="D1" s="1079"/>
    </row>
    <row r="2" spans="1:4" x14ac:dyDescent="0.2">
      <c r="A2" s="72" t="s">
        <v>223</v>
      </c>
      <c r="B2" s="791" t="str">
        <f>Inventari!B9</f>
        <v>1.2</v>
      </c>
      <c r="C2" s="1080" t="str">
        <f>Inventari!C9</f>
        <v>Modificacions de crèdit</v>
      </c>
      <c r="D2" s="1080"/>
    </row>
    <row r="3" spans="1:4" x14ac:dyDescent="0.2">
      <c r="A3" s="792" t="s">
        <v>224</v>
      </c>
      <c r="B3" s="793" t="str">
        <f>Inventari!C10</f>
        <v>1.2.1</v>
      </c>
      <c r="C3" s="1081" t="str">
        <f>Inventari!D10</f>
        <v>Transferència de crèdit entre partides (aplicacions) del mateix grup de funció (àrea de despesa)</v>
      </c>
      <c r="D3" s="1081"/>
    </row>
    <row r="4" spans="1:4" x14ac:dyDescent="0.2">
      <c r="A4" s="872"/>
      <c r="B4" s="873"/>
      <c r="C4" s="874"/>
      <c r="D4" s="842"/>
    </row>
    <row r="5" spans="1:4" x14ac:dyDescent="0.2">
      <c r="A5" s="43"/>
      <c r="B5" s="11" t="s">
        <v>225</v>
      </c>
      <c r="C5" s="10" t="s">
        <v>226</v>
      </c>
      <c r="D5" s="795"/>
    </row>
    <row r="6" spans="1:4" ht="25.5" x14ac:dyDescent="0.2">
      <c r="A6" s="13"/>
      <c r="B6" s="143" t="str">
        <f>Inventari!E10</f>
        <v>Art. 4.1.b).2 RD 128/2018</v>
      </c>
      <c r="C6" s="29" t="str">
        <f>Inventari!F10</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22"/>
      <c r="B7" s="6"/>
      <c r="C7" s="23"/>
      <c r="D7" s="811"/>
    </row>
    <row r="8" spans="1:4" x14ac:dyDescent="0.2">
      <c r="A8" s="43" t="s">
        <v>227</v>
      </c>
      <c r="B8" s="11" t="s">
        <v>225</v>
      </c>
      <c r="C8" s="5" t="str">
        <f>'1.1.1'!C8</f>
        <v>Aspectes a revisar</v>
      </c>
      <c r="D8" s="795" t="s">
        <v>1253</v>
      </c>
    </row>
    <row r="9" spans="1:4" ht="25.5" x14ac:dyDescent="0.2">
      <c r="A9" s="117" t="s">
        <v>229</v>
      </c>
      <c r="B9" s="199" t="s">
        <v>230</v>
      </c>
      <c r="C9" s="201" t="s">
        <v>231</v>
      </c>
      <c r="D9" s="805" t="s">
        <v>1254</v>
      </c>
    </row>
    <row r="10" spans="1:4" ht="25.5" x14ac:dyDescent="0.2">
      <c r="A10" s="126" t="s">
        <v>232</v>
      </c>
      <c r="B10" s="31" t="s">
        <v>233</v>
      </c>
      <c r="C10" s="121" t="s">
        <v>234</v>
      </c>
      <c r="D10" s="807" t="s">
        <v>1254</v>
      </c>
    </row>
    <row r="11" spans="1:4" ht="63.75" x14ac:dyDescent="0.2">
      <c r="A11" s="18" t="s">
        <v>235</v>
      </c>
      <c r="B11" s="140" t="s">
        <v>685</v>
      </c>
      <c r="C11" s="140" t="s">
        <v>686</v>
      </c>
      <c r="D11" s="816" t="s">
        <v>1254</v>
      </c>
    </row>
    <row r="12" spans="1:4" ht="51" x14ac:dyDescent="0.2">
      <c r="A12" s="126" t="s">
        <v>238</v>
      </c>
      <c r="B12" s="145" t="s">
        <v>687</v>
      </c>
      <c r="C12" s="146" t="s">
        <v>688</v>
      </c>
      <c r="D12" s="817" t="s">
        <v>1254</v>
      </c>
    </row>
    <row r="13" spans="1:4" s="136" customFormat="1" ht="38.25" x14ac:dyDescent="0.2">
      <c r="A13" s="18" t="s">
        <v>240</v>
      </c>
      <c r="B13" s="131" t="s">
        <v>689</v>
      </c>
      <c r="C13" s="131" t="s">
        <v>690</v>
      </c>
      <c r="D13" s="800" t="s">
        <v>1254</v>
      </c>
    </row>
    <row r="14" spans="1:4" s="136" customFormat="1" ht="25.5" x14ac:dyDescent="0.2">
      <c r="A14" s="18" t="s">
        <v>243</v>
      </c>
      <c r="B14" s="131" t="s">
        <v>691</v>
      </c>
      <c r="C14" s="131" t="s">
        <v>1320</v>
      </c>
      <c r="D14" s="800" t="s">
        <v>1254</v>
      </c>
    </row>
    <row r="15" spans="1:4" s="75" customFormat="1" ht="35.25" customHeight="1" x14ac:dyDescent="0.2">
      <c r="A15" s="126" t="s">
        <v>246</v>
      </c>
      <c r="B15" s="141" t="s">
        <v>692</v>
      </c>
      <c r="C15" s="141" t="s">
        <v>693</v>
      </c>
      <c r="D15" s="818" t="s">
        <v>1254</v>
      </c>
    </row>
    <row r="16" spans="1:4" ht="25.5" x14ac:dyDescent="0.2">
      <c r="A16" s="18" t="s">
        <v>249</v>
      </c>
      <c r="B16" s="131" t="s">
        <v>694</v>
      </c>
      <c r="C16" s="141" t="s">
        <v>695</v>
      </c>
      <c r="D16" s="800" t="s">
        <v>1254</v>
      </c>
    </row>
    <row r="17" spans="1:6" s="136" customFormat="1" ht="51" x14ac:dyDescent="0.2">
      <c r="A17" s="18" t="s">
        <v>252</v>
      </c>
      <c r="B17" s="132" t="s">
        <v>696</v>
      </c>
      <c r="C17" s="132" t="s">
        <v>697</v>
      </c>
      <c r="D17" s="814" t="s">
        <v>1254</v>
      </c>
    </row>
    <row r="18" spans="1:6" ht="51" x14ac:dyDescent="0.2">
      <c r="A18" s="126" t="s">
        <v>255</v>
      </c>
      <c r="B18" s="131" t="s">
        <v>698</v>
      </c>
      <c r="C18" s="131" t="s">
        <v>699</v>
      </c>
      <c r="D18" s="800" t="s">
        <v>1254</v>
      </c>
    </row>
    <row r="19" spans="1:6" ht="51" x14ac:dyDescent="0.2">
      <c r="A19" s="18" t="s">
        <v>258</v>
      </c>
      <c r="B19" s="132" t="s">
        <v>700</v>
      </c>
      <c r="C19" s="132" t="s">
        <v>701</v>
      </c>
      <c r="D19" s="814" t="s">
        <v>1254</v>
      </c>
    </row>
    <row r="20" spans="1:6" s="75" customFormat="1" ht="33.75" customHeight="1" x14ac:dyDescent="0.2">
      <c r="A20" s="15" t="s">
        <v>261</v>
      </c>
      <c r="B20" s="131" t="s">
        <v>702</v>
      </c>
      <c r="C20" s="131" t="s">
        <v>703</v>
      </c>
      <c r="D20" s="800" t="s">
        <v>1254</v>
      </c>
      <c r="E20" s="42"/>
      <c r="F20" s="42"/>
    </row>
    <row r="21" spans="1:6" s="75" customFormat="1" ht="24.75" customHeight="1" x14ac:dyDescent="0.2">
      <c r="A21" s="205" t="s">
        <v>264</v>
      </c>
      <c r="B21" s="132" t="s">
        <v>704</v>
      </c>
      <c r="C21" s="132" t="s">
        <v>705</v>
      </c>
      <c r="D21" s="814" t="s">
        <v>1254</v>
      </c>
    </row>
    <row r="22" spans="1:6" s="75" customFormat="1" ht="112.5" customHeight="1" x14ac:dyDescent="0.2">
      <c r="A22" s="126" t="s">
        <v>267</v>
      </c>
      <c r="B22" s="140" t="s">
        <v>706</v>
      </c>
      <c r="C22" s="132" t="s">
        <v>707</v>
      </c>
      <c r="D22" s="816" t="s">
        <v>1254</v>
      </c>
    </row>
    <row r="23" spans="1:6" x14ac:dyDescent="0.2">
      <c r="A23" s="62" t="s">
        <v>337</v>
      </c>
      <c r="B23" s="54" t="s">
        <v>225</v>
      </c>
      <c r="C23" s="63" t="s">
        <v>338</v>
      </c>
      <c r="D23" s="802"/>
    </row>
    <row r="24" spans="1:6" x14ac:dyDescent="0.2">
      <c r="A24" s="118" t="s">
        <v>339</v>
      </c>
      <c r="B24" s="31"/>
      <c r="C24" s="31" t="s">
        <v>340</v>
      </c>
      <c r="D24" s="807" t="s">
        <v>1255</v>
      </c>
    </row>
    <row r="25" spans="1:6" x14ac:dyDescent="0.2">
      <c r="A25" s="62" t="s">
        <v>341</v>
      </c>
      <c r="B25" s="54" t="s">
        <v>225</v>
      </c>
      <c r="C25" s="63" t="s">
        <v>342</v>
      </c>
      <c r="D25" s="802"/>
    </row>
    <row r="26" spans="1:6" x14ac:dyDescent="0.2">
      <c r="A26" s="118" t="s">
        <v>343</v>
      </c>
      <c r="B26" s="131"/>
      <c r="C26" s="31" t="s">
        <v>1261</v>
      </c>
      <c r="D26" s="800"/>
    </row>
    <row r="27" spans="1:6" x14ac:dyDescent="0.2">
      <c r="A27" s="62" t="s">
        <v>358</v>
      </c>
      <c r="B27" s="54" t="s">
        <v>225</v>
      </c>
      <c r="C27" s="78" t="s">
        <v>359</v>
      </c>
      <c r="D27" s="802"/>
    </row>
    <row r="28" spans="1:6" x14ac:dyDescent="0.2">
      <c r="A28" s="127" t="s">
        <v>360</v>
      </c>
      <c r="B28" s="32"/>
      <c r="C28" s="36" t="s">
        <v>340</v>
      </c>
      <c r="D28"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56" t="str">
        <f>Inventari!A1</f>
        <v>1.</v>
      </c>
      <c r="C1" s="932" t="str">
        <f>Inventari!B1</f>
        <v>Control permanent no planificable</v>
      </c>
      <c r="D1" s="932"/>
    </row>
    <row r="2" spans="1:4" x14ac:dyDescent="0.2">
      <c r="A2" s="26" t="s">
        <v>223</v>
      </c>
      <c r="B2" s="57" t="str">
        <f>Inventari!B9</f>
        <v>1.2</v>
      </c>
      <c r="C2" s="933" t="str">
        <f>Inventari!C9</f>
        <v>Modificacions de crèdit</v>
      </c>
      <c r="D2" s="933"/>
    </row>
    <row r="3" spans="1:4" x14ac:dyDescent="0.2">
      <c r="A3" s="59" t="s">
        <v>224</v>
      </c>
      <c r="B3" s="59" t="str">
        <f>Inventari!C11</f>
        <v>1.2.2</v>
      </c>
      <c r="C3" s="1082" t="str">
        <f>Inventari!D11</f>
        <v>Transferència de crèdit entre partides (aplicacions) de diferent grup de funció (àrea de despesa)</v>
      </c>
      <c r="D3" s="1082"/>
    </row>
    <row r="4" spans="1:4" x14ac:dyDescent="0.2">
      <c r="B4" s="44"/>
      <c r="C4" s="21"/>
    </row>
    <row r="5" spans="1:4" x14ac:dyDescent="0.2">
      <c r="A5" s="43"/>
      <c r="B5" s="11" t="str">
        <f>'1.2.1'!B5</f>
        <v>Ref. Legislativa</v>
      </c>
      <c r="C5" s="10" t="str">
        <f>'1.2.1'!C5</f>
        <v>Descripció de l'actuació objecte de control permanent</v>
      </c>
      <c r="D5" s="795"/>
    </row>
    <row r="6" spans="1:4" ht="25.5" x14ac:dyDescent="0.2">
      <c r="A6" s="13"/>
      <c r="B6" s="143" t="str">
        <f>Inventari!E11</f>
        <v>Art. 4.1.b).2 RD 128/2018</v>
      </c>
      <c r="C6" s="29" t="str">
        <f>Inventari!F11</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22"/>
      <c r="B7" s="6"/>
      <c r="C7" s="23"/>
      <c r="D7" s="811"/>
    </row>
    <row r="8" spans="1:4" x14ac:dyDescent="0.2">
      <c r="A8" s="43" t="s">
        <v>227</v>
      </c>
      <c r="B8" s="43" t="str">
        <f>'1.2.1'!B8</f>
        <v>Ref. Legislativa</v>
      </c>
      <c r="C8" s="10" t="str">
        <f>'1.1.1'!C8</f>
        <v>Aspectes a revisar</v>
      </c>
      <c r="D8" s="819" t="s">
        <v>1253</v>
      </c>
    </row>
    <row r="9" spans="1:4" ht="25.5" x14ac:dyDescent="0.2">
      <c r="A9" s="117" t="s">
        <v>229</v>
      </c>
      <c r="B9" s="199" t="s">
        <v>230</v>
      </c>
      <c r="C9" s="201" t="s">
        <v>231</v>
      </c>
      <c r="D9" s="805" t="s">
        <v>1256</v>
      </c>
    </row>
    <row r="10" spans="1:4" ht="25.5" x14ac:dyDescent="0.2">
      <c r="A10" s="118" t="s">
        <v>232</v>
      </c>
      <c r="B10" s="31" t="s">
        <v>233</v>
      </c>
      <c r="C10" s="121" t="s">
        <v>234</v>
      </c>
      <c r="D10" s="807" t="s">
        <v>1254</v>
      </c>
    </row>
    <row r="11" spans="1:4" ht="51" x14ac:dyDescent="0.2">
      <c r="A11" s="206" t="str">
        <f>'1.2.1'!A11</f>
        <v>A.3</v>
      </c>
      <c r="B11" s="140" t="s">
        <v>708</v>
      </c>
      <c r="C11" s="132" t="s">
        <v>709</v>
      </c>
      <c r="D11" s="816" t="s">
        <v>1254</v>
      </c>
    </row>
    <row r="12" spans="1:4" s="75" customFormat="1" ht="38.25" x14ac:dyDescent="0.2">
      <c r="A12" s="15" t="s">
        <v>238</v>
      </c>
      <c r="B12" s="131" t="s">
        <v>689</v>
      </c>
      <c r="C12" s="141" t="s">
        <v>710</v>
      </c>
      <c r="D12" s="800" t="s">
        <v>1254</v>
      </c>
    </row>
    <row r="13" spans="1:4" s="136" customFormat="1" ht="38.25" x14ac:dyDescent="0.2">
      <c r="A13" s="206" t="str">
        <f>'1.2.1'!A13</f>
        <v>A.5</v>
      </c>
      <c r="B13" s="131" t="s">
        <v>689</v>
      </c>
      <c r="C13" s="131" t="s">
        <v>690</v>
      </c>
      <c r="D13" s="800" t="s">
        <v>1254</v>
      </c>
    </row>
    <row r="14" spans="1:4" s="136" customFormat="1" ht="25.5" x14ac:dyDescent="0.2">
      <c r="A14" s="206" t="s">
        <v>243</v>
      </c>
      <c r="B14" s="131" t="s">
        <v>691</v>
      </c>
      <c r="C14" s="131" t="s">
        <v>1320</v>
      </c>
      <c r="D14" s="800" t="s">
        <v>1254</v>
      </c>
    </row>
    <row r="15" spans="1:4" ht="25.5" x14ac:dyDescent="0.2">
      <c r="A15" s="15" t="s">
        <v>246</v>
      </c>
      <c r="B15" s="141" t="s">
        <v>692</v>
      </c>
      <c r="C15" s="141" t="s">
        <v>693</v>
      </c>
      <c r="D15" s="818" t="s">
        <v>1254</v>
      </c>
    </row>
    <row r="16" spans="1:4" ht="25.5" x14ac:dyDescent="0.2">
      <c r="A16" s="206" t="s">
        <v>249</v>
      </c>
      <c r="B16" s="131" t="s">
        <v>694</v>
      </c>
      <c r="C16" s="141" t="s">
        <v>711</v>
      </c>
      <c r="D16" s="800" t="s">
        <v>1254</v>
      </c>
    </row>
    <row r="17" spans="1:4" ht="51" x14ac:dyDescent="0.2">
      <c r="A17" s="15" t="s">
        <v>252</v>
      </c>
      <c r="B17" s="132" t="s">
        <v>696</v>
      </c>
      <c r="C17" s="132" t="s">
        <v>697</v>
      </c>
      <c r="D17" s="814" t="s">
        <v>1254</v>
      </c>
    </row>
    <row r="18" spans="1:4" ht="51" x14ac:dyDescent="0.2">
      <c r="A18" s="206" t="s">
        <v>255</v>
      </c>
      <c r="B18" s="131" t="s">
        <v>698</v>
      </c>
      <c r="C18" s="131" t="s">
        <v>699</v>
      </c>
      <c r="D18" s="800" t="s">
        <v>1254</v>
      </c>
    </row>
    <row r="19" spans="1:4" ht="51" x14ac:dyDescent="0.2">
      <c r="A19" s="15" t="s">
        <v>258</v>
      </c>
      <c r="B19" s="131" t="s">
        <v>700</v>
      </c>
      <c r="C19" s="131" t="s">
        <v>701</v>
      </c>
      <c r="D19" s="800" t="s">
        <v>1254</v>
      </c>
    </row>
    <row r="20" spans="1:4" ht="25.5" x14ac:dyDescent="0.2">
      <c r="A20" s="206" t="s">
        <v>261</v>
      </c>
      <c r="B20" s="131" t="s">
        <v>702</v>
      </c>
      <c r="C20" s="131" t="s">
        <v>703</v>
      </c>
      <c r="D20" s="800" t="s">
        <v>1254</v>
      </c>
    </row>
    <row r="21" spans="1:4" ht="21.75" customHeight="1" x14ac:dyDescent="0.2">
      <c r="A21" s="205" t="s">
        <v>264</v>
      </c>
      <c r="B21" s="132" t="s">
        <v>704</v>
      </c>
      <c r="C21" s="132" t="s">
        <v>705</v>
      </c>
      <c r="D21" s="814" t="s">
        <v>1254</v>
      </c>
    </row>
    <row r="22" spans="1:4" ht="111.75" customHeight="1" x14ac:dyDescent="0.2">
      <c r="A22" s="15" t="s">
        <v>267</v>
      </c>
      <c r="B22" s="140" t="s">
        <v>706</v>
      </c>
      <c r="C22" s="132" t="s">
        <v>707</v>
      </c>
      <c r="D22" s="816" t="s">
        <v>1254</v>
      </c>
    </row>
    <row r="23" spans="1:4" x14ac:dyDescent="0.2">
      <c r="A23" s="62" t="s">
        <v>337</v>
      </c>
      <c r="B23" s="54" t="s">
        <v>225</v>
      </c>
      <c r="C23" s="63" t="s">
        <v>338</v>
      </c>
      <c r="D23" s="802"/>
    </row>
    <row r="24" spans="1:4" x14ac:dyDescent="0.2">
      <c r="A24" s="118" t="s">
        <v>339</v>
      </c>
      <c r="B24" s="31"/>
      <c r="C24" s="31" t="s">
        <v>340</v>
      </c>
      <c r="D24" s="807" t="s">
        <v>1255</v>
      </c>
    </row>
    <row r="25" spans="1:4" x14ac:dyDescent="0.2">
      <c r="A25" s="62" t="s">
        <v>341</v>
      </c>
      <c r="B25" s="54" t="s">
        <v>225</v>
      </c>
      <c r="C25" s="63" t="s">
        <v>342</v>
      </c>
      <c r="D25" s="802"/>
    </row>
    <row r="26" spans="1:4" ht="51" x14ac:dyDescent="0.2">
      <c r="A26" s="15" t="s">
        <v>343</v>
      </c>
      <c r="B26" s="140" t="s">
        <v>712</v>
      </c>
      <c r="C26" s="132" t="s">
        <v>713</v>
      </c>
      <c r="D26" s="816" t="s">
        <v>1254</v>
      </c>
    </row>
    <row r="27" spans="1:4" ht="25.5" x14ac:dyDescent="0.2">
      <c r="A27" s="207" t="s">
        <v>346</v>
      </c>
      <c r="B27" s="208" t="s">
        <v>714</v>
      </c>
      <c r="C27" s="209" t="s">
        <v>715</v>
      </c>
      <c r="D27" s="820" t="s">
        <v>1254</v>
      </c>
    </row>
    <row r="28" spans="1:4" x14ac:dyDescent="0.2">
      <c r="A28" s="62" t="s">
        <v>358</v>
      </c>
      <c r="B28" s="54" t="s">
        <v>225</v>
      </c>
      <c r="C28" s="78" t="s">
        <v>359</v>
      </c>
      <c r="D28" s="802"/>
    </row>
    <row r="29" spans="1:4" x14ac:dyDescent="0.2">
      <c r="A29" s="127" t="s">
        <v>360</v>
      </c>
      <c r="B29" s="32"/>
      <c r="C29" s="36" t="s">
        <v>340</v>
      </c>
      <c r="D2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0" zoomScaleNormal="90" zoomScaleSheetLayoutView="90" workbookViewId="0"/>
  </sheetViews>
  <sheetFormatPr defaultColWidth="8.28515625" defaultRowHeight="12.75" x14ac:dyDescent="0.2"/>
  <cols>
    <col min="1" max="1" width="9.7109375" style="42" customWidth="1"/>
    <col min="2" max="2" width="18.7109375" style="44" customWidth="1"/>
    <col min="3" max="3" width="110.7109375" style="42" customWidth="1"/>
    <col min="4" max="4" width="15.28515625" style="797" customWidth="1"/>
    <col min="5" max="255" width="11.42578125" style="42" customWidth="1"/>
    <col min="256" max="16384" width="8.28515625" style="42"/>
  </cols>
  <sheetData>
    <row r="1" spans="1:4" x14ac:dyDescent="0.2">
      <c r="A1" s="25" t="s">
        <v>222</v>
      </c>
      <c r="B1" s="56" t="str">
        <f>Inventari!A1</f>
        <v>1.</v>
      </c>
      <c r="C1" s="932" t="str">
        <f>Inventari!B1</f>
        <v>Control permanent no planificable</v>
      </c>
      <c r="D1" s="932"/>
    </row>
    <row r="2" spans="1:4" x14ac:dyDescent="0.2">
      <c r="A2" s="26" t="s">
        <v>223</v>
      </c>
      <c r="B2" s="57" t="str">
        <f>Inventari!B9</f>
        <v>1.2</v>
      </c>
      <c r="C2" s="933" t="str">
        <f>Inventari!C9</f>
        <v>Modificacions de crèdit</v>
      </c>
      <c r="D2" s="933"/>
    </row>
    <row r="3" spans="1:4" x14ac:dyDescent="0.2">
      <c r="A3" s="59" t="s">
        <v>224</v>
      </c>
      <c r="B3" s="59" t="str">
        <f>Inventari!C12</f>
        <v>1.2.3</v>
      </c>
      <c r="C3" s="1082" t="str">
        <f>Inventari!D12</f>
        <v>Generació de crèdit</v>
      </c>
      <c r="D3" s="1082"/>
    </row>
    <row r="4" spans="1:4" x14ac:dyDescent="0.2">
      <c r="C4" s="21"/>
    </row>
    <row r="5" spans="1:4" x14ac:dyDescent="0.2">
      <c r="A5" s="43"/>
      <c r="B5" s="11" t="str">
        <f>'1.2.2'!B5</f>
        <v>Ref. Legislativa</v>
      </c>
      <c r="C5" s="10" t="str">
        <f>'1.2.2'!C5</f>
        <v>Descripció de l'actuació objecte de control permanent</v>
      </c>
      <c r="D5" s="795"/>
    </row>
    <row r="6" spans="1:4" ht="25.5" x14ac:dyDescent="0.2">
      <c r="A6" s="13"/>
      <c r="B6" s="143" t="str">
        <f>Inventari!E12</f>
        <v>Art. 4.1.b).2 RD 128/2018</v>
      </c>
      <c r="C6" s="29" t="str">
        <f>Inventari!F12</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49"/>
      <c r="B7" s="148"/>
      <c r="C7" s="50"/>
      <c r="D7" s="821"/>
    </row>
    <row r="8" spans="1:4" x14ac:dyDescent="0.2">
      <c r="A8" s="43" t="s">
        <v>227</v>
      </c>
      <c r="B8" s="43" t="str">
        <f>'1.2.1'!B8</f>
        <v>Ref. Legislativa</v>
      </c>
      <c r="C8" s="10" t="str">
        <f>'1.1.1'!C8</f>
        <v>Aspectes a revisar</v>
      </c>
      <c r="D8" s="819"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38.25" x14ac:dyDescent="0.2">
      <c r="A11" s="206" t="str">
        <f>'1.2.1'!A11</f>
        <v>A.3</v>
      </c>
      <c r="B11" s="140" t="s">
        <v>716</v>
      </c>
      <c r="C11" s="132" t="str">
        <f>'1.2.1'!C11</f>
        <v>Que l'expedient es proposa a l'òrgan competent, d'acord amb el previst a les bases d'execució del pressupost.</v>
      </c>
      <c r="D11" s="816" t="s">
        <v>1254</v>
      </c>
    </row>
    <row r="12" spans="1:4" s="136" customFormat="1" ht="25.5" x14ac:dyDescent="0.2">
      <c r="A12" s="210" t="s">
        <v>238</v>
      </c>
      <c r="B12" s="131" t="s">
        <v>717</v>
      </c>
      <c r="C12" s="141" t="str">
        <f>'1.2.1'!C12</f>
        <v>Que la modificació de crèdit es tramita d'acord amb la regulació establerta a les bases d'execució del pressupost.</v>
      </c>
      <c r="D12" s="800" t="s">
        <v>1254</v>
      </c>
    </row>
    <row r="13" spans="1:4" ht="25.5" x14ac:dyDescent="0.2">
      <c r="A13" s="206" t="s">
        <v>240</v>
      </c>
      <c r="B13" s="141" t="s">
        <v>718</v>
      </c>
      <c r="C13" s="131" t="s">
        <v>719</v>
      </c>
      <c r="D13" s="818" t="s">
        <v>1254</v>
      </c>
    </row>
    <row r="14" spans="1:4" ht="27.75" customHeight="1" x14ac:dyDescent="0.2">
      <c r="A14" s="210" t="s">
        <v>243</v>
      </c>
      <c r="B14" s="141" t="str">
        <f>'1.2.1'!B15</f>
        <v>Art. 172 RDLeg 2/2004</v>
      </c>
      <c r="C14" s="131" t="str">
        <f>'1.2.1'!C15</f>
        <v xml:space="preserve">Que la modificació de crèdit es realitza a favor d'una aplicació adequada a la naturalesa de la despesa que es pretèn realitzar. </v>
      </c>
      <c r="D14" s="818" t="s">
        <v>1254</v>
      </c>
    </row>
    <row r="15" spans="1:4" ht="36.75" customHeight="1" x14ac:dyDescent="0.2">
      <c r="A15" s="206" t="s">
        <v>246</v>
      </c>
      <c r="B15" s="131" t="s">
        <v>720</v>
      </c>
      <c r="C15" s="131" t="s">
        <v>721</v>
      </c>
      <c r="D15" s="800" t="s">
        <v>1254</v>
      </c>
    </row>
    <row r="16" spans="1:4" ht="25.5" x14ac:dyDescent="0.2">
      <c r="A16" s="210" t="s">
        <v>249</v>
      </c>
      <c r="B16" s="131" t="s">
        <v>722</v>
      </c>
      <c r="C16" s="141" t="s">
        <v>723</v>
      </c>
      <c r="D16" s="800" t="s">
        <v>1254</v>
      </c>
    </row>
    <row r="17" spans="1:4" ht="25.5" x14ac:dyDescent="0.2">
      <c r="A17" s="206" t="s">
        <v>252</v>
      </c>
      <c r="B17" s="131" t="s">
        <v>724</v>
      </c>
      <c r="C17" s="131" t="s">
        <v>725</v>
      </c>
      <c r="D17" s="800" t="s">
        <v>1254</v>
      </c>
    </row>
    <row r="18" spans="1:4" ht="25.5" x14ac:dyDescent="0.2">
      <c r="A18" s="210" t="s">
        <v>255</v>
      </c>
      <c r="B18" s="131" t="s">
        <v>726</v>
      </c>
      <c r="C18" s="131" t="s">
        <v>727</v>
      </c>
      <c r="D18" s="800" t="s">
        <v>1254</v>
      </c>
    </row>
    <row r="19" spans="1:4" ht="25.5" x14ac:dyDescent="0.2">
      <c r="A19" s="206" t="s">
        <v>258</v>
      </c>
      <c r="B19" s="131" t="s">
        <v>728</v>
      </c>
      <c r="C19" s="131" t="s">
        <v>729</v>
      </c>
      <c r="D19" s="800" t="s">
        <v>1254</v>
      </c>
    </row>
    <row r="20" spans="1:4" ht="25.5" x14ac:dyDescent="0.2">
      <c r="A20" s="211" t="s">
        <v>261</v>
      </c>
      <c r="B20" s="131" t="s">
        <v>704</v>
      </c>
      <c r="C20" s="131" t="s">
        <v>1262</v>
      </c>
      <c r="D20" s="800" t="s">
        <v>1254</v>
      </c>
    </row>
    <row r="21" spans="1:4" ht="38.25" x14ac:dyDescent="0.2">
      <c r="A21" s="868" t="s">
        <v>264</v>
      </c>
      <c r="B21" s="866" t="s">
        <v>1274</v>
      </c>
      <c r="C21" s="866" t="s">
        <v>1270</v>
      </c>
      <c r="D21" s="800" t="s">
        <v>1254</v>
      </c>
    </row>
    <row r="22" spans="1:4" ht="111.75" customHeight="1" x14ac:dyDescent="0.2">
      <c r="A22" s="869" t="s">
        <v>267</v>
      </c>
      <c r="B22" s="867" t="s">
        <v>706</v>
      </c>
      <c r="C22" s="863" t="s">
        <v>707</v>
      </c>
      <c r="D22" s="818" t="s">
        <v>1254</v>
      </c>
    </row>
    <row r="23" spans="1:4" x14ac:dyDescent="0.2">
      <c r="A23" s="62" t="s">
        <v>337</v>
      </c>
      <c r="B23" s="54" t="s">
        <v>225</v>
      </c>
      <c r="C23" s="63" t="s">
        <v>338</v>
      </c>
      <c r="D23" s="802"/>
    </row>
    <row r="24" spans="1:4" x14ac:dyDescent="0.2">
      <c r="A24" s="118" t="s">
        <v>339</v>
      </c>
      <c r="B24" s="31"/>
      <c r="C24" s="31" t="s">
        <v>340</v>
      </c>
      <c r="D24" s="807" t="s">
        <v>1255</v>
      </c>
    </row>
    <row r="25" spans="1:4" x14ac:dyDescent="0.2">
      <c r="A25" s="62" t="s">
        <v>341</v>
      </c>
      <c r="B25" s="54" t="s">
        <v>225</v>
      </c>
      <c r="C25" s="63" t="s">
        <v>342</v>
      </c>
      <c r="D25" s="802"/>
    </row>
    <row r="26" spans="1:4" x14ac:dyDescent="0.2">
      <c r="A26" s="118" t="s">
        <v>343</v>
      </c>
      <c r="B26" s="131"/>
      <c r="C26" s="31" t="s">
        <v>1261</v>
      </c>
      <c r="D26" s="800"/>
    </row>
    <row r="27" spans="1:4" x14ac:dyDescent="0.2">
      <c r="A27" s="62" t="s">
        <v>358</v>
      </c>
      <c r="B27" s="54" t="s">
        <v>225</v>
      </c>
      <c r="C27" s="78" t="s">
        <v>359</v>
      </c>
      <c r="D27" s="802"/>
    </row>
    <row r="28" spans="1:4" x14ac:dyDescent="0.2">
      <c r="A28" s="127" t="s">
        <v>360</v>
      </c>
      <c r="B28" s="32"/>
      <c r="C28" s="36" t="s">
        <v>340</v>
      </c>
      <c r="D28"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90" zoomScaleSheetLayoutView="100" workbookViewId="0"/>
  </sheetViews>
  <sheetFormatPr defaultColWidth="8.28515625" defaultRowHeight="12.75" x14ac:dyDescent="0.2"/>
  <cols>
    <col min="1" max="1" width="9.7109375" style="42" customWidth="1"/>
    <col min="2" max="2" width="18.7109375" style="42" customWidth="1"/>
    <col min="3" max="3" width="110.7109375" style="42" customWidth="1"/>
    <col min="4" max="4" width="15.28515625" style="42" customWidth="1"/>
    <col min="5" max="255" width="11.42578125" style="42" customWidth="1"/>
    <col min="256" max="16384" width="8.28515625" style="42"/>
  </cols>
  <sheetData>
    <row r="1" spans="1:4" x14ac:dyDescent="0.2">
      <c r="A1" s="25" t="s">
        <v>222</v>
      </c>
      <c r="B1" s="56" t="str">
        <f>Inventari!A1</f>
        <v>1.</v>
      </c>
      <c r="C1" s="932" t="str">
        <f>Inventari!B1</f>
        <v>Control permanent no planificable</v>
      </c>
      <c r="D1" s="932"/>
    </row>
    <row r="2" spans="1:4" x14ac:dyDescent="0.2">
      <c r="A2" s="26" t="s">
        <v>223</v>
      </c>
      <c r="B2" s="57" t="str">
        <f>Inventari!B9</f>
        <v>1.2</v>
      </c>
      <c r="C2" s="933" t="str">
        <f>Inventari!C9</f>
        <v>Modificacions de crèdit</v>
      </c>
      <c r="D2" s="933"/>
    </row>
    <row r="3" spans="1:4" x14ac:dyDescent="0.2">
      <c r="A3" s="59" t="s">
        <v>224</v>
      </c>
      <c r="B3" s="59" t="str">
        <f>Inventari!C13</f>
        <v>1.2.4</v>
      </c>
      <c r="C3" s="1082" t="str">
        <f>Inventari!D13</f>
        <v>Ampliació de crèdit</v>
      </c>
      <c r="D3" s="1082"/>
    </row>
    <row r="4" spans="1:4" x14ac:dyDescent="0.2">
      <c r="B4" s="44"/>
      <c r="C4" s="21"/>
    </row>
    <row r="5" spans="1:4" x14ac:dyDescent="0.2">
      <c r="A5" s="43"/>
      <c r="B5" s="11" t="str">
        <f>'1.2.2'!B5</f>
        <v>Ref. Legislativa</v>
      </c>
      <c r="C5" s="10" t="str">
        <f>'1.2.2'!C5</f>
        <v>Descripció de l'actuació objecte de control permanent</v>
      </c>
      <c r="D5" s="802"/>
    </row>
    <row r="6" spans="1:4" ht="25.5" x14ac:dyDescent="0.2">
      <c r="A6" s="149"/>
      <c r="B6" s="143" t="str">
        <f>Inventari!E13</f>
        <v>Art. 4.1.b).2 RD 128/2018</v>
      </c>
      <c r="C6" s="29" t="str">
        <f>Inventari!F13</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49"/>
      <c r="B7" s="148"/>
      <c r="C7" s="50"/>
      <c r="D7" s="821"/>
    </row>
    <row r="8" spans="1:4" x14ac:dyDescent="0.2">
      <c r="A8" s="43" t="s">
        <v>227</v>
      </c>
      <c r="B8" s="43" t="str">
        <f>'1.2.1'!B8</f>
        <v>Ref. Legislativa</v>
      </c>
      <c r="C8" s="43" t="str">
        <f>'1.1.1'!C8</f>
        <v>Aspectes a revisar</v>
      </c>
      <c r="D8" s="82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38.25" x14ac:dyDescent="0.2">
      <c r="A11" s="206" t="s">
        <v>235</v>
      </c>
      <c r="B11" s="140" t="s">
        <v>730</v>
      </c>
      <c r="C11" s="132" t="str">
        <f>'1.2.3'!C11</f>
        <v>Que l'expedient es proposa a l'òrgan competent, d'acord amb el previst a les bases d'execució del pressupost.</v>
      </c>
      <c r="D11" s="816" t="s">
        <v>1254</v>
      </c>
    </row>
    <row r="12" spans="1:4" ht="25.5" x14ac:dyDescent="0.2">
      <c r="A12" s="118" t="s">
        <v>238</v>
      </c>
      <c r="B12" s="131" t="str">
        <f>'1.2.3'!B14</f>
        <v>Art. 172 RDLeg 2/2004</v>
      </c>
      <c r="C12" s="141" t="str">
        <f>'1.2.3'!C14</f>
        <v xml:space="preserve">Que la modificació de crèdit es realitza a favor d'una aplicació adequada a la naturalesa de la despesa que es pretèn realitzar. </v>
      </c>
      <c r="D12" s="800" t="s">
        <v>1254</v>
      </c>
    </row>
    <row r="13" spans="1:4" ht="25.5" x14ac:dyDescent="0.2">
      <c r="A13" s="206" t="s">
        <v>240</v>
      </c>
      <c r="B13" s="131" t="s">
        <v>731</v>
      </c>
      <c r="C13" s="212" t="s">
        <v>732</v>
      </c>
      <c r="D13" s="800" t="s">
        <v>1254</v>
      </c>
    </row>
    <row r="14" spans="1:4" ht="25.5" x14ac:dyDescent="0.2">
      <c r="A14" s="118" t="s">
        <v>243</v>
      </c>
      <c r="B14" s="131" t="s">
        <v>733</v>
      </c>
      <c r="C14" s="131" t="s">
        <v>734</v>
      </c>
      <c r="D14" s="800" t="s">
        <v>1254</v>
      </c>
    </row>
    <row r="15" spans="1:4" ht="25.5" x14ac:dyDescent="0.2">
      <c r="A15" s="206" t="s">
        <v>246</v>
      </c>
      <c r="B15" s="131" t="s">
        <v>735</v>
      </c>
      <c r="C15" s="141" t="s">
        <v>736</v>
      </c>
      <c r="D15" s="800" t="s">
        <v>1254</v>
      </c>
    </row>
    <row r="16" spans="1:4" ht="21" customHeight="1" x14ac:dyDescent="0.2">
      <c r="A16" s="118" t="s">
        <v>249</v>
      </c>
      <c r="B16" s="131" t="s">
        <v>737</v>
      </c>
      <c r="C16" s="131" t="s">
        <v>738</v>
      </c>
      <c r="D16" s="800" t="s">
        <v>1254</v>
      </c>
    </row>
    <row r="17" spans="1:4" ht="21" customHeight="1" x14ac:dyDescent="0.2">
      <c r="A17" s="211" t="s">
        <v>252</v>
      </c>
      <c r="B17" s="131" t="s">
        <v>704</v>
      </c>
      <c r="C17" s="131" t="s">
        <v>1263</v>
      </c>
      <c r="D17" s="800" t="s">
        <v>1254</v>
      </c>
    </row>
    <row r="18" spans="1:4" ht="111" customHeight="1" x14ac:dyDescent="0.2">
      <c r="A18" s="206" t="s">
        <v>255</v>
      </c>
      <c r="B18" s="141" t="s">
        <v>706</v>
      </c>
      <c r="C18" s="131" t="s">
        <v>707</v>
      </c>
      <c r="D18" s="818" t="s">
        <v>1254</v>
      </c>
    </row>
    <row r="19" spans="1:4" x14ac:dyDescent="0.2">
      <c r="A19" s="62" t="s">
        <v>337</v>
      </c>
      <c r="B19" s="54" t="s">
        <v>225</v>
      </c>
      <c r="C19" s="63" t="s">
        <v>338</v>
      </c>
      <c r="D19" s="802"/>
    </row>
    <row r="20" spans="1:4" x14ac:dyDescent="0.2">
      <c r="A20" s="118" t="s">
        <v>339</v>
      </c>
      <c r="B20" s="31"/>
      <c r="C20" s="31" t="s">
        <v>340</v>
      </c>
      <c r="D20" s="807" t="s">
        <v>1255</v>
      </c>
    </row>
    <row r="21" spans="1:4" x14ac:dyDescent="0.2">
      <c r="A21" s="62" t="s">
        <v>341</v>
      </c>
      <c r="B21" s="54" t="s">
        <v>225</v>
      </c>
      <c r="C21" s="63" t="s">
        <v>342</v>
      </c>
      <c r="D21" s="802"/>
    </row>
    <row r="22" spans="1:4" x14ac:dyDescent="0.2">
      <c r="A22" s="118" t="s">
        <v>343</v>
      </c>
      <c r="B22" s="131"/>
      <c r="C22" s="31" t="s">
        <v>1261</v>
      </c>
      <c r="D22" s="800"/>
    </row>
    <row r="23" spans="1:4" x14ac:dyDescent="0.2">
      <c r="A23" s="62" t="s">
        <v>358</v>
      </c>
      <c r="B23" s="54" t="s">
        <v>225</v>
      </c>
      <c r="C23" s="78" t="s">
        <v>359</v>
      </c>
      <c r="D23" s="802"/>
    </row>
    <row r="24" spans="1:4" x14ac:dyDescent="0.2">
      <c r="A24" s="127" t="s">
        <v>360</v>
      </c>
      <c r="B24" s="32"/>
      <c r="C24" s="36" t="s">
        <v>340</v>
      </c>
      <c r="D24"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view="pageBreakPreview" zoomScale="90" zoomScaleNormal="90" zoomScaleSheetLayoutView="90" workbookViewId="0"/>
  </sheetViews>
  <sheetFormatPr defaultColWidth="8.28515625" defaultRowHeight="12.75" x14ac:dyDescent="0.2"/>
  <cols>
    <col min="1" max="1" width="9.7109375" style="42" customWidth="1"/>
    <col min="2" max="2" width="18.7109375" style="42" customWidth="1"/>
    <col min="3" max="3" width="110.7109375" style="44" customWidth="1"/>
    <col min="4" max="4" width="15.28515625" style="42" customWidth="1"/>
    <col min="5" max="248" width="11.42578125" style="42" customWidth="1"/>
    <col min="249" max="16384" width="8.28515625" style="42"/>
  </cols>
  <sheetData>
    <row r="1" spans="1:4" x14ac:dyDescent="0.2">
      <c r="A1" s="70" t="s">
        <v>222</v>
      </c>
      <c r="B1" s="73" t="str">
        <f>Inventari!A1</f>
        <v>1.</v>
      </c>
      <c r="C1" s="930" t="str">
        <f>Inventari!B1</f>
        <v>Control permanent no planificable</v>
      </c>
      <c r="D1" s="930"/>
    </row>
    <row r="2" spans="1:4" x14ac:dyDescent="0.2">
      <c r="A2" s="72" t="s">
        <v>223</v>
      </c>
      <c r="B2" s="57" t="str">
        <f>Inventari!B9</f>
        <v>1.2</v>
      </c>
      <c r="C2" s="901" t="str">
        <f>Inventari!C9</f>
        <v>Modificacions de crèdit</v>
      </c>
      <c r="D2" s="901"/>
    </row>
    <row r="3" spans="1:4" x14ac:dyDescent="0.2">
      <c r="A3" s="67" t="s">
        <v>224</v>
      </c>
      <c r="B3" s="59" t="str">
        <f>Inventari!C14</f>
        <v>1.2.5</v>
      </c>
      <c r="C3" s="931" t="str">
        <f>Inventari!D14</f>
        <v>Suplement de crèdit</v>
      </c>
      <c r="D3" s="931"/>
    </row>
    <row r="4" spans="1:4" x14ac:dyDescent="0.2">
      <c r="A4" s="66"/>
      <c r="B4" s="44"/>
      <c r="C4" s="74"/>
    </row>
    <row r="5" spans="1:4" x14ac:dyDescent="0.2">
      <c r="A5" s="43"/>
      <c r="B5" s="11" t="str">
        <f>'1.2.2'!B5</f>
        <v>Ref. Legislativa</v>
      </c>
      <c r="C5" s="10" t="str">
        <f>'1.2.2'!C5</f>
        <v>Descripció de l'actuació objecte de control permanent</v>
      </c>
      <c r="D5" s="802"/>
    </row>
    <row r="6" spans="1:4" ht="63.75" x14ac:dyDescent="0.2">
      <c r="A6" s="14"/>
      <c r="B6" s="144" t="str">
        <f>Inventari!E14</f>
        <v>Art. 177.2 RDLeg 2/2004
Art. 4.1.b).2 RD 128/2018
Art. 37.3 RD 500/1990</v>
      </c>
      <c r="C6" s="150" t="str">
        <f>Inventari!F14</f>
        <v>L'expedient, que haurà de ser prèviament informat per la intervenció, es sotmetrà a l'aprovació del ple de la corporació, amb subjecció als mateixos tràmits i requisits que els pressupostos.</v>
      </c>
      <c r="D6" s="823"/>
    </row>
    <row r="7" spans="1:4" x14ac:dyDescent="0.2">
      <c r="A7" s="49"/>
      <c r="B7" s="148"/>
      <c r="C7" s="50"/>
      <c r="D7" s="821"/>
    </row>
    <row r="8" spans="1:4" ht="15" customHeight="1" x14ac:dyDescent="0.2">
      <c r="A8" s="43" t="str">
        <f>'1.2.1'!A8</f>
        <v>A.</v>
      </c>
      <c r="B8" s="43" t="str">
        <f>'1.2.1'!B8</f>
        <v>Ref. Legislativa</v>
      </c>
      <c r="C8" s="10" t="str">
        <f>'1.1.1'!C8</f>
        <v>Aspectes a revisar</v>
      </c>
      <c r="D8" s="82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51" x14ac:dyDescent="0.2">
      <c r="A11" s="186" t="s">
        <v>235</v>
      </c>
      <c r="B11" s="187" t="s">
        <v>739</v>
      </c>
      <c r="C11" s="187" t="s">
        <v>237</v>
      </c>
      <c r="D11" s="816" t="s">
        <v>1254</v>
      </c>
    </row>
    <row r="12" spans="1:4" ht="102" x14ac:dyDescent="0.2">
      <c r="A12" s="118" t="s">
        <v>238</v>
      </c>
      <c r="B12" s="131" t="s">
        <v>740</v>
      </c>
      <c r="C12" s="151" t="s">
        <v>741</v>
      </c>
      <c r="D12" s="800" t="s">
        <v>1254</v>
      </c>
    </row>
    <row r="13" spans="1:4" ht="38.25" x14ac:dyDescent="0.2">
      <c r="A13" s="186" t="s">
        <v>240</v>
      </c>
      <c r="B13" s="131" t="s">
        <v>742</v>
      </c>
      <c r="C13" s="131" t="s">
        <v>743</v>
      </c>
      <c r="D13" s="800" t="s">
        <v>1254</v>
      </c>
    </row>
    <row r="14" spans="1:4" ht="38.25" x14ac:dyDescent="0.2">
      <c r="A14" s="118" t="s">
        <v>243</v>
      </c>
      <c r="B14" s="131" t="s">
        <v>744</v>
      </c>
      <c r="C14" s="131" t="s">
        <v>745</v>
      </c>
      <c r="D14" s="800" t="s">
        <v>1254</v>
      </c>
    </row>
    <row r="15" spans="1:4" ht="25.5" x14ac:dyDescent="0.2">
      <c r="A15" s="186" t="s">
        <v>246</v>
      </c>
      <c r="B15" s="131" t="s">
        <v>746</v>
      </c>
      <c r="C15" s="141" t="s">
        <v>690</v>
      </c>
      <c r="D15" s="800" t="s">
        <v>1254</v>
      </c>
    </row>
    <row r="16" spans="1:4" ht="58.5" customHeight="1" x14ac:dyDescent="0.2">
      <c r="A16" s="118" t="s">
        <v>249</v>
      </c>
      <c r="B16" s="131" t="s">
        <v>747</v>
      </c>
      <c r="C16" s="131" t="s">
        <v>748</v>
      </c>
      <c r="D16" s="800" t="s">
        <v>1254</v>
      </c>
    </row>
    <row r="17" spans="1:4" ht="37.5" customHeight="1" x14ac:dyDescent="0.2">
      <c r="A17" s="186" t="s">
        <v>252</v>
      </c>
      <c r="B17" s="131" t="s">
        <v>692</v>
      </c>
      <c r="C17" s="131" t="s">
        <v>749</v>
      </c>
      <c r="D17" s="800" t="s">
        <v>1254</v>
      </c>
    </row>
    <row r="18" spans="1:4" ht="51" x14ac:dyDescent="0.2">
      <c r="A18" s="118" t="s">
        <v>255</v>
      </c>
      <c r="B18" s="131" t="s">
        <v>750</v>
      </c>
      <c r="C18" s="131" t="s">
        <v>751</v>
      </c>
      <c r="D18" s="800" t="s">
        <v>1254</v>
      </c>
    </row>
    <row r="19" spans="1:4" ht="25.5" x14ac:dyDescent="0.2">
      <c r="A19" s="186" t="s">
        <v>258</v>
      </c>
      <c r="B19" s="131" t="s">
        <v>752</v>
      </c>
      <c r="C19" s="131" t="s">
        <v>753</v>
      </c>
      <c r="D19" s="800" t="s">
        <v>1254</v>
      </c>
    </row>
    <row r="20" spans="1:4" ht="51" x14ac:dyDescent="0.2">
      <c r="A20" s="118" t="s">
        <v>261</v>
      </c>
      <c r="B20" s="31" t="s">
        <v>754</v>
      </c>
      <c r="C20" s="31" t="s">
        <v>1280</v>
      </c>
      <c r="D20" s="807" t="s">
        <v>1254</v>
      </c>
    </row>
    <row r="21" spans="1:4" ht="51" x14ac:dyDescent="0.2">
      <c r="A21" s="186" t="s">
        <v>264</v>
      </c>
      <c r="B21" s="131" t="s">
        <v>755</v>
      </c>
      <c r="C21" s="131" t="s">
        <v>756</v>
      </c>
      <c r="D21" s="800" t="s">
        <v>1254</v>
      </c>
    </row>
    <row r="22" spans="1:4" ht="51" x14ac:dyDescent="0.2">
      <c r="A22" s="118" t="s">
        <v>267</v>
      </c>
      <c r="B22" s="131" t="s">
        <v>757</v>
      </c>
      <c r="C22" s="131" t="s">
        <v>758</v>
      </c>
      <c r="D22" s="800" t="s">
        <v>1254</v>
      </c>
    </row>
    <row r="23" spans="1:4" ht="56.25" customHeight="1" x14ac:dyDescent="0.2">
      <c r="A23" s="186" t="s">
        <v>270</v>
      </c>
      <c r="B23" s="131" t="s">
        <v>759</v>
      </c>
      <c r="C23" s="141" t="s">
        <v>760</v>
      </c>
      <c r="D23" s="800" t="s">
        <v>1254</v>
      </c>
    </row>
    <row r="24" spans="1:4" ht="38.25" x14ac:dyDescent="0.2">
      <c r="A24" s="118" t="s">
        <v>273</v>
      </c>
      <c r="B24" s="131" t="s">
        <v>761</v>
      </c>
      <c r="C24" s="131" t="s">
        <v>762</v>
      </c>
      <c r="D24" s="800" t="s">
        <v>1254</v>
      </c>
    </row>
    <row r="25" spans="1:4" ht="51" x14ac:dyDescent="0.2">
      <c r="A25" s="186" t="s">
        <v>276</v>
      </c>
      <c r="B25" s="213" t="s">
        <v>763</v>
      </c>
      <c r="C25" s="214" t="s">
        <v>764</v>
      </c>
      <c r="D25" s="824" t="s">
        <v>1254</v>
      </c>
    </row>
    <row r="26" spans="1:4" ht="38.25" x14ac:dyDescent="0.2">
      <c r="A26" s="118" t="s">
        <v>279</v>
      </c>
      <c r="B26" s="131" t="s">
        <v>765</v>
      </c>
      <c r="C26" s="131" t="s">
        <v>766</v>
      </c>
      <c r="D26" s="800" t="s">
        <v>1254</v>
      </c>
    </row>
    <row r="27" spans="1:4" ht="63.75" x14ac:dyDescent="0.2">
      <c r="A27" s="186" t="s">
        <v>283</v>
      </c>
      <c r="B27" s="140" t="s">
        <v>1293</v>
      </c>
      <c r="C27" s="140" t="s">
        <v>768</v>
      </c>
      <c r="D27" s="816" t="s">
        <v>1254</v>
      </c>
    </row>
    <row r="28" spans="1:4" ht="38.25" x14ac:dyDescent="0.2">
      <c r="A28" s="864" t="s">
        <v>286</v>
      </c>
      <c r="B28" s="866" t="s">
        <v>1274</v>
      </c>
      <c r="C28" s="866" t="s">
        <v>1271</v>
      </c>
      <c r="D28" s="816" t="s">
        <v>1254</v>
      </c>
    </row>
    <row r="29" spans="1:4" ht="102" x14ac:dyDescent="0.2">
      <c r="A29" s="865" t="s">
        <v>289</v>
      </c>
      <c r="B29" s="867" t="s">
        <v>1294</v>
      </c>
      <c r="C29" s="863" t="s">
        <v>707</v>
      </c>
      <c r="D29" s="818" t="s">
        <v>1254</v>
      </c>
    </row>
    <row r="30" spans="1:4" x14ac:dyDescent="0.2">
      <c r="A30" s="62" t="s">
        <v>337</v>
      </c>
      <c r="B30" s="54" t="s">
        <v>225</v>
      </c>
      <c r="C30" s="63" t="s">
        <v>338</v>
      </c>
      <c r="D30" s="802"/>
    </row>
    <row r="31" spans="1:4" x14ac:dyDescent="0.2">
      <c r="A31" s="118" t="s">
        <v>339</v>
      </c>
      <c r="B31" s="31"/>
      <c r="C31" s="31" t="s">
        <v>340</v>
      </c>
      <c r="D31" s="807" t="s">
        <v>1255</v>
      </c>
    </row>
    <row r="32" spans="1:4" x14ac:dyDescent="0.2">
      <c r="A32" s="62" t="s">
        <v>341</v>
      </c>
      <c r="B32" s="54" t="s">
        <v>225</v>
      </c>
      <c r="C32" s="63" t="s">
        <v>342</v>
      </c>
      <c r="D32" s="802"/>
    </row>
    <row r="33" spans="1:4" ht="38.25" x14ac:dyDescent="0.2">
      <c r="A33" s="118" t="s">
        <v>343</v>
      </c>
      <c r="B33" s="141" t="s">
        <v>769</v>
      </c>
      <c r="C33" s="144" t="s">
        <v>770</v>
      </c>
      <c r="D33" s="818" t="s">
        <v>1254</v>
      </c>
    </row>
    <row r="34" spans="1:4" ht="38.25" x14ac:dyDescent="0.2">
      <c r="A34" s="118" t="s">
        <v>346</v>
      </c>
      <c r="B34" s="31" t="s">
        <v>353</v>
      </c>
      <c r="C34" s="31" t="s">
        <v>771</v>
      </c>
      <c r="D34" s="807" t="s">
        <v>1254</v>
      </c>
    </row>
    <row r="35" spans="1:4" ht="38.25" x14ac:dyDescent="0.2">
      <c r="A35" s="207" t="s">
        <v>349</v>
      </c>
      <c r="B35" s="208" t="s">
        <v>772</v>
      </c>
      <c r="C35" s="209" t="s">
        <v>715</v>
      </c>
      <c r="D35" s="820" t="s">
        <v>1254</v>
      </c>
    </row>
    <row r="36" spans="1:4" x14ac:dyDescent="0.2">
      <c r="A36" s="62" t="s">
        <v>358</v>
      </c>
      <c r="B36" s="54" t="s">
        <v>225</v>
      </c>
      <c r="C36" s="63" t="s">
        <v>359</v>
      </c>
      <c r="D36" s="802"/>
    </row>
    <row r="37" spans="1:4" x14ac:dyDescent="0.2">
      <c r="A37" s="127" t="s">
        <v>360</v>
      </c>
      <c r="B37" s="32"/>
      <c r="C37" s="32" t="s">
        <v>340</v>
      </c>
      <c r="D37" s="810" t="s">
        <v>1255</v>
      </c>
    </row>
    <row r="38" spans="1:4" x14ac:dyDescent="0.2">
      <c r="B38" s="24"/>
      <c r="C38" s="3"/>
    </row>
    <row r="39" spans="1:4" x14ac:dyDescent="0.2">
      <c r="B39" s="24"/>
      <c r="C39" s="3"/>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90" zoomScaleNormal="90" zoomScaleSheetLayoutView="90" workbookViewId="0"/>
  </sheetViews>
  <sheetFormatPr defaultColWidth="8.28515625" defaultRowHeight="12.75" x14ac:dyDescent="0.2"/>
  <cols>
    <col min="1" max="1" width="9.7109375" style="42" customWidth="1"/>
    <col min="2" max="2" width="18.7109375" style="42" customWidth="1"/>
    <col min="3" max="3" width="110.7109375" style="42" customWidth="1"/>
    <col min="4" max="4" width="15.28515625" style="826" customWidth="1"/>
    <col min="5" max="248" width="11.42578125" style="42" customWidth="1"/>
    <col min="249" max="16384" width="8.28515625" style="42"/>
  </cols>
  <sheetData>
    <row r="1" spans="1:4" x14ac:dyDescent="0.2">
      <c r="A1" s="70" t="s">
        <v>222</v>
      </c>
      <c r="B1" s="73" t="str">
        <f>Inventari!A1</f>
        <v>1.</v>
      </c>
      <c r="C1" s="1083" t="str">
        <f>Inventari!B1</f>
        <v>Control permanent no planificable</v>
      </c>
      <c r="D1" s="1083"/>
    </row>
    <row r="2" spans="1:4" x14ac:dyDescent="0.2">
      <c r="A2" s="72" t="s">
        <v>223</v>
      </c>
      <c r="B2" s="57" t="str">
        <f>Inventari!B9</f>
        <v>1.2</v>
      </c>
      <c r="C2" s="1080" t="str">
        <f>Inventari!C9</f>
        <v>Modificacions de crèdit</v>
      </c>
      <c r="D2" s="1080"/>
    </row>
    <row r="3" spans="1:4" x14ac:dyDescent="0.2">
      <c r="A3" s="67" t="s">
        <v>224</v>
      </c>
      <c r="B3" s="59" t="str">
        <f>Inventari!C15</f>
        <v>1.2.6</v>
      </c>
      <c r="C3" s="931" t="str">
        <f>Inventari!D15</f>
        <v>Crèdit extraordinari</v>
      </c>
      <c r="D3" s="931"/>
    </row>
    <row r="4" spans="1:4" x14ac:dyDescent="0.2">
      <c r="A4" s="842"/>
      <c r="B4" s="879"/>
      <c r="C4" s="880" t="s">
        <v>773</v>
      </c>
      <c r="D4" s="881"/>
    </row>
    <row r="5" spans="1:4" x14ac:dyDescent="0.2">
      <c r="A5" s="43"/>
      <c r="B5" s="11" t="str">
        <f>'1.2.2'!B5</f>
        <v>Ref. Legislativa</v>
      </c>
      <c r="C5" s="10" t="str">
        <f>'1.2.2'!C5</f>
        <v>Descripció de l'actuació objecte de control permanent</v>
      </c>
      <c r="D5" s="802"/>
    </row>
    <row r="6" spans="1:4" ht="63.75" x14ac:dyDescent="0.2">
      <c r="A6" s="13"/>
      <c r="B6" s="143" t="str">
        <f>Inventari!E15</f>
        <v>Art. 177.2 RDLeg 2/2004
Art. 4.1.b).2 RD 128/2018
Art. 37.3 RD 500/1990</v>
      </c>
      <c r="C6" s="29" t="str">
        <f>Inventari!F15</f>
        <v>L'expedient, que haurà de ser prèviament informat per la intervenció, es sotmetrà a l'aprovació del ple de la corporació, amb subjecció als mateixos tràmits i requisits que els pressupostos.</v>
      </c>
      <c r="D6" s="815"/>
    </row>
    <row r="7" spans="1:4" x14ac:dyDescent="0.2">
      <c r="A7" s="875"/>
      <c r="B7" s="876"/>
      <c r="C7" s="877"/>
      <c r="D7" s="878"/>
    </row>
    <row r="8" spans="1:4" x14ac:dyDescent="0.2">
      <c r="A8" s="43" t="str">
        <f>'1.2.1'!A8</f>
        <v>A.</v>
      </c>
      <c r="B8" s="43" t="str">
        <f>'1.2.1'!B8</f>
        <v>Ref. Legislativa</v>
      </c>
      <c r="C8" s="10" t="str">
        <f>'1.1.1'!C8</f>
        <v>Aspectes a revisar</v>
      </c>
      <c r="D8" s="829"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61.5" customHeight="1" x14ac:dyDescent="0.2">
      <c r="A11" s="186" t="s">
        <v>235</v>
      </c>
      <c r="B11" s="187" t="s">
        <v>739</v>
      </c>
      <c r="C11" s="187" t="s">
        <v>237</v>
      </c>
      <c r="D11" s="816" t="s">
        <v>1254</v>
      </c>
    </row>
    <row r="12" spans="1:4" ht="102" x14ac:dyDescent="0.2">
      <c r="A12" s="118" t="s">
        <v>238</v>
      </c>
      <c r="B12" s="131" t="str">
        <f>'1.2.5'!B12</f>
        <v>Art. 177.5 RDLeg 2/2004
Art. 36.3 RD 500/1990
Art. 47.2.l) L 7/1985
Art. 54.1 RDLeg 781/1986
Art. 3.3.c) RD 128/2018</v>
      </c>
      <c r="C12" s="131" t="str">
        <f>'1.2.5'!C12</f>
        <v>En tractar-se d'una modificació finançada excepcionalment amb operacions de crèdit per a despesa corrent, que consta l'informe de la secretaria de la corporació.</v>
      </c>
      <c r="D12" s="800" t="s">
        <v>1254</v>
      </c>
    </row>
    <row r="13" spans="1:4" ht="38.25" x14ac:dyDescent="0.2">
      <c r="A13" s="186" t="s">
        <v>240</v>
      </c>
      <c r="B13" s="131" t="s">
        <v>742</v>
      </c>
      <c r="C13" s="131" t="str">
        <f>'1.2.5'!C13</f>
        <v>Que la proposta d'acord preveu les normes sobre informació, reclamació, recursos i publicitat aplicables al pressupost (articles 169, 170 i 171 del RDLeg 2/2004), excepte si es tracta de calamitat pública o similar previst a l'article 177.6 del RDLeg 2/2004.</v>
      </c>
      <c r="D13" s="800" t="s">
        <v>1254</v>
      </c>
    </row>
    <row r="14" spans="1:4" ht="38.25" x14ac:dyDescent="0.2">
      <c r="A14" s="118" t="s">
        <v>243</v>
      </c>
      <c r="B14" s="131" t="str">
        <f>'1.2.5'!B14</f>
        <v>Art. 177.6 RDLeg 2/2004
Art. 38.4 RD 500/1990</v>
      </c>
      <c r="C14" s="131" t="str">
        <f>'1.2.5'!C14</f>
        <v>En tractar-se d'una proposta de modificació de crèdit com a conseqüència de calamitat pública o similar previst a l'article 177.6 del RDLeg 2/2004, que es fa constar aquesta circumstància a l'expedient, i a més, l'acord serà immediatament executiu.</v>
      </c>
      <c r="D14" s="800" t="s">
        <v>1254</v>
      </c>
    </row>
    <row r="15" spans="1:4" ht="25.5" x14ac:dyDescent="0.2">
      <c r="A15" s="186" t="s">
        <v>246</v>
      </c>
      <c r="B15" s="131" t="str">
        <f>'1.2.5'!B15</f>
        <v>Art. 38.1 RD 500/1990</v>
      </c>
      <c r="C15" s="141" t="str">
        <f>'1.2.5'!C15</f>
        <v>Que l'expedient es tramet a aquesta intervenció amb l'antelació suficient per a què els crèdits siguin aprovats i executius dins del mateix exercici en què s'aprovi.</v>
      </c>
      <c r="D15" s="800" t="s">
        <v>1254</v>
      </c>
    </row>
    <row r="16" spans="1:4" ht="38.25" x14ac:dyDescent="0.2">
      <c r="A16" s="118" t="s">
        <v>249</v>
      </c>
      <c r="B16" s="131" t="str">
        <f>'1.2.5'!B16</f>
        <v>Art. 177.4 RDLeg 2/2004
Art. 37.2 RD 500/1990</v>
      </c>
      <c r="C16" s="131" t="s">
        <v>774</v>
      </c>
      <c r="D16" s="800" t="s">
        <v>1254</v>
      </c>
    </row>
    <row r="17" spans="1:4" ht="25.5" x14ac:dyDescent="0.2">
      <c r="A17" s="186" t="s">
        <v>252</v>
      </c>
      <c r="B17" s="131" t="s">
        <v>692</v>
      </c>
      <c r="C17" s="131" t="s">
        <v>1295</v>
      </c>
      <c r="D17" s="800" t="s">
        <v>1254</v>
      </c>
    </row>
    <row r="18" spans="1:4" ht="51" x14ac:dyDescent="0.2">
      <c r="A18" s="118" t="s">
        <v>255</v>
      </c>
      <c r="B18" s="131" t="s">
        <v>750</v>
      </c>
      <c r="C18" s="131" t="s">
        <v>751</v>
      </c>
      <c r="D18" s="800" t="s">
        <v>1254</v>
      </c>
    </row>
    <row r="19" spans="1:4" ht="25.5" x14ac:dyDescent="0.2">
      <c r="A19" s="186" t="s">
        <v>258</v>
      </c>
      <c r="B19" s="131" t="s">
        <v>752</v>
      </c>
      <c r="C19" s="131" t="s">
        <v>775</v>
      </c>
      <c r="D19" s="800" t="s">
        <v>1254</v>
      </c>
    </row>
    <row r="20" spans="1:4" ht="51" x14ac:dyDescent="0.2">
      <c r="A20" s="118" t="s">
        <v>261</v>
      </c>
      <c r="B20" s="131" t="s">
        <v>755</v>
      </c>
      <c r="C20" s="131" t="s">
        <v>776</v>
      </c>
      <c r="D20" s="800" t="s">
        <v>1254</v>
      </c>
    </row>
    <row r="21" spans="1:4" ht="51" x14ac:dyDescent="0.2">
      <c r="A21" s="186" t="s">
        <v>264</v>
      </c>
      <c r="B21" s="131" t="s">
        <v>757</v>
      </c>
      <c r="C21" s="131" t="s">
        <v>777</v>
      </c>
      <c r="D21" s="800" t="s">
        <v>1254</v>
      </c>
    </row>
    <row r="22" spans="1:4" ht="51" x14ac:dyDescent="0.2">
      <c r="A22" s="118" t="s">
        <v>267</v>
      </c>
      <c r="B22" s="31" t="s">
        <v>754</v>
      </c>
      <c r="C22" s="31" t="s">
        <v>1321</v>
      </c>
      <c r="D22" s="807" t="s">
        <v>1254</v>
      </c>
    </row>
    <row r="23" spans="1:4" ht="51" x14ac:dyDescent="0.2">
      <c r="A23" s="186" t="s">
        <v>270</v>
      </c>
      <c r="B23" s="131" t="s">
        <v>759</v>
      </c>
      <c r="C23" s="141" t="s">
        <v>778</v>
      </c>
      <c r="D23" s="800" t="s">
        <v>1254</v>
      </c>
    </row>
    <row r="24" spans="1:4" ht="38.25" x14ac:dyDescent="0.2">
      <c r="A24" s="118" t="s">
        <v>273</v>
      </c>
      <c r="B24" s="215" t="s">
        <v>761</v>
      </c>
      <c r="C24" s="215" t="s">
        <v>779</v>
      </c>
      <c r="D24" s="825" t="s">
        <v>1254</v>
      </c>
    </row>
    <row r="25" spans="1:4" ht="25.5" x14ac:dyDescent="0.2">
      <c r="A25" s="186" t="s">
        <v>276</v>
      </c>
      <c r="B25" s="31" t="s">
        <v>262</v>
      </c>
      <c r="C25" s="31" t="s">
        <v>780</v>
      </c>
      <c r="D25" s="807" t="s">
        <v>1254</v>
      </c>
    </row>
    <row r="26" spans="1:4" ht="51" x14ac:dyDescent="0.2">
      <c r="A26" s="118" t="s">
        <v>279</v>
      </c>
      <c r="B26" s="213" t="s">
        <v>763</v>
      </c>
      <c r="C26" s="214" t="s">
        <v>764</v>
      </c>
      <c r="D26" s="824" t="s">
        <v>1254</v>
      </c>
    </row>
    <row r="27" spans="1:4" ht="38.25" x14ac:dyDescent="0.2">
      <c r="A27" s="186" t="s">
        <v>283</v>
      </c>
      <c r="B27" s="131" t="str">
        <f>'1.2.5'!B26</f>
        <v>Art. 177.5 RDLeg 2/2004
Art. 36.3 RD 500/1990</v>
      </c>
      <c r="C27" s="141" t="str">
        <f>'1.2.5'!C26</f>
        <v>En tractar-se d'una modificació finançada excepcionalment amb operacions de crèdit per a despesa corrent, que s'ha aprovat degudament l'operació de crèdit per finançar la despesa corrent, en els termes previstos a l'article 177.5 RDLeg 2/2004.</v>
      </c>
      <c r="D27" s="800" t="s">
        <v>1254</v>
      </c>
    </row>
    <row r="28" spans="1:4" ht="68.25" customHeight="1" x14ac:dyDescent="0.2">
      <c r="A28" s="864" t="s">
        <v>286</v>
      </c>
      <c r="B28" s="863" t="s">
        <v>767</v>
      </c>
      <c r="C28" s="863" t="s">
        <v>781</v>
      </c>
      <c r="D28" s="800" t="s">
        <v>1254</v>
      </c>
    </row>
    <row r="29" spans="1:4" ht="68.25" customHeight="1" x14ac:dyDescent="0.2">
      <c r="A29" s="865" t="s">
        <v>289</v>
      </c>
      <c r="B29" s="866" t="s">
        <v>1274</v>
      </c>
      <c r="C29" s="866" t="s">
        <v>1272</v>
      </c>
      <c r="D29" s="800" t="s">
        <v>1254</v>
      </c>
    </row>
    <row r="30" spans="1:4" ht="110.25" customHeight="1" x14ac:dyDescent="0.2">
      <c r="A30" s="864" t="s">
        <v>292</v>
      </c>
      <c r="B30" s="867" t="s">
        <v>1294</v>
      </c>
      <c r="C30" s="863" t="s">
        <v>707</v>
      </c>
      <c r="D30" s="818" t="s">
        <v>1254</v>
      </c>
    </row>
    <row r="31" spans="1:4" x14ac:dyDescent="0.2">
      <c r="A31" s="62" t="s">
        <v>337</v>
      </c>
      <c r="B31" s="54" t="s">
        <v>225</v>
      </c>
      <c r="C31" s="63" t="s">
        <v>338</v>
      </c>
      <c r="D31" s="802"/>
    </row>
    <row r="32" spans="1:4" x14ac:dyDescent="0.2">
      <c r="A32" s="118" t="s">
        <v>339</v>
      </c>
      <c r="B32" s="31"/>
      <c r="C32" s="31" t="s">
        <v>340</v>
      </c>
      <c r="D32" s="807" t="s">
        <v>1255</v>
      </c>
    </row>
    <row r="33" spans="1:4" x14ac:dyDescent="0.2">
      <c r="A33" s="62" t="s">
        <v>341</v>
      </c>
      <c r="B33" s="54" t="s">
        <v>225</v>
      </c>
      <c r="C33" s="63" t="s">
        <v>342</v>
      </c>
      <c r="D33" s="802"/>
    </row>
    <row r="34" spans="1:4" ht="38.25" x14ac:dyDescent="0.2">
      <c r="A34" s="118" t="s">
        <v>343</v>
      </c>
      <c r="B34" s="144" t="s">
        <v>769</v>
      </c>
      <c r="C34" s="144" t="s">
        <v>770</v>
      </c>
      <c r="D34" s="823" t="s">
        <v>1254</v>
      </c>
    </row>
    <row r="35" spans="1:4" ht="38.25" x14ac:dyDescent="0.2">
      <c r="A35" s="118" t="s">
        <v>346</v>
      </c>
      <c r="B35" s="31" t="s">
        <v>353</v>
      </c>
      <c r="C35" s="31" t="s">
        <v>771</v>
      </c>
      <c r="D35" s="807" t="s">
        <v>1254</v>
      </c>
    </row>
    <row r="36" spans="1:4" ht="38.25" x14ac:dyDescent="0.2">
      <c r="A36" s="207" t="s">
        <v>349</v>
      </c>
      <c r="B36" s="208" t="s">
        <v>772</v>
      </c>
      <c r="C36" s="209" t="s">
        <v>715</v>
      </c>
      <c r="D36" s="820" t="s">
        <v>1254</v>
      </c>
    </row>
    <row r="37" spans="1:4" x14ac:dyDescent="0.2">
      <c r="A37" s="62" t="s">
        <v>358</v>
      </c>
      <c r="B37" s="54" t="s">
        <v>225</v>
      </c>
      <c r="C37" s="63" t="s">
        <v>359</v>
      </c>
      <c r="D37" s="802"/>
    </row>
    <row r="38" spans="1:4" x14ac:dyDescent="0.2">
      <c r="A38" s="127" t="s">
        <v>360</v>
      </c>
      <c r="B38" s="32"/>
      <c r="C38" s="32" t="s">
        <v>340</v>
      </c>
      <c r="D38"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topLeftCell="A31" zoomScale="95" zoomScaleNormal="90" zoomScaleSheetLayoutView="95" workbookViewId="0">
      <selection activeCell="E36" sqref="E36"/>
    </sheetView>
  </sheetViews>
  <sheetFormatPr defaultColWidth="11.42578125" defaultRowHeight="15" x14ac:dyDescent="0.25"/>
  <cols>
    <col min="1" max="1" width="4" customWidth="1"/>
    <col min="2" max="2" width="6.7109375" style="41" customWidth="1"/>
    <col min="3" max="3" width="7.85546875" customWidth="1"/>
    <col min="4" max="4" width="58.85546875" style="114" customWidth="1"/>
    <col min="5" max="5" width="27.28515625" customWidth="1"/>
    <col min="6" max="6" width="108.7109375" style="41" customWidth="1"/>
    <col min="7" max="7" width="90.5703125" customWidth="1"/>
    <col min="8" max="8" width="20.140625" customWidth="1"/>
  </cols>
  <sheetData>
    <row r="1" spans="1:7" ht="30" x14ac:dyDescent="0.25">
      <c r="A1" s="87" t="s">
        <v>68</v>
      </c>
      <c r="B1" s="897" t="s">
        <v>69</v>
      </c>
      <c r="C1" s="897"/>
      <c r="D1" s="897"/>
      <c r="E1" s="88" t="s">
        <v>70</v>
      </c>
      <c r="F1" s="88" t="s">
        <v>71</v>
      </c>
    </row>
    <row r="2" spans="1:7" s="100" customFormat="1" x14ac:dyDescent="0.25">
      <c r="A2" s="94"/>
      <c r="B2" s="95" t="s">
        <v>72</v>
      </c>
      <c r="C2" s="96" t="s">
        <v>73</v>
      </c>
      <c r="D2" s="97"/>
      <c r="E2" s="98"/>
      <c r="F2" s="99"/>
    </row>
    <row r="3" spans="1:7" s="100" customFormat="1" ht="45" x14ac:dyDescent="0.25">
      <c r="B3" s="86"/>
      <c r="C3" s="101" t="s">
        <v>74</v>
      </c>
      <c r="D3" s="102" t="s">
        <v>75</v>
      </c>
      <c r="E3" s="103" t="s">
        <v>76</v>
      </c>
      <c r="F3" s="104" t="s">
        <v>77</v>
      </c>
    </row>
    <row r="4" spans="1:7" s="100" customFormat="1" ht="30" x14ac:dyDescent="0.25">
      <c r="B4" s="86"/>
      <c r="C4" s="101" t="s">
        <v>78</v>
      </c>
      <c r="D4" s="102" t="s">
        <v>79</v>
      </c>
      <c r="E4" s="103" t="s">
        <v>80</v>
      </c>
      <c r="F4" s="105" t="s">
        <v>81</v>
      </c>
    </row>
    <row r="5" spans="1:7" s="100" customFormat="1" ht="66.75" customHeight="1" x14ac:dyDescent="0.25">
      <c r="B5" s="86"/>
      <c r="C5" s="101" t="s">
        <v>82</v>
      </c>
      <c r="D5" s="234" t="s">
        <v>83</v>
      </c>
      <c r="E5" s="103" t="s">
        <v>84</v>
      </c>
      <c r="F5" s="104" t="s">
        <v>85</v>
      </c>
    </row>
    <row r="6" spans="1:7" s="100" customFormat="1" ht="66.75" customHeight="1" x14ac:dyDescent="0.25">
      <c r="B6" s="86"/>
      <c r="C6" s="101" t="s">
        <v>86</v>
      </c>
      <c r="D6" s="234" t="s">
        <v>87</v>
      </c>
      <c r="E6" s="103" t="s">
        <v>88</v>
      </c>
      <c r="F6" s="104" t="s">
        <v>89</v>
      </c>
      <c r="G6" s="86"/>
    </row>
    <row r="7" spans="1:7" s="100" customFormat="1" ht="75" x14ac:dyDescent="0.25">
      <c r="B7" s="86"/>
      <c r="C7" s="101" t="s">
        <v>90</v>
      </c>
      <c r="D7" s="102" t="s">
        <v>91</v>
      </c>
      <c r="E7" s="103" t="s">
        <v>92</v>
      </c>
      <c r="F7" s="104" t="s">
        <v>93</v>
      </c>
      <c r="G7" s="86"/>
    </row>
    <row r="8" spans="1:7" s="106" customFormat="1" ht="45" x14ac:dyDescent="0.25">
      <c r="B8" s="107"/>
      <c r="C8" s="101" t="s">
        <v>94</v>
      </c>
      <c r="D8" s="108" t="s">
        <v>95</v>
      </c>
      <c r="E8" s="109" t="s">
        <v>96</v>
      </c>
      <c r="F8" s="105" t="s">
        <v>97</v>
      </c>
    </row>
    <row r="9" spans="1:7" s="106" customFormat="1" x14ac:dyDescent="0.25">
      <c r="A9" s="98"/>
      <c r="B9" s="95" t="s">
        <v>98</v>
      </c>
      <c r="C9" s="96" t="s">
        <v>99</v>
      </c>
      <c r="D9" s="97"/>
      <c r="E9" s="110"/>
      <c r="F9" s="111"/>
    </row>
    <row r="10" spans="1:7" s="106" customFormat="1" ht="30" x14ac:dyDescent="0.25">
      <c r="B10" s="107"/>
      <c r="C10" s="101" t="s">
        <v>100</v>
      </c>
      <c r="D10" s="108" t="s">
        <v>101</v>
      </c>
      <c r="E10" s="109" t="s">
        <v>80</v>
      </c>
      <c r="F10" s="105" t="s">
        <v>81</v>
      </c>
    </row>
    <row r="11" spans="1:7" s="106" customFormat="1" ht="30" x14ac:dyDescent="0.25">
      <c r="B11" s="107"/>
      <c r="C11" s="101" t="s">
        <v>102</v>
      </c>
      <c r="D11" s="108" t="s">
        <v>103</v>
      </c>
      <c r="E11" s="109" t="s">
        <v>80</v>
      </c>
      <c r="F11" s="105" t="str">
        <f>F10</f>
        <v>L'exercici del control financer inclourà, en tot cas, les actuacions de control atribuïdes en l'ordenament jurídic a la intervenció, com ara: L'informe dels projectes de pressupostos i dels expedients de modificació d'aquests.</v>
      </c>
    </row>
    <row r="12" spans="1:7" s="106" customFormat="1" ht="30" x14ac:dyDescent="0.25">
      <c r="B12" s="107"/>
      <c r="C12" s="101" t="s">
        <v>104</v>
      </c>
      <c r="D12" s="108" t="s">
        <v>105</v>
      </c>
      <c r="E12" s="109" t="s">
        <v>80</v>
      </c>
      <c r="F12" s="105" t="str">
        <f>F10</f>
        <v>L'exercici del control financer inclourà, en tot cas, les actuacions de control atribuïdes en l'ordenament jurídic a la intervenció, com ara: L'informe dels projectes de pressupostos i dels expedients de modificació d'aquests.</v>
      </c>
    </row>
    <row r="13" spans="1:7" s="106" customFormat="1" ht="30" x14ac:dyDescent="0.25">
      <c r="B13" s="107"/>
      <c r="C13" s="101" t="s">
        <v>106</v>
      </c>
      <c r="D13" s="108" t="s">
        <v>107</v>
      </c>
      <c r="E13" s="109" t="s">
        <v>80</v>
      </c>
      <c r="F13" s="105" t="str">
        <f>F10</f>
        <v>L'exercici del control financer inclourà, en tot cas, les actuacions de control atribuïdes en l'ordenament jurídic a la intervenció, com ara: L'informe dels projectes de pressupostos i dels expedients de modificació d'aquests.</v>
      </c>
    </row>
    <row r="14" spans="1:7" s="106" customFormat="1" ht="45" x14ac:dyDescent="0.25">
      <c r="B14" s="107"/>
      <c r="C14" s="101" t="s">
        <v>108</v>
      </c>
      <c r="D14" s="108" t="s">
        <v>109</v>
      </c>
      <c r="E14" s="109" t="s">
        <v>110</v>
      </c>
      <c r="F14" s="105" t="s">
        <v>111</v>
      </c>
    </row>
    <row r="15" spans="1:7" s="106" customFormat="1" ht="45" x14ac:dyDescent="0.25">
      <c r="B15" s="107"/>
      <c r="C15" s="101" t="s">
        <v>112</v>
      </c>
      <c r="D15" s="108" t="s">
        <v>113</v>
      </c>
      <c r="E15" s="109" t="s">
        <v>110</v>
      </c>
      <c r="F15" s="105" t="s">
        <v>111</v>
      </c>
    </row>
    <row r="16" spans="1:7" s="106" customFormat="1" ht="30" x14ac:dyDescent="0.25">
      <c r="B16" s="107"/>
      <c r="C16" s="101" t="s">
        <v>114</v>
      </c>
      <c r="D16" s="108" t="s">
        <v>115</v>
      </c>
      <c r="E16" s="109" t="s">
        <v>80</v>
      </c>
      <c r="F16" s="105" t="str">
        <f>F11</f>
        <v>L'exercici del control financer inclourà, en tot cas, les actuacions de control atribuïdes en l'ordenament jurídic a la intervenció, com ara: L'informe dels projectes de pressupostos i dels expedients de modificació d'aquests.</v>
      </c>
    </row>
    <row r="17" spans="1:6" s="106" customFormat="1" ht="30" x14ac:dyDescent="0.25">
      <c r="B17" s="107"/>
      <c r="C17" s="101" t="s">
        <v>116</v>
      </c>
      <c r="D17" s="108" t="s">
        <v>117</v>
      </c>
      <c r="E17" s="109" t="s">
        <v>80</v>
      </c>
      <c r="F17" s="105" t="str">
        <f>F16</f>
        <v>L'exercici del control financer inclourà, en tot cas, les actuacions de control atribuïdes en l'ordenament jurídic a la intervenció, com ara: L'informe dels projectes de pressupostos i dels expedients de modificació d'aquests.</v>
      </c>
    </row>
    <row r="18" spans="1:6" s="106" customFormat="1" x14ac:dyDescent="0.25">
      <c r="A18" s="98"/>
      <c r="B18" s="95" t="s">
        <v>118</v>
      </c>
      <c r="C18" s="96" t="s">
        <v>119</v>
      </c>
      <c r="D18" s="97"/>
      <c r="E18" s="110"/>
      <c r="F18" s="111"/>
    </row>
    <row r="19" spans="1:6" s="106" customFormat="1" ht="45" x14ac:dyDescent="0.25">
      <c r="B19" s="107"/>
      <c r="C19" s="101" t="s">
        <v>120</v>
      </c>
      <c r="D19" s="108" t="s">
        <v>121</v>
      </c>
      <c r="E19" s="109" t="s">
        <v>122</v>
      </c>
      <c r="F19" s="105" t="s">
        <v>123</v>
      </c>
    </row>
    <row r="20" spans="1:6" s="106" customFormat="1" ht="45" x14ac:dyDescent="0.25">
      <c r="B20" s="107"/>
      <c r="C20" s="101" t="s">
        <v>124</v>
      </c>
      <c r="D20" s="108" t="s">
        <v>125</v>
      </c>
      <c r="E20" s="109" t="s">
        <v>126</v>
      </c>
      <c r="F20" s="105" t="s">
        <v>127</v>
      </c>
    </row>
    <row r="21" spans="1:6" s="106" customFormat="1" ht="60" x14ac:dyDescent="0.25">
      <c r="B21" s="107"/>
      <c r="C21" s="101" t="s">
        <v>128</v>
      </c>
      <c r="D21" s="108" t="s">
        <v>129</v>
      </c>
      <c r="E21" s="109" t="s">
        <v>130</v>
      </c>
      <c r="F21" s="104" t="s">
        <v>131</v>
      </c>
    </row>
    <row r="22" spans="1:6" s="106" customFormat="1" ht="60" x14ac:dyDescent="0.25">
      <c r="B22" s="107"/>
      <c r="C22" s="101" t="s">
        <v>132</v>
      </c>
      <c r="D22" s="108" t="s">
        <v>133</v>
      </c>
      <c r="E22" s="109" t="s">
        <v>134</v>
      </c>
      <c r="F22" s="105" t="s">
        <v>135</v>
      </c>
    </row>
    <row r="23" spans="1:6" s="106" customFormat="1" ht="75" x14ac:dyDescent="0.25">
      <c r="B23" s="107"/>
      <c r="C23" s="101" t="s">
        <v>136</v>
      </c>
      <c r="D23" s="108" t="s">
        <v>137</v>
      </c>
      <c r="E23" s="109" t="s">
        <v>138</v>
      </c>
      <c r="F23" s="105" t="s">
        <v>139</v>
      </c>
    </row>
    <row r="24" spans="1:6" s="106" customFormat="1" x14ac:dyDescent="0.25">
      <c r="A24" s="98"/>
      <c r="B24" s="95" t="s">
        <v>140</v>
      </c>
      <c r="C24" s="96" t="s">
        <v>141</v>
      </c>
      <c r="D24" s="97"/>
      <c r="E24" s="110"/>
      <c r="F24" s="111"/>
    </row>
    <row r="25" spans="1:6" s="106" customFormat="1" ht="45" x14ac:dyDescent="0.25">
      <c r="B25" s="107"/>
      <c r="C25" s="101" t="s">
        <v>142</v>
      </c>
      <c r="D25" s="108" t="s">
        <v>143</v>
      </c>
      <c r="E25" s="109" t="s">
        <v>144</v>
      </c>
      <c r="F25" s="105" t="s">
        <v>145</v>
      </c>
    </row>
    <row r="26" spans="1:6" s="106" customFormat="1" ht="45" x14ac:dyDescent="0.25">
      <c r="B26" s="107"/>
      <c r="C26" s="101" t="s">
        <v>146</v>
      </c>
      <c r="D26" s="108" t="s">
        <v>147</v>
      </c>
      <c r="E26" s="109" t="s">
        <v>144</v>
      </c>
      <c r="F26" s="105" t="s">
        <v>145</v>
      </c>
    </row>
    <row r="27" spans="1:6" s="106" customFormat="1" ht="45" x14ac:dyDescent="0.25">
      <c r="B27" s="107"/>
      <c r="C27" s="101" t="s">
        <v>148</v>
      </c>
      <c r="D27" s="108" t="s">
        <v>149</v>
      </c>
      <c r="E27" s="109" t="s">
        <v>150</v>
      </c>
      <c r="F27" s="105" t="s">
        <v>151</v>
      </c>
    </row>
    <row r="28" spans="1:6" s="106" customFormat="1" ht="45" x14ac:dyDescent="0.25">
      <c r="B28" s="107"/>
      <c r="C28" s="101" t="s">
        <v>152</v>
      </c>
      <c r="D28" s="108" t="s">
        <v>153</v>
      </c>
      <c r="E28" s="109" t="s">
        <v>150</v>
      </c>
      <c r="F28" s="105" t="s">
        <v>151</v>
      </c>
    </row>
    <row r="29" spans="1:6" s="106" customFormat="1" ht="45" x14ac:dyDescent="0.25">
      <c r="B29" s="107"/>
      <c r="C29" s="101" t="s">
        <v>154</v>
      </c>
      <c r="D29" s="108" t="s">
        <v>155</v>
      </c>
      <c r="E29" s="109" t="s">
        <v>156</v>
      </c>
      <c r="F29" s="105" t="s">
        <v>157</v>
      </c>
    </row>
    <row r="30" spans="1:6" s="106" customFormat="1" ht="45" x14ac:dyDescent="0.25">
      <c r="B30" s="107"/>
      <c r="C30" s="101" t="s">
        <v>158</v>
      </c>
      <c r="D30" s="108" t="s">
        <v>159</v>
      </c>
      <c r="E30" s="109" t="s">
        <v>160</v>
      </c>
      <c r="F30" s="105" t="s">
        <v>161</v>
      </c>
    </row>
    <row r="31" spans="1:6" s="106" customFormat="1" ht="30" x14ac:dyDescent="0.25">
      <c r="A31"/>
      <c r="B31" s="41"/>
      <c r="C31" s="100" t="s">
        <v>162</v>
      </c>
      <c r="D31" s="102" t="s">
        <v>1145</v>
      </c>
      <c r="E31" s="103" t="s">
        <v>1317</v>
      </c>
      <c r="F31" s="105" t="s">
        <v>163</v>
      </c>
    </row>
    <row r="32" spans="1:6" s="106" customFormat="1" ht="45" x14ac:dyDescent="0.25">
      <c r="A32"/>
      <c r="B32" s="41"/>
      <c r="C32" s="100" t="s">
        <v>164</v>
      </c>
      <c r="D32" s="102" t="s">
        <v>165</v>
      </c>
      <c r="E32" s="103" t="s">
        <v>166</v>
      </c>
      <c r="F32" s="41" t="s">
        <v>167</v>
      </c>
    </row>
    <row r="33" spans="1:7" s="106" customFormat="1" x14ac:dyDescent="0.25">
      <c r="A33" s="98"/>
      <c r="B33" s="95" t="s">
        <v>168</v>
      </c>
      <c r="C33" s="96" t="s">
        <v>169</v>
      </c>
      <c r="D33" s="97"/>
      <c r="E33" s="110"/>
      <c r="F33" s="111"/>
    </row>
    <row r="34" spans="1:7" s="106" customFormat="1" ht="93" customHeight="1" x14ac:dyDescent="0.25">
      <c r="B34" s="107"/>
      <c r="C34" s="101" t="s">
        <v>170</v>
      </c>
      <c r="D34" s="108" t="s">
        <v>1383</v>
      </c>
      <c r="E34" s="109" t="s">
        <v>1384</v>
      </c>
      <c r="F34" s="105" t="s">
        <v>1385</v>
      </c>
      <c r="G34" s="188"/>
    </row>
    <row r="35" spans="1:7" s="106" customFormat="1" ht="45" x14ac:dyDescent="0.25">
      <c r="B35" s="107"/>
      <c r="C35" s="101" t="s">
        <v>171</v>
      </c>
      <c r="D35" s="108" t="s">
        <v>172</v>
      </c>
      <c r="E35" s="109" t="s">
        <v>1331</v>
      </c>
      <c r="F35" s="105" t="s">
        <v>173</v>
      </c>
    </row>
    <row r="36" spans="1:7" s="106" customFormat="1" ht="60" x14ac:dyDescent="0.25">
      <c r="B36" s="107"/>
      <c r="C36" s="101" t="s">
        <v>174</v>
      </c>
      <c r="D36" s="108" t="s">
        <v>175</v>
      </c>
      <c r="E36" s="109" t="s">
        <v>1332</v>
      </c>
      <c r="F36" s="105" t="s">
        <v>176</v>
      </c>
    </row>
    <row r="37" spans="1:7" s="106" customFormat="1" ht="60" x14ac:dyDescent="0.25">
      <c r="B37" s="107"/>
      <c r="C37" s="101" t="s">
        <v>177</v>
      </c>
      <c r="D37" s="108" t="s">
        <v>1379</v>
      </c>
      <c r="E37" s="112" t="s">
        <v>1333</v>
      </c>
      <c r="F37" s="105" t="s">
        <v>178</v>
      </c>
    </row>
    <row r="38" spans="1:7" s="106" customFormat="1" ht="60" x14ac:dyDescent="0.25">
      <c r="B38" s="107"/>
      <c r="C38" s="101" t="s">
        <v>179</v>
      </c>
      <c r="D38" s="108" t="s">
        <v>180</v>
      </c>
      <c r="E38" s="112" t="s">
        <v>1334</v>
      </c>
      <c r="F38" s="105" t="s">
        <v>181</v>
      </c>
    </row>
    <row r="39" spans="1:7" s="89" customFormat="1" ht="60" x14ac:dyDescent="0.25">
      <c r="A39" s="106"/>
      <c r="B39" s="107"/>
      <c r="C39" s="101" t="s">
        <v>182</v>
      </c>
      <c r="D39" s="108" t="s">
        <v>183</v>
      </c>
      <c r="E39" s="112" t="s">
        <v>1335</v>
      </c>
      <c r="F39" s="105" t="s">
        <v>181</v>
      </c>
    </row>
    <row r="40" spans="1:7" s="106" customFormat="1" x14ac:dyDescent="0.25">
      <c r="A40" s="98"/>
      <c r="B40" s="95" t="s">
        <v>184</v>
      </c>
      <c r="C40" s="96" t="s">
        <v>185</v>
      </c>
      <c r="D40" s="97"/>
      <c r="E40" s="110"/>
      <c r="F40" s="111"/>
    </row>
    <row r="41" spans="1:7" s="106" customFormat="1" ht="60" x14ac:dyDescent="0.25">
      <c r="B41" s="107"/>
      <c r="C41" s="101" t="s">
        <v>186</v>
      </c>
      <c r="D41" s="194" t="s">
        <v>187</v>
      </c>
      <c r="E41" s="109" t="s">
        <v>188</v>
      </c>
      <c r="F41" s="105" t="s">
        <v>189</v>
      </c>
    </row>
    <row r="42" spans="1:7" s="106" customFormat="1" ht="60" x14ac:dyDescent="0.25">
      <c r="B42" s="107"/>
      <c r="C42" s="101" t="s">
        <v>190</v>
      </c>
      <c r="D42" s="194" t="s">
        <v>191</v>
      </c>
      <c r="E42" s="109" t="s">
        <v>192</v>
      </c>
      <c r="F42" s="105" t="s">
        <v>193</v>
      </c>
      <c r="G42" s="180"/>
    </row>
    <row r="43" spans="1:7" s="106" customFormat="1" ht="45" x14ac:dyDescent="0.25">
      <c r="B43" s="107"/>
      <c r="C43" s="101" t="s">
        <v>194</v>
      </c>
      <c r="D43" s="194" t="s">
        <v>195</v>
      </c>
      <c r="E43" s="109" t="s">
        <v>196</v>
      </c>
      <c r="F43" s="105" t="s">
        <v>1329</v>
      </c>
      <c r="G43" s="180"/>
    </row>
    <row r="44" spans="1:7" s="106" customFormat="1" x14ac:dyDescent="0.25">
      <c r="A44" s="98"/>
      <c r="B44" s="95" t="s">
        <v>197</v>
      </c>
      <c r="C44" s="96" t="s">
        <v>198</v>
      </c>
      <c r="D44" s="97"/>
      <c r="E44" s="110"/>
      <c r="F44" s="111"/>
    </row>
    <row r="45" spans="1:7" s="106" customFormat="1" ht="30" x14ac:dyDescent="0.25">
      <c r="B45" s="107"/>
      <c r="C45" s="101" t="s">
        <v>199</v>
      </c>
      <c r="D45" s="108" t="s">
        <v>200</v>
      </c>
      <c r="E45" s="109" t="s">
        <v>201</v>
      </c>
      <c r="F45" s="105" t="s">
        <v>202</v>
      </c>
    </row>
    <row r="46" spans="1:7" s="89" customFormat="1" x14ac:dyDescent="0.25">
      <c r="A46" s="98"/>
      <c r="B46" s="95" t="s">
        <v>203</v>
      </c>
      <c r="C46" s="96" t="s">
        <v>204</v>
      </c>
      <c r="D46" s="97"/>
      <c r="E46" s="110"/>
      <c r="F46" s="111"/>
    </row>
    <row r="47" spans="1:7" s="89" customFormat="1" ht="45" x14ac:dyDescent="0.25">
      <c r="A47" s="106"/>
      <c r="B47" s="113"/>
      <c r="C47" s="100" t="s">
        <v>205</v>
      </c>
      <c r="D47" s="108" t="s">
        <v>206</v>
      </c>
      <c r="E47" s="109" t="s">
        <v>207</v>
      </c>
      <c r="F47" s="105" t="s">
        <v>208</v>
      </c>
    </row>
    <row r="48" spans="1:7" s="89" customFormat="1" ht="75" customHeight="1" x14ac:dyDescent="0.25">
      <c r="A48" s="106"/>
      <c r="B48" s="113"/>
      <c r="C48" s="100" t="s">
        <v>209</v>
      </c>
      <c r="D48" s="108" t="s">
        <v>210</v>
      </c>
      <c r="E48" s="109" t="s">
        <v>211</v>
      </c>
      <c r="F48" s="105" t="s">
        <v>208</v>
      </c>
    </row>
    <row r="49" spans="1:6" s="89" customFormat="1" ht="45" x14ac:dyDescent="0.25">
      <c r="A49" s="106"/>
      <c r="B49" s="113"/>
      <c r="C49" s="100" t="s">
        <v>212</v>
      </c>
      <c r="D49" s="108" t="s">
        <v>213</v>
      </c>
      <c r="E49" s="109" t="s">
        <v>214</v>
      </c>
      <c r="F49" s="105" t="s">
        <v>208</v>
      </c>
    </row>
    <row r="50" spans="1:6" s="89" customFormat="1" ht="45" x14ac:dyDescent="0.25">
      <c r="A50" s="106"/>
      <c r="B50" s="113"/>
      <c r="C50" s="100" t="s">
        <v>215</v>
      </c>
      <c r="D50" s="108" t="s">
        <v>216</v>
      </c>
      <c r="E50" s="109" t="s">
        <v>217</v>
      </c>
      <c r="F50" s="105" t="s">
        <v>208</v>
      </c>
    </row>
    <row r="51" spans="1:6" s="106" customFormat="1" ht="30" x14ac:dyDescent="0.25">
      <c r="B51" s="107"/>
      <c r="C51" s="100" t="s">
        <v>218</v>
      </c>
      <c r="D51" s="102" t="s">
        <v>219</v>
      </c>
      <c r="E51" s="109" t="s">
        <v>220</v>
      </c>
      <c r="F51" s="105" t="s">
        <v>221</v>
      </c>
    </row>
    <row r="53" spans="1:6" x14ac:dyDescent="0.25">
      <c r="C53" s="106"/>
    </row>
    <row r="54" spans="1:6" x14ac:dyDescent="0.25">
      <c r="D54" s="196"/>
    </row>
  </sheetData>
  <mergeCells count="1">
    <mergeCell ref="B1:D1"/>
  </mergeCells>
  <printOptions horizontalCentered="1" gridLines="1"/>
  <pageMargins left="0.70866141732283472" right="0.70866141732283472" top="1.0629921259842521" bottom="0.74803149606299213" header="0.31496062992125984" footer="0.31496062992125984"/>
  <pageSetup paperSize="9" scale="40" fitToHeight="8" orientation="portrait" r:id="rId1"/>
  <headerFooter>
    <oddHeader>&amp;L&amp;10La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view="pageBreakPreview" zoomScale="98" zoomScaleNormal="90" zoomScaleSheetLayoutView="98" workbookViewId="0"/>
  </sheetViews>
  <sheetFormatPr defaultColWidth="11.42578125" defaultRowHeight="12.75" x14ac:dyDescent="0.2"/>
  <cols>
    <col min="1" max="1" width="9.7109375" style="42" customWidth="1"/>
    <col min="2" max="2" width="18.7109375" style="44" customWidth="1"/>
    <col min="3" max="3" width="110.7109375" style="42" customWidth="1"/>
    <col min="4" max="16384" width="11.42578125" style="42"/>
  </cols>
  <sheetData>
    <row r="1" spans="1:4" x14ac:dyDescent="0.2">
      <c r="A1" s="25" t="s">
        <v>222</v>
      </c>
      <c r="B1" s="56" t="str">
        <f>Inventari!A1</f>
        <v>1.</v>
      </c>
      <c r="C1" s="932" t="str">
        <f>Inventari!B1</f>
        <v>Control permanent no planificable</v>
      </c>
      <c r="D1" s="932"/>
    </row>
    <row r="2" spans="1:4" x14ac:dyDescent="0.2">
      <c r="A2" s="26" t="s">
        <v>223</v>
      </c>
      <c r="B2" s="57" t="str">
        <f>Inventari!B9</f>
        <v>1.2</v>
      </c>
      <c r="C2" s="933" t="str">
        <f>Inventari!C9</f>
        <v>Modificacions de crèdit</v>
      </c>
      <c r="D2" s="933"/>
    </row>
    <row r="3" spans="1:4" x14ac:dyDescent="0.2">
      <c r="A3" s="59" t="s">
        <v>224</v>
      </c>
      <c r="B3" s="59" t="str">
        <f>Inventari!C16</f>
        <v>1.2.7</v>
      </c>
      <c r="C3" s="1082" t="str">
        <f>Inventari!D16</f>
        <v>Incorporació de romanents de crèdit</v>
      </c>
      <c r="D3" s="1082"/>
    </row>
    <row r="4" spans="1:4" x14ac:dyDescent="0.2">
      <c r="C4" s="21"/>
    </row>
    <row r="5" spans="1:4" x14ac:dyDescent="0.2">
      <c r="A5" s="43"/>
      <c r="B5" s="11" t="str">
        <f>'1.2.2'!B5</f>
        <v>Ref. Legislativa</v>
      </c>
      <c r="C5" s="10" t="str">
        <f>'1.2.2'!C5</f>
        <v>Descripció de l'actuació objecte de control permanent</v>
      </c>
      <c r="D5" s="802"/>
    </row>
    <row r="6" spans="1:4" ht="25.5" x14ac:dyDescent="0.2">
      <c r="A6" s="149"/>
      <c r="B6" s="143" t="str">
        <f>Inventari!E16</f>
        <v>Art. 4.1.b).2 RD 128/2018</v>
      </c>
      <c r="C6" s="29" t="str">
        <f>Inventari!F16</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875"/>
      <c r="B7" s="876"/>
      <c r="C7" s="877"/>
      <c r="D7" s="878"/>
    </row>
    <row r="8" spans="1:4" x14ac:dyDescent="0.2">
      <c r="A8" s="43" t="s">
        <v>227</v>
      </c>
      <c r="B8" s="43" t="str">
        <f>'1.2.1'!B8</f>
        <v>Ref. Legislativa</v>
      </c>
      <c r="C8" s="10" t="str">
        <f>'1.1.1'!C8</f>
        <v>Aspectes a revisar</v>
      </c>
      <c r="D8" s="829"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38.25" x14ac:dyDescent="0.2">
      <c r="A11" s="206" t="s">
        <v>235</v>
      </c>
      <c r="B11" s="140" t="s">
        <v>782</v>
      </c>
      <c r="C11" s="132" t="str">
        <f>'1.2.1'!C11</f>
        <v>Que l'expedient es proposa a l'òrgan competent, d'acord amb el previst a les bases d'execució del pressupost.</v>
      </c>
      <c r="D11" s="816" t="s">
        <v>1254</v>
      </c>
    </row>
    <row r="12" spans="1:4" ht="27" customHeight="1" x14ac:dyDescent="0.2">
      <c r="A12" s="118" t="s">
        <v>238</v>
      </c>
      <c r="B12" s="131" t="s">
        <v>783</v>
      </c>
      <c r="C12" s="141" t="str">
        <f>'1.2.1'!C12</f>
        <v>Que la modificació de crèdit es tramita d'acord amb la regulació establerta a les bases d'execució del pressupost.</v>
      </c>
      <c r="D12" s="800" t="s">
        <v>1254</v>
      </c>
    </row>
    <row r="13" spans="1:4" ht="51" x14ac:dyDescent="0.2">
      <c r="A13" s="206" t="s">
        <v>240</v>
      </c>
      <c r="B13" s="141" t="s">
        <v>784</v>
      </c>
      <c r="C13" s="153" t="s">
        <v>785</v>
      </c>
      <c r="D13" s="818" t="s">
        <v>1254</v>
      </c>
    </row>
    <row r="14" spans="1:4" ht="25.5" x14ac:dyDescent="0.2">
      <c r="A14" s="118" t="s">
        <v>243</v>
      </c>
      <c r="B14" s="131" t="s">
        <v>786</v>
      </c>
      <c r="C14" s="151" t="s">
        <v>787</v>
      </c>
      <c r="D14" s="800" t="s">
        <v>1254</v>
      </c>
    </row>
    <row r="15" spans="1:4" ht="51" x14ac:dyDescent="0.2">
      <c r="A15" s="206" t="s">
        <v>246</v>
      </c>
      <c r="B15" s="131" t="s">
        <v>788</v>
      </c>
      <c r="C15" s="153" t="s">
        <v>789</v>
      </c>
      <c r="D15" s="800" t="s">
        <v>1254</v>
      </c>
    </row>
    <row r="16" spans="1:4" ht="51" x14ac:dyDescent="0.2">
      <c r="A16" s="118" t="s">
        <v>249</v>
      </c>
      <c r="B16" s="213" t="s">
        <v>763</v>
      </c>
      <c r="C16" s="214" t="s">
        <v>764</v>
      </c>
      <c r="D16" s="824" t="s">
        <v>1254</v>
      </c>
    </row>
    <row r="17" spans="1:4" ht="51" x14ac:dyDescent="0.2">
      <c r="A17" s="206" t="s">
        <v>252</v>
      </c>
      <c r="B17" s="131" t="s">
        <v>790</v>
      </c>
      <c r="C17" s="153" t="s">
        <v>791</v>
      </c>
      <c r="D17" s="800" t="s">
        <v>1254</v>
      </c>
    </row>
    <row r="18" spans="1:4" ht="51" x14ac:dyDescent="0.2">
      <c r="A18" s="118" t="s">
        <v>255</v>
      </c>
      <c r="B18" s="131" t="s">
        <v>792</v>
      </c>
      <c r="C18" s="153" t="s">
        <v>793</v>
      </c>
      <c r="D18" s="800" t="s">
        <v>1254</v>
      </c>
    </row>
    <row r="19" spans="1:4" ht="51" x14ac:dyDescent="0.2">
      <c r="A19" s="206" t="s">
        <v>258</v>
      </c>
      <c r="B19" s="131" t="s">
        <v>794</v>
      </c>
      <c r="C19" s="151" t="s">
        <v>795</v>
      </c>
      <c r="D19" s="800" t="s">
        <v>1254</v>
      </c>
    </row>
    <row r="20" spans="1:4" ht="25.5" x14ac:dyDescent="0.2">
      <c r="A20" s="118" t="s">
        <v>261</v>
      </c>
      <c r="B20" s="131" t="s">
        <v>796</v>
      </c>
      <c r="C20" s="131" t="s">
        <v>797</v>
      </c>
      <c r="D20" s="800" t="s">
        <v>1254</v>
      </c>
    </row>
    <row r="21" spans="1:4" ht="38.25" x14ac:dyDescent="0.2">
      <c r="A21" s="206" t="s">
        <v>264</v>
      </c>
      <c r="B21" s="131" t="s">
        <v>798</v>
      </c>
      <c r="C21" s="151" t="s">
        <v>799</v>
      </c>
      <c r="D21" s="800" t="s">
        <v>1254</v>
      </c>
    </row>
    <row r="22" spans="1:4" ht="38.25" x14ac:dyDescent="0.2">
      <c r="A22" s="118" t="s">
        <v>267</v>
      </c>
      <c r="B22" s="131" t="s">
        <v>800</v>
      </c>
      <c r="C22" s="151" t="s">
        <v>801</v>
      </c>
      <c r="D22" s="800" t="s">
        <v>1254</v>
      </c>
    </row>
    <row r="23" spans="1:4" ht="50.25" customHeight="1" x14ac:dyDescent="0.2">
      <c r="A23" s="206" t="s">
        <v>270</v>
      </c>
      <c r="B23" s="131" t="s">
        <v>802</v>
      </c>
      <c r="C23" s="131" t="s">
        <v>803</v>
      </c>
      <c r="D23" s="800" t="s">
        <v>1254</v>
      </c>
    </row>
    <row r="24" spans="1:4" ht="18" customHeight="1" x14ac:dyDescent="0.2">
      <c r="A24" s="862" t="s">
        <v>273</v>
      </c>
      <c r="B24" s="863" t="s">
        <v>704</v>
      </c>
      <c r="C24" s="863" t="s">
        <v>1264</v>
      </c>
      <c r="D24" s="800" t="s">
        <v>1254</v>
      </c>
    </row>
    <row r="25" spans="1:4" ht="102" x14ac:dyDescent="0.2">
      <c r="A25" s="118" t="s">
        <v>276</v>
      </c>
      <c r="B25" s="141" t="s">
        <v>706</v>
      </c>
      <c r="C25" s="131" t="s">
        <v>707</v>
      </c>
      <c r="D25" s="818" t="s">
        <v>1254</v>
      </c>
    </row>
    <row r="26" spans="1:4" x14ac:dyDescent="0.2">
      <c r="A26" s="62" t="s">
        <v>337</v>
      </c>
      <c r="B26" s="54" t="s">
        <v>225</v>
      </c>
      <c r="C26" s="63" t="s">
        <v>338</v>
      </c>
      <c r="D26" s="802"/>
    </row>
    <row r="27" spans="1:4" x14ac:dyDescent="0.2">
      <c r="A27" s="118" t="s">
        <v>339</v>
      </c>
      <c r="B27" s="31"/>
      <c r="C27" s="31" t="s">
        <v>340</v>
      </c>
      <c r="D27" s="807" t="s">
        <v>1255</v>
      </c>
    </row>
    <row r="28" spans="1:4" x14ac:dyDescent="0.2">
      <c r="A28" s="62" t="s">
        <v>341</v>
      </c>
      <c r="B28" s="54" t="s">
        <v>225</v>
      </c>
      <c r="C28" s="63" t="s">
        <v>342</v>
      </c>
      <c r="D28" s="802"/>
    </row>
    <row r="29" spans="1:4" ht="39.75" customHeight="1" x14ac:dyDescent="0.2">
      <c r="A29" s="211" t="s">
        <v>343</v>
      </c>
      <c r="B29" s="131" t="s">
        <v>32</v>
      </c>
      <c r="C29" s="131" t="s">
        <v>804</v>
      </c>
      <c r="D29" s="800" t="s">
        <v>1254</v>
      </c>
    </row>
    <row r="30" spans="1:4" x14ac:dyDescent="0.2">
      <c r="A30" s="62" t="s">
        <v>358</v>
      </c>
      <c r="B30" s="54" t="s">
        <v>225</v>
      </c>
      <c r="C30" s="78" t="s">
        <v>359</v>
      </c>
      <c r="D30" s="802"/>
    </row>
    <row r="31" spans="1:4" x14ac:dyDescent="0.2">
      <c r="A31" s="127" t="s">
        <v>360</v>
      </c>
      <c r="B31" s="32"/>
      <c r="C31" s="36" t="s">
        <v>340</v>
      </c>
      <c r="D31" s="810" t="s">
        <v>1255</v>
      </c>
    </row>
    <row r="32" spans="1:4" x14ac:dyDescent="0.2">
      <c r="A32" s="19"/>
      <c r="B32" s="6"/>
      <c r="C32" s="6"/>
    </row>
    <row r="33" spans="1:3" x14ac:dyDescent="0.2">
      <c r="A33" s="19"/>
      <c r="B33" s="6"/>
      <c r="C33" s="6"/>
    </row>
    <row r="34" spans="1:3" ht="15" x14ac:dyDescent="0.25">
      <c r="A34" s="2"/>
      <c r="B34" s="20"/>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0" zoomScaleNormal="90" zoomScaleSheetLayoutView="90" zoomScalePageLayoutView="106"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56" t="str">
        <f>Inventari!A1</f>
        <v>1.</v>
      </c>
      <c r="C1" s="932" t="str">
        <f>Inventari!B1</f>
        <v>Control permanent no planificable</v>
      </c>
      <c r="D1" s="932"/>
    </row>
    <row r="2" spans="1:4" x14ac:dyDescent="0.2">
      <c r="A2" s="26" t="s">
        <v>223</v>
      </c>
      <c r="B2" s="57" t="str">
        <f>Inventari!B9</f>
        <v>1.2</v>
      </c>
      <c r="C2" s="933" t="str">
        <f>Inventari!C9</f>
        <v>Modificacions de crèdit</v>
      </c>
      <c r="D2" s="933"/>
    </row>
    <row r="3" spans="1:4" x14ac:dyDescent="0.2">
      <c r="A3" s="59" t="s">
        <v>224</v>
      </c>
      <c r="B3" s="59" t="str">
        <f>Inventari!C17</f>
        <v>1.2.8</v>
      </c>
      <c r="C3" s="1082" t="str">
        <f>Inventari!D17</f>
        <v>Baixes per anul.lació</v>
      </c>
      <c r="D3" s="1082"/>
    </row>
    <row r="4" spans="1:4" x14ac:dyDescent="0.2">
      <c r="B4" s="44"/>
      <c r="C4" s="21"/>
    </row>
    <row r="5" spans="1:4" x14ac:dyDescent="0.2">
      <c r="A5" s="43"/>
      <c r="B5" s="11" t="str">
        <f>'1.2.2'!B5</f>
        <v>Ref. Legislativa</v>
      </c>
      <c r="C5" s="10" t="str">
        <f>'1.2.2'!C5</f>
        <v>Descripció de l'actuació objecte de control permanent</v>
      </c>
      <c r="D5" s="802"/>
    </row>
    <row r="6" spans="1:4" ht="25.5" x14ac:dyDescent="0.2">
      <c r="A6" s="149"/>
      <c r="B6" s="143" t="str">
        <f>Inventari!E17</f>
        <v>Art. 4.1.b).2 RD 128/2018</v>
      </c>
      <c r="C6" s="29" t="str">
        <f>Inventari!F17</f>
        <v>L'exercici del control financer inclourà, en tot cas, les actuacions de control atribuïdes en l'ordenament jurídic a la intervenció, com ara: L'informe dels projectes de pressupostos i dels expedients de modificació d'aquests.</v>
      </c>
      <c r="D6" s="815"/>
    </row>
    <row r="7" spans="1:4" x14ac:dyDescent="0.2">
      <c r="A7" s="49"/>
      <c r="B7" s="148"/>
      <c r="C7" s="50"/>
      <c r="D7" s="821"/>
    </row>
    <row r="8" spans="1:4" x14ac:dyDescent="0.2">
      <c r="A8" s="43" t="s">
        <v>227</v>
      </c>
      <c r="B8" s="43" t="str">
        <f>'1.2.1'!B8</f>
        <v>Ref. Legislativa</v>
      </c>
      <c r="C8" s="10" t="str">
        <f>'1.1.1'!C8</f>
        <v>Aspectes a revisar</v>
      </c>
      <c r="D8" s="82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25.5" x14ac:dyDescent="0.2">
      <c r="A11" s="206" t="s">
        <v>235</v>
      </c>
      <c r="B11" s="140" t="s">
        <v>805</v>
      </c>
      <c r="C11" s="132" t="s">
        <v>237</v>
      </c>
      <c r="D11" s="816" t="s">
        <v>1254</v>
      </c>
    </row>
    <row r="12" spans="1:4" ht="25.5" x14ac:dyDescent="0.2">
      <c r="A12" s="118" t="s">
        <v>238</v>
      </c>
      <c r="B12" s="132" t="s">
        <v>806</v>
      </c>
      <c r="C12" s="131" t="s">
        <v>807</v>
      </c>
      <c r="D12" s="814" t="s">
        <v>1254</v>
      </c>
    </row>
    <row r="13" spans="1:4" ht="25.5" x14ac:dyDescent="0.2">
      <c r="A13" s="206" t="s">
        <v>240</v>
      </c>
      <c r="B13" s="131" t="s">
        <v>806</v>
      </c>
      <c r="C13" s="131" t="s">
        <v>808</v>
      </c>
      <c r="D13" s="800" t="s">
        <v>1254</v>
      </c>
    </row>
    <row r="14" spans="1:4" ht="25.5" x14ac:dyDescent="0.2">
      <c r="A14" s="118" t="s">
        <v>243</v>
      </c>
      <c r="B14" s="131" t="s">
        <v>809</v>
      </c>
      <c r="C14" s="131" t="s">
        <v>810</v>
      </c>
      <c r="D14" s="800" t="s">
        <v>1254</v>
      </c>
    </row>
    <row r="15" spans="1:4" ht="109.5" customHeight="1" x14ac:dyDescent="0.2">
      <c r="A15" s="186" t="s">
        <v>246</v>
      </c>
      <c r="B15" s="140" t="s">
        <v>706</v>
      </c>
      <c r="C15" s="132" t="s">
        <v>707</v>
      </c>
      <c r="D15" s="816" t="s">
        <v>1254</v>
      </c>
    </row>
    <row r="16" spans="1:4" ht="19.5" customHeight="1" x14ac:dyDescent="0.2">
      <c r="A16" s="62" t="s">
        <v>337</v>
      </c>
      <c r="B16" s="54" t="s">
        <v>225</v>
      </c>
      <c r="C16" s="63" t="s">
        <v>338</v>
      </c>
      <c r="D16" s="802"/>
    </row>
    <row r="17" spans="1:4" x14ac:dyDescent="0.2">
      <c r="A17" s="118" t="s">
        <v>339</v>
      </c>
      <c r="B17" s="31"/>
      <c r="C17" s="31" t="s">
        <v>340</v>
      </c>
      <c r="D17" s="807" t="s">
        <v>1255</v>
      </c>
    </row>
    <row r="18" spans="1:4" x14ac:dyDescent="0.2">
      <c r="A18" s="62" t="s">
        <v>341</v>
      </c>
      <c r="B18" s="54" t="s">
        <v>225</v>
      </c>
      <c r="C18" s="63" t="s">
        <v>342</v>
      </c>
      <c r="D18" s="802"/>
    </row>
    <row r="19" spans="1:4" x14ac:dyDescent="0.2">
      <c r="A19" s="118" t="s">
        <v>343</v>
      </c>
      <c r="B19" s="131"/>
      <c r="C19" s="31" t="s">
        <v>1261</v>
      </c>
      <c r="D19" s="800"/>
    </row>
    <row r="20" spans="1:4" x14ac:dyDescent="0.2">
      <c r="A20" s="62" t="s">
        <v>358</v>
      </c>
      <c r="B20" s="54" t="s">
        <v>225</v>
      </c>
      <c r="C20" s="78" t="s">
        <v>359</v>
      </c>
      <c r="D20" s="802"/>
    </row>
    <row r="21" spans="1:4" x14ac:dyDescent="0.2">
      <c r="A21" s="127" t="s">
        <v>360</v>
      </c>
      <c r="B21" s="32"/>
      <c r="C21" s="36" t="s">
        <v>340</v>
      </c>
      <c r="D21" s="810" t="s">
        <v>1255</v>
      </c>
    </row>
    <row r="22" spans="1:4" x14ac:dyDescent="0.2">
      <c r="A22" s="19"/>
      <c r="B22" s="6"/>
      <c r="C22" s="9"/>
    </row>
    <row r="23" spans="1:4" x14ac:dyDescent="0.2">
      <c r="A23" s="19"/>
      <c r="B23" s="6"/>
      <c r="C23" s="9"/>
    </row>
    <row r="24" spans="1:4" x14ac:dyDescent="0.2">
      <c r="A24" s="19"/>
      <c r="B24" s="6"/>
      <c r="C24" s="4"/>
    </row>
    <row r="25" spans="1:4" x14ac:dyDescent="0.2">
      <c r="A25" s="19"/>
      <c r="B25" s="6"/>
      <c r="C25" s="9"/>
    </row>
    <row r="26" spans="1:4" x14ac:dyDescent="0.2">
      <c r="A26" s="19"/>
      <c r="B26" s="6"/>
      <c r="C26" s="6"/>
    </row>
    <row r="27" spans="1:4" x14ac:dyDescent="0.2">
      <c r="A27" s="19"/>
      <c r="B27" s="6"/>
      <c r="C27" s="6"/>
    </row>
    <row r="28" spans="1:4" ht="15" x14ac:dyDescent="0.25">
      <c r="A28" s="2"/>
      <c r="B28" s="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Normal="100" zoomScaleSheetLayoutView="100" workbookViewId="0"/>
  </sheetViews>
  <sheetFormatPr defaultColWidth="11.42578125" defaultRowHeight="12.75" x14ac:dyDescent="0.2"/>
  <cols>
    <col min="1" max="1" width="9.7109375" style="48" customWidth="1"/>
    <col min="2" max="2" width="18.7109375" style="55" customWidth="1"/>
    <col min="3" max="3" width="110.7109375" style="55" customWidth="1"/>
    <col min="4" max="4" width="15.28515625" style="42" customWidth="1"/>
    <col min="5" max="16384" width="11.42578125" style="42"/>
  </cols>
  <sheetData>
    <row r="1" spans="1:4" x14ac:dyDescent="0.2">
      <c r="A1" s="25" t="s">
        <v>222</v>
      </c>
      <c r="B1" s="56" t="str">
        <f>Inventari!A1</f>
        <v>1.</v>
      </c>
      <c r="C1" s="1084" t="str">
        <f>Inventari!B1</f>
        <v>Control permanent no planificable</v>
      </c>
      <c r="D1" s="1084"/>
    </row>
    <row r="2" spans="1:4" x14ac:dyDescent="0.2">
      <c r="A2" s="26" t="s">
        <v>223</v>
      </c>
      <c r="B2" s="57" t="str">
        <f>Inventari!B18</f>
        <v>1.3</v>
      </c>
      <c r="C2" s="1085" t="str">
        <f>Inventari!C18</f>
        <v>Liquidació del pressupost</v>
      </c>
      <c r="D2" s="1085"/>
    </row>
    <row r="3" spans="1:4" x14ac:dyDescent="0.2">
      <c r="A3" s="59" t="s">
        <v>224</v>
      </c>
      <c r="B3" s="58" t="str">
        <f>Inventari!C19</f>
        <v>1.3.1</v>
      </c>
      <c r="C3" s="934" t="str">
        <f>Inventari!D19</f>
        <v>Liquidació del pressupost de l'entitat local</v>
      </c>
      <c r="D3" s="934"/>
    </row>
    <row r="5" spans="1:4" x14ac:dyDescent="0.2">
      <c r="A5" s="47"/>
      <c r="B5" s="54" t="str">
        <f>'1.1.1'!B5</f>
        <v>Ref. Legislativa</v>
      </c>
      <c r="C5" s="54" t="s">
        <v>226</v>
      </c>
      <c r="D5" s="802"/>
    </row>
    <row r="6" spans="1:4" ht="63.75" x14ac:dyDescent="0.2">
      <c r="A6" s="46"/>
      <c r="B6" s="79" t="str">
        <f>Inventari!E19</f>
        <v>Art. 191.3 RDLeg 2/2004
Art. 90 RD 500/1990
Art. 4.1.b).4 RD 128/2018</v>
      </c>
      <c r="C6" s="45" t="str">
        <f>Inventari!F19</f>
        <v>Les entitats locals hauran de confeccionar la liquidació del seu pressupost abans del primer dia de març de l'exercici següent. L'aprovació de la liquidació del pressupost correspon al president de l'entitat local, previ informe de la intervenció.</v>
      </c>
      <c r="D6" s="135"/>
    </row>
    <row r="7" spans="1:4" x14ac:dyDescent="0.2">
      <c r="A7" s="49"/>
      <c r="B7" s="148"/>
      <c r="C7" s="50"/>
      <c r="D7" s="821"/>
    </row>
    <row r="8" spans="1:4" x14ac:dyDescent="0.2">
      <c r="A8" s="47" t="s">
        <v>227</v>
      </c>
      <c r="B8" s="54" t="s">
        <v>225</v>
      </c>
      <c r="C8" s="54" t="str">
        <f>'1.1.1'!C8</f>
        <v>Aspectes a revisar</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51" x14ac:dyDescent="0.2">
      <c r="A11" s="18" t="s">
        <v>235</v>
      </c>
      <c r="B11" s="216" t="s">
        <v>811</v>
      </c>
      <c r="C11" s="217" t="s">
        <v>670</v>
      </c>
      <c r="D11" s="827" t="s">
        <v>1254</v>
      </c>
    </row>
    <row r="12" spans="1:4" ht="25.5" x14ac:dyDescent="0.2">
      <c r="A12" s="126" t="s">
        <v>238</v>
      </c>
      <c r="B12" s="215" t="s">
        <v>812</v>
      </c>
      <c r="C12" s="215" t="s">
        <v>813</v>
      </c>
      <c r="D12" s="825" t="s">
        <v>1254</v>
      </c>
    </row>
    <row r="13" spans="1:4" ht="38.25" x14ac:dyDescent="0.2">
      <c r="A13" s="18" t="s">
        <v>240</v>
      </c>
      <c r="B13" s="215" t="s">
        <v>814</v>
      </c>
      <c r="C13" s="215" t="s">
        <v>815</v>
      </c>
      <c r="D13" s="825" t="s">
        <v>1254</v>
      </c>
    </row>
    <row r="14" spans="1:4" ht="120" customHeight="1" x14ac:dyDescent="0.2">
      <c r="A14" s="126" t="s">
        <v>243</v>
      </c>
      <c r="B14" s="215" t="s">
        <v>816</v>
      </c>
      <c r="C14" s="215" t="s">
        <v>817</v>
      </c>
      <c r="D14" s="825" t="s">
        <v>1254</v>
      </c>
    </row>
    <row r="15" spans="1:4" ht="25.5" x14ac:dyDescent="0.2">
      <c r="A15" s="18" t="s">
        <v>246</v>
      </c>
      <c r="B15" s="215" t="s">
        <v>818</v>
      </c>
      <c r="C15" s="215" t="s">
        <v>819</v>
      </c>
      <c r="D15" s="825" t="s">
        <v>1254</v>
      </c>
    </row>
    <row r="16" spans="1:4" ht="25.5" x14ac:dyDescent="0.2">
      <c r="A16" s="126" t="s">
        <v>249</v>
      </c>
      <c r="B16" s="215" t="s">
        <v>820</v>
      </c>
      <c r="C16" s="215" t="s">
        <v>821</v>
      </c>
      <c r="D16" s="825" t="s">
        <v>1254</v>
      </c>
    </row>
    <row r="17" spans="1:4" ht="25.5" x14ac:dyDescent="0.2">
      <c r="A17" s="18" t="s">
        <v>252</v>
      </c>
      <c r="B17" s="215" t="s">
        <v>822</v>
      </c>
      <c r="C17" s="215" t="s">
        <v>1301</v>
      </c>
      <c r="D17" s="825" t="s">
        <v>1254</v>
      </c>
    </row>
    <row r="18" spans="1:4" ht="127.5" x14ac:dyDescent="0.2">
      <c r="A18" s="126" t="s">
        <v>255</v>
      </c>
      <c r="B18" s="215" t="s">
        <v>823</v>
      </c>
      <c r="C18" s="215" t="s">
        <v>824</v>
      </c>
      <c r="D18" s="825" t="s">
        <v>1254</v>
      </c>
    </row>
    <row r="19" spans="1:4" ht="25.5" x14ac:dyDescent="0.2">
      <c r="A19" s="18" t="s">
        <v>258</v>
      </c>
      <c r="B19" s="215" t="s">
        <v>825</v>
      </c>
      <c r="C19" s="215" t="s">
        <v>826</v>
      </c>
      <c r="D19" s="825" t="s">
        <v>1254</v>
      </c>
    </row>
    <row r="20" spans="1:4" ht="25.5" x14ac:dyDescent="0.2">
      <c r="A20" s="126" t="s">
        <v>261</v>
      </c>
      <c r="B20" s="215" t="s">
        <v>827</v>
      </c>
      <c r="C20" s="215" t="s">
        <v>828</v>
      </c>
      <c r="D20" s="825" t="s">
        <v>1254</v>
      </c>
    </row>
    <row r="21" spans="1:4" ht="25.5" x14ac:dyDescent="0.2">
      <c r="A21" s="18" t="s">
        <v>264</v>
      </c>
      <c r="B21" s="215" t="s">
        <v>829</v>
      </c>
      <c r="C21" s="215" t="s">
        <v>830</v>
      </c>
      <c r="D21" s="825" t="s">
        <v>1254</v>
      </c>
    </row>
    <row r="22" spans="1:4" ht="57" customHeight="1" x14ac:dyDescent="0.2">
      <c r="A22" s="126" t="s">
        <v>267</v>
      </c>
      <c r="B22" s="213" t="s">
        <v>763</v>
      </c>
      <c r="C22" s="214" t="s">
        <v>831</v>
      </c>
      <c r="D22" s="824" t="s">
        <v>1254</v>
      </c>
    </row>
    <row r="23" spans="1:4" ht="38.25" customHeight="1" x14ac:dyDescent="0.2">
      <c r="A23" s="18" t="s">
        <v>270</v>
      </c>
      <c r="B23" s="218" t="s">
        <v>327</v>
      </c>
      <c r="C23" s="219" t="s">
        <v>832</v>
      </c>
      <c r="D23" s="825" t="s">
        <v>1254</v>
      </c>
    </row>
    <row r="24" spans="1:4" ht="72.75" customHeight="1" x14ac:dyDescent="0.2">
      <c r="A24" s="126" t="s">
        <v>273</v>
      </c>
      <c r="B24" s="218" t="s">
        <v>833</v>
      </c>
      <c r="C24" s="219" t="s">
        <v>333</v>
      </c>
      <c r="D24" s="825" t="s">
        <v>1254</v>
      </c>
    </row>
    <row r="25" spans="1:4" ht="19.5" customHeight="1" x14ac:dyDescent="0.2">
      <c r="A25" s="62" t="s">
        <v>337</v>
      </c>
      <c r="B25" s="54" t="s">
        <v>225</v>
      </c>
      <c r="C25" s="63" t="s">
        <v>338</v>
      </c>
      <c r="D25" s="802"/>
    </row>
    <row r="26" spans="1:4" x14ac:dyDescent="0.2">
      <c r="A26" s="118" t="s">
        <v>339</v>
      </c>
      <c r="B26" s="31"/>
      <c r="C26" s="31" t="s">
        <v>340</v>
      </c>
      <c r="D26" s="807" t="s">
        <v>1255</v>
      </c>
    </row>
    <row r="27" spans="1:4" x14ac:dyDescent="0.2">
      <c r="A27" s="62" t="s">
        <v>341</v>
      </c>
      <c r="B27" s="54" t="s">
        <v>225</v>
      </c>
      <c r="C27" s="63" t="s">
        <v>342</v>
      </c>
      <c r="D27" s="802"/>
    </row>
    <row r="28" spans="1:4" ht="63.75" x14ac:dyDescent="0.2">
      <c r="A28" s="894" t="s">
        <v>343</v>
      </c>
      <c r="B28" s="867" t="s">
        <v>834</v>
      </c>
      <c r="C28" s="867" t="s">
        <v>1323</v>
      </c>
      <c r="D28" s="895" t="s">
        <v>1254</v>
      </c>
    </row>
    <row r="29" spans="1:4" ht="63.75" x14ac:dyDescent="0.2">
      <c r="A29" s="18" t="s">
        <v>346</v>
      </c>
      <c r="B29" s="141" t="s">
        <v>835</v>
      </c>
      <c r="C29" s="141" t="s">
        <v>836</v>
      </c>
      <c r="D29" s="818" t="s">
        <v>1254</v>
      </c>
    </row>
    <row r="30" spans="1:4" ht="25.5" x14ac:dyDescent="0.2">
      <c r="A30" s="18" t="s">
        <v>349</v>
      </c>
      <c r="B30" s="141" t="s">
        <v>829</v>
      </c>
      <c r="C30" s="141" t="s">
        <v>837</v>
      </c>
      <c r="D30" s="818" t="s">
        <v>1254</v>
      </c>
    </row>
    <row r="31" spans="1:4" ht="38.25" x14ac:dyDescent="0.2">
      <c r="A31" s="18" t="s">
        <v>352</v>
      </c>
      <c r="B31" s="141" t="s">
        <v>838</v>
      </c>
      <c r="C31" s="153" t="s">
        <v>839</v>
      </c>
      <c r="D31" s="818" t="s">
        <v>1254</v>
      </c>
    </row>
    <row r="32" spans="1:4" ht="51" x14ac:dyDescent="0.2">
      <c r="A32" s="18" t="s">
        <v>355</v>
      </c>
      <c r="B32" s="220" t="s">
        <v>840</v>
      </c>
      <c r="C32" s="221" t="s">
        <v>841</v>
      </c>
      <c r="D32" s="828" t="s">
        <v>1254</v>
      </c>
    </row>
    <row r="33" spans="1:4" ht="38.25" x14ac:dyDescent="0.2">
      <c r="A33" s="894" t="s">
        <v>842</v>
      </c>
      <c r="B33" s="867" t="s">
        <v>843</v>
      </c>
      <c r="C33" s="867" t="s">
        <v>1322</v>
      </c>
      <c r="D33" s="895" t="s">
        <v>1254</v>
      </c>
    </row>
    <row r="34" spans="1:4" x14ac:dyDescent="0.2">
      <c r="A34" s="62" t="s">
        <v>358</v>
      </c>
      <c r="B34" s="54" t="s">
        <v>225</v>
      </c>
      <c r="C34" s="63" t="s">
        <v>359</v>
      </c>
      <c r="D34" s="802"/>
    </row>
    <row r="35" spans="1:4" x14ac:dyDescent="0.2">
      <c r="A35" s="127" t="s">
        <v>360</v>
      </c>
      <c r="B35" s="32"/>
      <c r="C35" s="36" t="s">
        <v>340</v>
      </c>
      <c r="D35"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heetViews>
  <sheetFormatPr defaultColWidth="11.42578125" defaultRowHeight="12.75" x14ac:dyDescent="0.2"/>
  <cols>
    <col min="1" max="1" width="9.7109375" style="48" customWidth="1"/>
    <col min="2" max="2" width="18.7109375" style="48" customWidth="1"/>
    <col min="3" max="3" width="110.7109375" style="48"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Inventari!B18</f>
        <v>1.3</v>
      </c>
      <c r="C2" s="933" t="str">
        <f>Inventari!C18</f>
        <v>Liquidació del pressupost</v>
      </c>
      <c r="D2" s="933"/>
    </row>
    <row r="3" spans="1:4" x14ac:dyDescent="0.2">
      <c r="A3" s="59" t="s">
        <v>224</v>
      </c>
      <c r="B3" s="59" t="str">
        <f>Inventari!C20</f>
        <v>1.3.2</v>
      </c>
      <c r="C3" s="934" t="str">
        <f>Inventari!D20</f>
        <v>Liquidació del pressupost d'organismes autònoms i consorcis adscrits</v>
      </c>
      <c r="D3" s="934"/>
    </row>
    <row r="4" spans="1:4" x14ac:dyDescent="0.2">
      <c r="A4" s="154"/>
      <c r="B4" s="155"/>
      <c r="C4" s="156"/>
    </row>
    <row r="5" spans="1:4" x14ac:dyDescent="0.2">
      <c r="A5" s="47"/>
      <c r="B5" s="47" t="s">
        <v>225</v>
      </c>
      <c r="C5" s="47" t="s">
        <v>226</v>
      </c>
      <c r="D5" s="829"/>
    </row>
    <row r="6" spans="1:4" ht="63.75" x14ac:dyDescent="0.2">
      <c r="A6" s="46"/>
      <c r="B6" s="79" t="str">
        <f>Inventari!E20</f>
        <v>Art. 192.2 RDLeg 2/2004
Art. 90 RD 500/1990
Art. 4.1.b).4 RD 128/2018</v>
      </c>
      <c r="C6" s="45"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c r="D6" s="135"/>
    </row>
    <row r="7" spans="1:4" x14ac:dyDescent="0.2">
      <c r="A7" s="49"/>
      <c r="B7" s="148"/>
      <c r="C7" s="50"/>
      <c r="D7" s="821"/>
    </row>
    <row r="8" spans="1:4" x14ac:dyDescent="0.2">
      <c r="A8" s="47" t="s">
        <v>227</v>
      </c>
      <c r="B8" s="54" t="s">
        <v>225</v>
      </c>
      <c r="C8" s="54" t="str">
        <f>'1.1.1'!C8</f>
        <v>Aspectes a revisar</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38.25" x14ac:dyDescent="0.2">
      <c r="A11" s="28" t="s">
        <v>235</v>
      </c>
      <c r="B11" s="131" t="s">
        <v>845</v>
      </c>
      <c r="C11" s="145" t="s">
        <v>846</v>
      </c>
      <c r="D11" s="800" t="s">
        <v>1254</v>
      </c>
    </row>
    <row r="12" spans="1:4" ht="38.25" x14ac:dyDescent="0.2">
      <c r="A12" s="126" t="s">
        <v>238</v>
      </c>
      <c r="B12" s="131" t="s">
        <v>814</v>
      </c>
      <c r="C12" s="131" t="s">
        <v>815</v>
      </c>
      <c r="D12" s="800" t="s">
        <v>1254</v>
      </c>
    </row>
    <row r="13" spans="1:4" ht="38.25" x14ac:dyDescent="0.2">
      <c r="A13" s="28" t="s">
        <v>240</v>
      </c>
      <c r="B13" s="141" t="s">
        <v>843</v>
      </c>
      <c r="C13" s="141" t="s">
        <v>844</v>
      </c>
      <c r="D13" s="818" t="s">
        <v>1254</v>
      </c>
    </row>
    <row r="14" spans="1:4" ht="102" x14ac:dyDescent="0.2">
      <c r="A14" s="28" t="s">
        <v>243</v>
      </c>
      <c r="B14" s="141" t="s">
        <v>816</v>
      </c>
      <c r="C14" s="141" t="s">
        <v>847</v>
      </c>
      <c r="D14" s="818" t="s">
        <v>1254</v>
      </c>
    </row>
    <row r="15" spans="1:4" ht="25.5" x14ac:dyDescent="0.2">
      <c r="A15" s="28" t="s">
        <v>246</v>
      </c>
      <c r="B15" s="141" t="s">
        <v>818</v>
      </c>
      <c r="C15" s="141" t="s">
        <v>819</v>
      </c>
      <c r="D15" s="818" t="s">
        <v>1254</v>
      </c>
    </row>
    <row r="16" spans="1:4" ht="25.5" x14ac:dyDescent="0.2">
      <c r="A16" s="28" t="s">
        <v>249</v>
      </c>
      <c r="B16" s="141" t="s">
        <v>820</v>
      </c>
      <c r="C16" s="141" t="s">
        <v>821</v>
      </c>
      <c r="D16" s="818" t="s">
        <v>1254</v>
      </c>
    </row>
    <row r="17" spans="1:4" ht="63.75" x14ac:dyDescent="0.2">
      <c r="A17" s="28" t="s">
        <v>252</v>
      </c>
      <c r="B17" s="141" t="s">
        <v>822</v>
      </c>
      <c r="C17" s="141" t="s">
        <v>848</v>
      </c>
      <c r="D17" s="818" t="s">
        <v>1254</v>
      </c>
    </row>
    <row r="18" spans="1:4" ht="127.5" x14ac:dyDescent="0.2">
      <c r="A18" s="28" t="s">
        <v>255</v>
      </c>
      <c r="B18" s="141" t="s">
        <v>823</v>
      </c>
      <c r="C18" s="131" t="s">
        <v>824</v>
      </c>
      <c r="D18" s="818" t="s">
        <v>1254</v>
      </c>
    </row>
    <row r="19" spans="1:4" ht="51" x14ac:dyDescent="0.2">
      <c r="A19" s="28" t="s">
        <v>258</v>
      </c>
      <c r="B19" s="131" t="s">
        <v>825</v>
      </c>
      <c r="C19" s="131" t="s">
        <v>849</v>
      </c>
      <c r="D19" s="800" t="s">
        <v>1254</v>
      </c>
    </row>
    <row r="20" spans="1:4" ht="25.5" x14ac:dyDescent="0.2">
      <c r="A20" s="28" t="s">
        <v>261</v>
      </c>
      <c r="B20" s="131" t="s">
        <v>827</v>
      </c>
      <c r="C20" s="131" t="s">
        <v>828</v>
      </c>
      <c r="D20" s="800" t="s">
        <v>1254</v>
      </c>
    </row>
    <row r="21" spans="1:4" ht="25.5" x14ac:dyDescent="0.2">
      <c r="A21" s="28" t="s">
        <v>264</v>
      </c>
      <c r="B21" s="131" t="s">
        <v>850</v>
      </c>
      <c r="C21" s="131" t="s">
        <v>851</v>
      </c>
      <c r="D21" s="800" t="s">
        <v>1254</v>
      </c>
    </row>
    <row r="22" spans="1:4" ht="25.5" x14ac:dyDescent="0.2">
      <c r="A22" s="28" t="s">
        <v>267</v>
      </c>
      <c r="B22" s="131" t="s">
        <v>829</v>
      </c>
      <c r="C22" s="141" t="str">
        <f>'1.3.1'!C21</f>
        <v>En haver-se realitzat inversions financerament sostenibles, que en la liquidació hi consta la informació del grau de compliment dels criteris establerts a la DA16.6 del RDLeg 2/2004.</v>
      </c>
      <c r="D22" s="800" t="s">
        <v>1254</v>
      </c>
    </row>
    <row r="23" spans="1:4" ht="19.5" customHeight="1" x14ac:dyDescent="0.2">
      <c r="A23" s="62" t="s">
        <v>337</v>
      </c>
      <c r="B23" s="54" t="s">
        <v>225</v>
      </c>
      <c r="C23" s="63" t="s">
        <v>338</v>
      </c>
      <c r="D23" s="802"/>
    </row>
    <row r="24" spans="1:4" x14ac:dyDescent="0.2">
      <c r="A24" s="118" t="s">
        <v>339</v>
      </c>
      <c r="B24" s="31"/>
      <c r="C24" s="31" t="s">
        <v>340</v>
      </c>
      <c r="D24" s="807" t="s">
        <v>1255</v>
      </c>
    </row>
    <row r="25" spans="1:4" x14ac:dyDescent="0.2">
      <c r="A25" s="62" t="s">
        <v>341</v>
      </c>
      <c r="B25" s="54" t="s">
        <v>225</v>
      </c>
      <c r="C25" s="63" t="s">
        <v>342</v>
      </c>
      <c r="D25" s="802"/>
    </row>
    <row r="26" spans="1:4" ht="63.75" x14ac:dyDescent="0.2">
      <c r="A26" s="864" t="s">
        <v>343</v>
      </c>
      <c r="B26" s="867" t="s">
        <v>834</v>
      </c>
      <c r="C26" s="867" t="s">
        <v>1323</v>
      </c>
      <c r="D26" s="895" t="s">
        <v>1254</v>
      </c>
    </row>
    <row r="27" spans="1:4" ht="51" x14ac:dyDescent="0.2">
      <c r="A27" s="15" t="s">
        <v>346</v>
      </c>
      <c r="B27" s="141" t="s">
        <v>835</v>
      </c>
      <c r="C27" s="141" t="s">
        <v>852</v>
      </c>
      <c r="D27" s="818" t="s">
        <v>1254</v>
      </c>
    </row>
    <row r="28" spans="1:4" x14ac:dyDescent="0.2">
      <c r="A28" s="62" t="s">
        <v>358</v>
      </c>
      <c r="B28" s="54" t="s">
        <v>225</v>
      </c>
      <c r="C28" s="63" t="s">
        <v>359</v>
      </c>
      <c r="D28" s="802"/>
    </row>
    <row r="29" spans="1:4" x14ac:dyDescent="0.2">
      <c r="A29" s="127" t="s">
        <v>360</v>
      </c>
      <c r="B29" s="32"/>
      <c r="C29" s="36" t="s">
        <v>340</v>
      </c>
      <c r="D2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90" zoomScaleNormal="100" zoomScaleSheetLayoutView="90" workbookViewId="0"/>
  </sheetViews>
  <sheetFormatPr defaultColWidth="11.42578125" defaultRowHeight="12.75" x14ac:dyDescent="0.2"/>
  <cols>
    <col min="1" max="1" width="9.7109375" style="48" customWidth="1"/>
    <col min="2" max="2" width="18.7109375" style="55" customWidth="1"/>
    <col min="3" max="3" width="110.7109375" style="55" customWidth="1"/>
    <col min="4" max="4" width="15.28515625" style="55" customWidth="1"/>
    <col min="5" max="5" width="11.42578125" style="832" customWidth="1"/>
    <col min="6" max="16384" width="11.42578125" style="42"/>
  </cols>
  <sheetData>
    <row r="1" spans="1:5" x14ac:dyDescent="0.2">
      <c r="A1" s="25" t="s">
        <v>222</v>
      </c>
      <c r="B1" s="56" t="str">
        <f>Inventari!A1</f>
        <v>1.</v>
      </c>
      <c r="C1" s="51" t="str">
        <f>Inventari!B1</f>
        <v>Control permanent no planificable</v>
      </c>
      <c r="D1" s="51"/>
    </row>
    <row r="2" spans="1:5" x14ac:dyDescent="0.2">
      <c r="A2" s="26" t="s">
        <v>223</v>
      </c>
      <c r="B2" s="57" t="str">
        <f>Inventari!B18</f>
        <v>1.3</v>
      </c>
      <c r="C2" s="52" t="str">
        <f>Inventari!C18</f>
        <v>Liquidació del pressupost</v>
      </c>
      <c r="D2" s="52"/>
    </row>
    <row r="3" spans="1:5" ht="27.75" customHeight="1" x14ac:dyDescent="0.2">
      <c r="A3" s="59" t="s">
        <v>224</v>
      </c>
      <c r="B3" s="58" t="str">
        <f>Inventari!C21</f>
        <v>1.3.3</v>
      </c>
      <c r="C3" s="53" t="str">
        <f>Inventari!D21</f>
        <v>Avaluació de l'objectiu d'estabilitat pressupostària, de la regla de la despesa i del límit del deute en l'aprovació de la liquidació del pressupost i, si s'escau, en l'aprovació dels comptes anuals de les societats no financeres</v>
      </c>
      <c r="D3" s="803"/>
    </row>
    <row r="4" spans="1:5" x14ac:dyDescent="0.2">
      <c r="A4" s="154"/>
      <c r="B4" s="157"/>
      <c r="C4" s="156"/>
      <c r="D4" s="156"/>
    </row>
    <row r="5" spans="1:5" x14ac:dyDescent="0.2">
      <c r="A5" s="47"/>
      <c r="B5" s="54" t="s">
        <v>225</v>
      </c>
      <c r="C5" s="54" t="s">
        <v>226</v>
      </c>
      <c r="D5" s="802"/>
    </row>
    <row r="6" spans="1:5" ht="48.75" customHeight="1" x14ac:dyDescent="0.2">
      <c r="A6" s="46"/>
      <c r="B6" s="79" t="str">
        <f>Inventari!E21</f>
        <v>Art. 16.2 RD 1463/2007
Art. 15.3.e) OHAP/2105/2012
Art. 4.1.b).6 RD 128/2018</v>
      </c>
      <c r="C6" s="45"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c r="D6" s="135"/>
    </row>
    <row r="7" spans="1:5" x14ac:dyDescent="0.2">
      <c r="A7" s="49"/>
      <c r="B7" s="148"/>
      <c r="C7" s="50"/>
      <c r="D7" s="821"/>
    </row>
    <row r="8" spans="1:5" x14ac:dyDescent="0.2">
      <c r="A8" s="47" t="s">
        <v>227</v>
      </c>
      <c r="B8" s="54" t="s">
        <v>225</v>
      </c>
      <c r="C8" s="54" t="str">
        <f>'1.1.1'!C8</f>
        <v>Aspectes a revisar</v>
      </c>
      <c r="D8" s="802" t="s">
        <v>1253</v>
      </c>
    </row>
    <row r="9" spans="1:5" ht="25.5" x14ac:dyDescent="0.2">
      <c r="A9" s="117" t="s">
        <v>229</v>
      </c>
      <c r="B9" s="199" t="s">
        <v>230</v>
      </c>
      <c r="C9" s="201" t="s">
        <v>231</v>
      </c>
      <c r="D9" s="805" t="s">
        <v>1254</v>
      </c>
    </row>
    <row r="10" spans="1:5" ht="25.5" x14ac:dyDescent="0.2">
      <c r="A10" s="126" t="s">
        <v>232</v>
      </c>
      <c r="B10" s="37" t="s">
        <v>233</v>
      </c>
      <c r="C10" s="185" t="s">
        <v>234</v>
      </c>
      <c r="D10" s="806" t="s">
        <v>1254</v>
      </c>
    </row>
    <row r="11" spans="1:5" ht="51" x14ac:dyDescent="0.2">
      <c r="A11" s="15" t="s">
        <v>235</v>
      </c>
      <c r="B11" s="83" t="s">
        <v>853</v>
      </c>
      <c r="C11" s="83" t="s">
        <v>854</v>
      </c>
      <c r="D11" s="830" t="s">
        <v>1254</v>
      </c>
      <c r="E11" s="833" t="s">
        <v>1258</v>
      </c>
    </row>
    <row r="12" spans="1:5" ht="38.25" x14ac:dyDescent="0.2">
      <c r="A12" s="126" t="s">
        <v>238</v>
      </c>
      <c r="B12" s="83" t="s">
        <v>856</v>
      </c>
      <c r="C12" s="83" t="s">
        <v>857</v>
      </c>
      <c r="D12" s="830" t="s">
        <v>1254</v>
      </c>
      <c r="E12" s="833" t="s">
        <v>1258</v>
      </c>
    </row>
    <row r="13" spans="1:5" ht="37.5" customHeight="1" x14ac:dyDescent="0.2">
      <c r="A13" s="15" t="s">
        <v>240</v>
      </c>
      <c r="B13" s="83" t="s">
        <v>347</v>
      </c>
      <c r="C13" s="83" t="s">
        <v>858</v>
      </c>
      <c r="D13" s="831" t="s">
        <v>1254</v>
      </c>
      <c r="E13" s="833" t="s">
        <v>1258</v>
      </c>
    </row>
    <row r="14" spans="1:5" x14ac:dyDescent="0.2">
      <c r="A14" s="62" t="s">
        <v>337</v>
      </c>
      <c r="B14" s="54" t="s">
        <v>225</v>
      </c>
      <c r="C14" s="63" t="s">
        <v>338</v>
      </c>
      <c r="D14" s="802"/>
      <c r="E14" s="834"/>
    </row>
    <row r="15" spans="1:5" x14ac:dyDescent="0.2">
      <c r="A15" s="118" t="s">
        <v>339</v>
      </c>
      <c r="B15" s="31"/>
      <c r="C15" s="31" t="s">
        <v>340</v>
      </c>
      <c r="D15" s="807" t="s">
        <v>1255</v>
      </c>
    </row>
    <row r="16" spans="1:5" x14ac:dyDescent="0.2">
      <c r="A16" s="62" t="s">
        <v>341</v>
      </c>
      <c r="B16" s="54" t="s">
        <v>225</v>
      </c>
      <c r="C16" s="63" t="s">
        <v>342</v>
      </c>
      <c r="D16" s="802"/>
    </row>
    <row r="17" spans="1:7" ht="89.25" x14ac:dyDescent="0.2">
      <c r="A17" s="14" t="s">
        <v>343</v>
      </c>
      <c r="B17" s="131" t="s">
        <v>859</v>
      </c>
      <c r="C17" s="181" t="s">
        <v>860</v>
      </c>
      <c r="D17" s="800" t="s">
        <v>1254</v>
      </c>
    </row>
    <row r="18" spans="1:7" ht="63.75" x14ac:dyDescent="0.2">
      <c r="A18" s="15" t="s">
        <v>346</v>
      </c>
      <c r="B18" s="131" t="s">
        <v>861</v>
      </c>
      <c r="C18" s="182" t="s">
        <v>862</v>
      </c>
      <c r="D18" s="800" t="s">
        <v>1254</v>
      </c>
    </row>
    <row r="19" spans="1:7" ht="38.25" x14ac:dyDescent="0.2">
      <c r="A19" s="127" t="s">
        <v>349</v>
      </c>
      <c r="B19" s="32" t="s">
        <v>446</v>
      </c>
      <c r="C19" s="32" t="s">
        <v>863</v>
      </c>
      <c r="D19" s="810" t="s">
        <v>1254</v>
      </c>
      <c r="E19" s="835"/>
    </row>
    <row r="20" spans="1:7" x14ac:dyDescent="0.2">
      <c r="A20" s="62" t="s">
        <v>358</v>
      </c>
      <c r="B20" s="54" t="s">
        <v>225</v>
      </c>
      <c r="C20" s="63" t="s">
        <v>359</v>
      </c>
      <c r="D20" s="802"/>
    </row>
    <row r="21" spans="1:7" x14ac:dyDescent="0.2">
      <c r="A21" s="127" t="s">
        <v>360</v>
      </c>
      <c r="B21" s="32"/>
      <c r="C21" s="36" t="s">
        <v>340</v>
      </c>
      <c r="D21" s="810" t="s">
        <v>1255</v>
      </c>
    </row>
    <row r="22" spans="1:7" x14ac:dyDescent="0.2">
      <c r="B22" s="48"/>
      <c r="C22" s="48"/>
      <c r="D22" s="48"/>
    </row>
    <row r="32" spans="1:7" x14ac:dyDescent="0.2">
      <c r="F32" s="159"/>
      <c r="G32" s="158"/>
    </row>
  </sheetData>
  <printOptions horizontalCentered="1"/>
  <pageMargins left="0.70866141732283472" right="0.70866141732283472" top="1.0629921259842521" bottom="0.74803149606299213" header="0.31496062992125984" footer="0.31496062992125984"/>
  <pageSetup paperSize="9" scale="78"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rowBreaks count="1" manualBreakCount="1">
    <brk id="19" max="16383"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Layout" zoomScaleNormal="100" zoomScaleSheetLayoutView="100" workbookViewId="0"/>
  </sheetViews>
  <sheetFormatPr defaultColWidth="11.42578125" defaultRowHeight="12.75" x14ac:dyDescent="0.25"/>
  <cols>
    <col min="1" max="1" width="7.5703125" style="310" customWidth="1"/>
    <col min="2" max="2" width="41.140625" style="311" customWidth="1"/>
    <col min="3" max="7" width="18.85546875" style="312" customWidth="1"/>
    <col min="8" max="8" width="3.7109375" style="310" customWidth="1"/>
    <col min="9" max="10" width="16.7109375" style="310" customWidth="1"/>
    <col min="11" max="16384" width="11.42578125" style="310"/>
  </cols>
  <sheetData>
    <row r="1" spans="1:10" ht="45" customHeight="1" x14ac:dyDescent="0.2">
      <c r="A1" s="891" t="s">
        <v>128</v>
      </c>
      <c r="B1" s="892" t="s">
        <v>1306</v>
      </c>
      <c r="C1" s="1087" t="s">
        <v>129</v>
      </c>
      <c r="D1" s="1087"/>
      <c r="E1" s="1087"/>
      <c r="F1" s="1087"/>
      <c r="G1" s="1087"/>
    </row>
    <row r="2" spans="1:10" ht="24" customHeight="1" x14ac:dyDescent="0.2">
      <c r="A2" s="245"/>
      <c r="B2" s="888" t="s">
        <v>1307</v>
      </c>
      <c r="C2" s="1088" t="s">
        <v>1310</v>
      </c>
      <c r="D2" s="1088"/>
      <c r="E2" s="1088"/>
      <c r="F2" s="1088"/>
      <c r="G2" s="1088"/>
    </row>
    <row r="3" spans="1:10" ht="13.5" customHeight="1" thickBot="1" x14ac:dyDescent="0.3"/>
    <row r="4" spans="1:10" s="315" customFormat="1" ht="38.25" x14ac:dyDescent="0.25">
      <c r="B4" s="935" t="s">
        <v>448</v>
      </c>
      <c r="C4" s="313" t="s">
        <v>449</v>
      </c>
      <c r="D4" s="313" t="s">
        <v>450</v>
      </c>
      <c r="E4" s="313" t="s">
        <v>451</v>
      </c>
      <c r="F4" s="313" t="s">
        <v>452</v>
      </c>
      <c r="G4" s="314" t="s">
        <v>453</v>
      </c>
    </row>
    <row r="5" spans="1:10" s="470" customFormat="1" ht="18" customHeight="1" thickBot="1" x14ac:dyDescent="0.3">
      <c r="B5" s="936"/>
      <c r="C5" s="468" t="s">
        <v>454</v>
      </c>
      <c r="D5" s="468" t="s">
        <v>455</v>
      </c>
      <c r="E5" s="468" t="s">
        <v>456</v>
      </c>
      <c r="F5" s="468" t="s">
        <v>457</v>
      </c>
      <c r="G5" s="469" t="s">
        <v>458</v>
      </c>
    </row>
    <row r="6" spans="1:10" ht="21.95" customHeight="1" x14ac:dyDescent="0.25">
      <c r="B6" s="319" t="s">
        <v>459</v>
      </c>
      <c r="C6" s="320">
        <f>+EL_Estabilitat_liquidació!G12</f>
        <v>0</v>
      </c>
      <c r="D6" s="320">
        <f>+EL_Estabilitat_liquidació!G21</f>
        <v>0</v>
      </c>
      <c r="E6" s="320">
        <f>+EL_Estabilitat_liquidació!G47</f>
        <v>0</v>
      </c>
      <c r="F6" s="320">
        <f>+EL_Estabilitat_liquidació!G49</f>
        <v>0</v>
      </c>
      <c r="G6" s="321">
        <f>+C6-D6+E6+F6</f>
        <v>0</v>
      </c>
    </row>
    <row r="7" spans="1:10" ht="21.95" customHeight="1" x14ac:dyDescent="0.25">
      <c r="B7" s="322" t="s">
        <v>1277</v>
      </c>
      <c r="C7" s="323">
        <f>+'OA-CON_Estabilitat_liquidació'!G12</f>
        <v>0</v>
      </c>
      <c r="D7" s="323">
        <f>+'OA-CON_Estabilitat_liquidació'!G21</f>
        <v>0</v>
      </c>
      <c r="E7" s="323">
        <f>+'OA-CON_Estabilitat_liquidació'!G47</f>
        <v>0</v>
      </c>
      <c r="F7" s="323">
        <f>+'OA-CON_Estabilitat_liquidació'!G49</f>
        <v>0</v>
      </c>
      <c r="G7" s="324">
        <f>+C7-D7+E7+F7</f>
        <v>0</v>
      </c>
    </row>
    <row r="8" spans="1:10" ht="21.95" customHeight="1" thickBot="1" x14ac:dyDescent="0.3">
      <c r="B8" s="322" t="s">
        <v>1278</v>
      </c>
      <c r="C8" s="323">
        <f>+'SM-FUND_Estabilitat_liquidació'!F14</f>
        <v>0</v>
      </c>
      <c r="D8" s="323">
        <f>+'SM-FUND_Estabilitat_liquidació'!F29</f>
        <v>0</v>
      </c>
      <c r="E8" s="325"/>
      <c r="F8" s="323">
        <f>+'SM-FUND_Estabilitat_liquidació'!F31</f>
        <v>0</v>
      </c>
      <c r="G8" s="324">
        <f>+C8-D8+E8+F8</f>
        <v>0</v>
      </c>
      <c r="I8" s="1086"/>
      <c r="J8" s="1086"/>
    </row>
    <row r="9" spans="1:10" ht="21.95" customHeight="1" thickBot="1" x14ac:dyDescent="0.3">
      <c r="B9" s="326" t="s">
        <v>372</v>
      </c>
      <c r="C9" s="327">
        <f>SUM(C6:C8)</f>
        <v>0</v>
      </c>
      <c r="D9" s="327">
        <f>SUM(D6:D8)</f>
        <v>0</v>
      </c>
      <c r="E9" s="327">
        <f>SUM(E6:E8)</f>
        <v>0</v>
      </c>
      <c r="F9" s="327">
        <f>SUM(F6:F8)</f>
        <v>0</v>
      </c>
      <c r="G9" s="328">
        <f>SUM(G6:G8)</f>
        <v>0</v>
      </c>
    </row>
    <row r="10" spans="1:10" s="331" customFormat="1" ht="21.95" customHeight="1" thickBot="1" x14ac:dyDescent="0.3">
      <c r="B10" s="329"/>
      <c r="C10" s="330"/>
      <c r="D10" s="330"/>
      <c r="E10" s="330"/>
      <c r="F10" s="330"/>
      <c r="G10" s="330"/>
    </row>
    <row r="11" spans="1:10" s="331" customFormat="1" ht="21.95" customHeight="1" thickBot="1" x14ac:dyDescent="0.3">
      <c r="B11" s="329"/>
      <c r="C11" s="330"/>
      <c r="D11" s="330"/>
      <c r="E11" s="330"/>
      <c r="F11" s="332" t="s">
        <v>460</v>
      </c>
      <c r="G11" s="333">
        <f>+G9</f>
        <v>0</v>
      </c>
    </row>
  </sheetData>
  <mergeCells count="4">
    <mergeCell ref="B4:B5"/>
    <mergeCell ref="I8:J8"/>
    <mergeCell ref="C1:G1"/>
    <mergeCell ref="C2:G2"/>
  </mergeCells>
  <printOptions horizontalCentered="1"/>
  <pageMargins left="0.70866141732283472" right="0.70866141732283472" top="1.0629921259842521" bottom="0.74803149606299213" header="0.31496062992125984" footer="0.31496062992125984"/>
  <pageSetup paperSize="8" firstPageNumber="0"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1"/>
  <sheetViews>
    <sheetView showGridLines="0" view="pageLayout" zoomScale="70" zoomScaleNormal="100" zoomScaleSheetLayoutView="100" zoomScalePageLayoutView="70" workbookViewId="0">
      <selection activeCell="G6" sqref="G6"/>
    </sheetView>
  </sheetViews>
  <sheetFormatPr defaultColWidth="11.42578125" defaultRowHeight="12.75" x14ac:dyDescent="0.25"/>
  <cols>
    <col min="1" max="1" width="3.140625" style="237" customWidth="1"/>
    <col min="2" max="2" width="65.7109375" style="237" customWidth="1"/>
    <col min="3" max="7" width="16.7109375" style="237" customWidth="1"/>
    <col min="8" max="8" width="3.42578125" style="237" customWidth="1"/>
    <col min="9" max="9" width="5.7109375" style="237" customWidth="1"/>
    <col min="10" max="16384" width="11.42578125" style="237"/>
  </cols>
  <sheetData>
    <row r="1" spans="2:8" s="337" customFormat="1" ht="12.75" customHeight="1" x14ac:dyDescent="0.25">
      <c r="B1" s="335"/>
      <c r="C1" s="335"/>
      <c r="D1" s="335"/>
      <c r="E1" s="335"/>
      <c r="F1" s="335"/>
      <c r="G1" s="335"/>
      <c r="H1" s="336"/>
    </row>
    <row r="2" spans="2:8" s="337" customFormat="1" ht="19.5" x14ac:dyDescent="0.25">
      <c r="B2" s="943" t="str">
        <f>+'1.3.3_RA3_ESTABILITAT_LIQUID'!B6</f>
        <v>Nom Entitat local</v>
      </c>
      <c r="C2" s="944"/>
      <c r="D2" s="944"/>
      <c r="E2" s="944"/>
      <c r="F2" s="944"/>
      <c r="G2" s="945"/>
      <c r="H2" s="338"/>
    </row>
    <row r="3" spans="2:8" x14ac:dyDescent="0.25">
      <c r="B3" s="339"/>
    </row>
    <row r="4" spans="2:8" ht="25.5" x14ac:dyDescent="0.25">
      <c r="B4" s="946" t="s">
        <v>461</v>
      </c>
      <c r="C4" s="947"/>
      <c r="D4" s="947"/>
      <c r="E4" s="947"/>
      <c r="F4" s="948"/>
      <c r="G4" s="340" t="s">
        <v>864</v>
      </c>
    </row>
    <row r="5" spans="2:8" x14ac:dyDescent="0.25">
      <c r="B5" s="949" t="s">
        <v>463</v>
      </c>
      <c r="C5" s="950"/>
      <c r="D5" s="950"/>
      <c r="E5" s="950"/>
      <c r="F5" s="951"/>
      <c r="G5" s="341">
        <v>0</v>
      </c>
    </row>
    <row r="6" spans="2:8" x14ac:dyDescent="0.25">
      <c r="B6" s="952" t="s">
        <v>464</v>
      </c>
      <c r="C6" s="953"/>
      <c r="D6" s="953"/>
      <c r="E6" s="953"/>
      <c r="F6" s="954"/>
      <c r="G6" s="342">
        <v>0</v>
      </c>
    </row>
    <row r="7" spans="2:8" x14ac:dyDescent="0.25">
      <c r="B7" s="952" t="s">
        <v>465</v>
      </c>
      <c r="C7" s="953"/>
      <c r="D7" s="953"/>
      <c r="E7" s="953"/>
      <c r="F7" s="954"/>
      <c r="G7" s="342">
        <v>0</v>
      </c>
    </row>
    <row r="8" spans="2:8" x14ac:dyDescent="0.25">
      <c r="B8" s="952" t="s">
        <v>466</v>
      </c>
      <c r="C8" s="953"/>
      <c r="D8" s="953"/>
      <c r="E8" s="953"/>
      <c r="F8" s="954"/>
      <c r="G8" s="342">
        <v>0</v>
      </c>
    </row>
    <row r="9" spans="2:8" x14ac:dyDescent="0.25">
      <c r="B9" s="952" t="s">
        <v>467</v>
      </c>
      <c r="C9" s="953"/>
      <c r="D9" s="953"/>
      <c r="E9" s="953"/>
      <c r="F9" s="954"/>
      <c r="G9" s="342">
        <v>0</v>
      </c>
    </row>
    <row r="10" spans="2:8" x14ac:dyDescent="0.25">
      <c r="B10" s="952" t="s">
        <v>468</v>
      </c>
      <c r="C10" s="953"/>
      <c r="D10" s="953"/>
      <c r="E10" s="953"/>
      <c r="F10" s="954"/>
      <c r="G10" s="342">
        <v>0</v>
      </c>
    </row>
    <row r="11" spans="2:8" x14ac:dyDescent="0.25">
      <c r="B11" s="1049" t="s">
        <v>469</v>
      </c>
      <c r="C11" s="1050"/>
      <c r="D11" s="1050"/>
      <c r="E11" s="1050"/>
      <c r="F11" s="1051"/>
      <c r="G11" s="343">
        <v>0</v>
      </c>
    </row>
    <row r="12" spans="2:8" x14ac:dyDescent="0.25">
      <c r="B12" s="946" t="s">
        <v>470</v>
      </c>
      <c r="C12" s="947"/>
      <c r="D12" s="947"/>
      <c r="E12" s="947"/>
      <c r="F12" s="948"/>
      <c r="G12" s="344">
        <f>SUM(G5:G11)</f>
        <v>0</v>
      </c>
    </row>
    <row r="13" spans="2:8" x14ac:dyDescent="0.25">
      <c r="B13" s="345"/>
      <c r="C13" s="346"/>
    </row>
    <row r="14" spans="2:8" ht="38.25" x14ac:dyDescent="0.25">
      <c r="B14" s="946" t="s">
        <v>471</v>
      </c>
      <c r="C14" s="947"/>
      <c r="D14" s="947"/>
      <c r="E14" s="947"/>
      <c r="F14" s="948"/>
      <c r="G14" s="340" t="s">
        <v>865</v>
      </c>
    </row>
    <row r="15" spans="2:8" x14ac:dyDescent="0.25">
      <c r="B15" s="958" t="s">
        <v>473</v>
      </c>
      <c r="C15" s="959"/>
      <c r="D15" s="959"/>
      <c r="E15" s="959"/>
      <c r="F15" s="960"/>
      <c r="G15" s="341">
        <v>0</v>
      </c>
    </row>
    <row r="16" spans="2:8" x14ac:dyDescent="0.25">
      <c r="B16" s="961" t="s">
        <v>474</v>
      </c>
      <c r="C16" s="962"/>
      <c r="D16" s="962"/>
      <c r="E16" s="962"/>
      <c r="F16" s="963"/>
      <c r="G16" s="342">
        <v>0</v>
      </c>
    </row>
    <row r="17" spans="2:7" x14ac:dyDescent="0.25">
      <c r="B17" s="961" t="s">
        <v>475</v>
      </c>
      <c r="C17" s="962"/>
      <c r="D17" s="962"/>
      <c r="E17" s="962"/>
      <c r="F17" s="963"/>
      <c r="G17" s="342">
        <v>0</v>
      </c>
    </row>
    <row r="18" spans="2:7" x14ac:dyDescent="0.25">
      <c r="B18" s="961" t="s">
        <v>466</v>
      </c>
      <c r="C18" s="962"/>
      <c r="D18" s="962"/>
      <c r="E18" s="962"/>
      <c r="F18" s="963"/>
      <c r="G18" s="342">
        <v>0</v>
      </c>
    </row>
    <row r="19" spans="2:7" x14ac:dyDescent="0.25">
      <c r="B19" s="961" t="s">
        <v>477</v>
      </c>
      <c r="C19" s="962"/>
      <c r="D19" s="962"/>
      <c r="E19" s="962"/>
      <c r="F19" s="963"/>
      <c r="G19" s="342">
        <v>0</v>
      </c>
    </row>
    <row r="20" spans="2:7" x14ac:dyDescent="0.25">
      <c r="B20" s="964" t="s">
        <v>469</v>
      </c>
      <c r="C20" s="965"/>
      <c r="D20" s="965"/>
      <c r="E20" s="965"/>
      <c r="F20" s="966"/>
      <c r="G20" s="350">
        <v>0</v>
      </c>
    </row>
    <row r="21" spans="2:7" x14ac:dyDescent="0.25">
      <c r="B21" s="946" t="s">
        <v>478</v>
      </c>
      <c r="C21" s="947"/>
      <c r="D21" s="947"/>
      <c r="E21" s="947"/>
      <c r="F21" s="948"/>
      <c r="G21" s="344">
        <f>SUM(G15:G20)</f>
        <v>0</v>
      </c>
    </row>
    <row r="22" spans="2:7" x14ac:dyDescent="0.25">
      <c r="B22" s="345"/>
      <c r="C22" s="346"/>
    </row>
    <row r="23" spans="2:7" x14ac:dyDescent="0.25">
      <c r="B23" s="967" t="s">
        <v>479</v>
      </c>
      <c r="C23" s="968"/>
      <c r="D23" s="968"/>
      <c r="E23" s="968"/>
      <c r="F23" s="969"/>
      <c r="G23" s="351">
        <f>+G12-G21</f>
        <v>0</v>
      </c>
    </row>
    <row r="25" spans="2:7" x14ac:dyDescent="0.25">
      <c r="B25" s="970" t="s">
        <v>480</v>
      </c>
      <c r="C25" s="971"/>
      <c r="D25" s="971"/>
      <c r="E25" s="971"/>
      <c r="F25" s="972"/>
      <c r="G25" s="352" t="s">
        <v>481</v>
      </c>
    </row>
    <row r="26" spans="2:7" x14ac:dyDescent="0.25">
      <c r="B26" s="937" t="s">
        <v>482</v>
      </c>
      <c r="C26" s="938"/>
      <c r="D26" s="938"/>
      <c r="E26" s="938"/>
      <c r="F26" s="939"/>
      <c r="G26" s="353">
        <f>+G84</f>
        <v>0</v>
      </c>
    </row>
    <row r="27" spans="2:7" x14ac:dyDescent="0.25">
      <c r="B27" s="940" t="s">
        <v>483</v>
      </c>
      <c r="C27" s="941"/>
      <c r="D27" s="941"/>
      <c r="E27" s="941"/>
      <c r="F27" s="942"/>
      <c r="G27" s="354">
        <f>+G91</f>
        <v>0</v>
      </c>
    </row>
    <row r="28" spans="2:7" x14ac:dyDescent="0.25">
      <c r="B28" s="940" t="s">
        <v>484</v>
      </c>
      <c r="C28" s="941"/>
      <c r="D28" s="941"/>
      <c r="E28" s="941"/>
      <c r="F28" s="942"/>
      <c r="G28" s="354">
        <f>+G103</f>
        <v>0</v>
      </c>
    </row>
    <row r="29" spans="2:7" x14ac:dyDescent="0.25">
      <c r="B29" s="940" t="s">
        <v>485</v>
      </c>
      <c r="C29" s="941"/>
      <c r="D29" s="941"/>
      <c r="E29" s="941"/>
      <c r="F29" s="942"/>
      <c r="G29" s="354">
        <v>0</v>
      </c>
    </row>
    <row r="30" spans="2:7" x14ac:dyDescent="0.25">
      <c r="B30" s="940" t="s">
        <v>486</v>
      </c>
      <c r="C30" s="941"/>
      <c r="D30" s="941"/>
      <c r="E30" s="941"/>
      <c r="F30" s="942"/>
      <c r="G30" s="354">
        <f>+G113</f>
        <v>0</v>
      </c>
    </row>
    <row r="31" spans="2:7" x14ac:dyDescent="0.25">
      <c r="B31" s="940" t="s">
        <v>487</v>
      </c>
      <c r="C31" s="941"/>
      <c r="D31" s="941"/>
      <c r="E31" s="941"/>
      <c r="F31" s="942"/>
      <c r="G31" s="354">
        <f>+G118</f>
        <v>0</v>
      </c>
    </row>
    <row r="32" spans="2:7" x14ac:dyDescent="0.25">
      <c r="B32" s="940" t="s">
        <v>488</v>
      </c>
      <c r="C32" s="941"/>
      <c r="D32" s="941"/>
      <c r="E32" s="941"/>
      <c r="F32" s="942"/>
      <c r="G32" s="354">
        <f>+G123</f>
        <v>0</v>
      </c>
    </row>
    <row r="33" spans="2:7" x14ac:dyDescent="0.25">
      <c r="B33" s="940" t="s">
        <v>489</v>
      </c>
      <c r="C33" s="941"/>
      <c r="D33" s="941"/>
      <c r="E33" s="941"/>
      <c r="F33" s="942"/>
      <c r="G33" s="354">
        <f>+G130</f>
        <v>0</v>
      </c>
    </row>
    <row r="34" spans="2:7" x14ac:dyDescent="0.25">
      <c r="B34" s="940" t="s">
        <v>490</v>
      </c>
      <c r="C34" s="941"/>
      <c r="D34" s="941"/>
      <c r="E34" s="941"/>
      <c r="F34" s="942"/>
      <c r="G34" s="354">
        <f>+G135</f>
        <v>0</v>
      </c>
    </row>
    <row r="35" spans="2:7" x14ac:dyDescent="0.25">
      <c r="B35" s="940" t="s">
        <v>491</v>
      </c>
      <c r="C35" s="941"/>
      <c r="D35" s="941"/>
      <c r="E35" s="941"/>
      <c r="F35" s="942"/>
      <c r="G35" s="354">
        <f>+G146</f>
        <v>0</v>
      </c>
    </row>
    <row r="36" spans="2:7" x14ac:dyDescent="0.25">
      <c r="B36" s="940" t="s">
        <v>492</v>
      </c>
      <c r="C36" s="941"/>
      <c r="D36" s="941"/>
      <c r="E36" s="941"/>
      <c r="F36" s="942"/>
      <c r="G36" s="354">
        <f>+G152</f>
        <v>0</v>
      </c>
    </row>
    <row r="37" spans="2:7" x14ac:dyDescent="0.25">
      <c r="B37" s="940" t="s">
        <v>493</v>
      </c>
      <c r="C37" s="941"/>
      <c r="D37" s="941"/>
      <c r="E37" s="941"/>
      <c r="F37" s="942"/>
      <c r="G37" s="354">
        <f>+G158</f>
        <v>0</v>
      </c>
    </row>
    <row r="38" spans="2:7" x14ac:dyDescent="0.25">
      <c r="B38" s="940" t="s">
        <v>494</v>
      </c>
      <c r="C38" s="941"/>
      <c r="D38" s="941"/>
      <c r="E38" s="941"/>
      <c r="F38" s="942"/>
      <c r="G38" s="354">
        <f>+G164</f>
        <v>0</v>
      </c>
    </row>
    <row r="39" spans="2:7" x14ac:dyDescent="0.25">
      <c r="B39" s="940" t="s">
        <v>495</v>
      </c>
      <c r="C39" s="941"/>
      <c r="D39" s="941"/>
      <c r="E39" s="941"/>
      <c r="F39" s="942"/>
      <c r="G39" s="354">
        <f>+G170</f>
        <v>0</v>
      </c>
    </row>
    <row r="40" spans="2:7" x14ac:dyDescent="0.25">
      <c r="B40" s="940" t="s">
        <v>496</v>
      </c>
      <c r="C40" s="941"/>
      <c r="D40" s="941"/>
      <c r="E40" s="941"/>
      <c r="F40" s="942"/>
      <c r="G40" s="354">
        <f>+G176</f>
        <v>0</v>
      </c>
    </row>
    <row r="41" spans="2:7" x14ac:dyDescent="0.25">
      <c r="B41" s="940" t="s">
        <v>497</v>
      </c>
      <c r="C41" s="941"/>
      <c r="D41" s="941"/>
      <c r="E41" s="941"/>
      <c r="F41" s="942"/>
      <c r="G41" s="354">
        <f>+G183</f>
        <v>0</v>
      </c>
    </row>
    <row r="42" spans="2:7" x14ac:dyDescent="0.25">
      <c r="B42" s="940" t="s">
        <v>498</v>
      </c>
      <c r="C42" s="941"/>
      <c r="D42" s="941"/>
      <c r="E42" s="941"/>
      <c r="F42" s="942"/>
      <c r="G42" s="354">
        <f>+G190</f>
        <v>0</v>
      </c>
    </row>
    <row r="43" spans="2:7" x14ac:dyDescent="0.25">
      <c r="B43" s="940" t="s">
        <v>499</v>
      </c>
      <c r="C43" s="941"/>
      <c r="D43" s="941"/>
      <c r="E43" s="941"/>
      <c r="F43" s="942"/>
      <c r="G43" s="354">
        <f>+G195</f>
        <v>0</v>
      </c>
    </row>
    <row r="44" spans="2:7" x14ac:dyDescent="0.25">
      <c r="B44" s="940" t="s">
        <v>500</v>
      </c>
      <c r="C44" s="941"/>
      <c r="D44" s="941"/>
      <c r="E44" s="941"/>
      <c r="F44" s="942"/>
      <c r="G44" s="354">
        <f>+G201</f>
        <v>0</v>
      </c>
    </row>
    <row r="45" spans="2:7" x14ac:dyDescent="0.25">
      <c r="B45" s="940" t="s">
        <v>501</v>
      </c>
      <c r="C45" s="941"/>
      <c r="D45" s="941"/>
      <c r="E45" s="941"/>
      <c r="F45" s="942"/>
      <c r="G45" s="354">
        <f>+G210</f>
        <v>0</v>
      </c>
    </row>
    <row r="46" spans="2:7" x14ac:dyDescent="0.25">
      <c r="B46" s="355" t="s">
        <v>502</v>
      </c>
      <c r="C46" s="356"/>
      <c r="D46" s="356"/>
      <c r="E46" s="356"/>
      <c r="F46" s="357"/>
      <c r="G46" s="358">
        <f>+G219</f>
        <v>0</v>
      </c>
    </row>
    <row r="47" spans="2:7" x14ac:dyDescent="0.25">
      <c r="B47" s="982" t="s">
        <v>503</v>
      </c>
      <c r="C47" s="983"/>
      <c r="D47" s="983"/>
      <c r="E47" s="983"/>
      <c r="F47" s="984"/>
      <c r="G47" s="359">
        <f>SUM(G26:G46)</f>
        <v>0</v>
      </c>
    </row>
    <row r="49" spans="2:8" x14ac:dyDescent="0.25">
      <c r="B49" s="985" t="s">
        <v>504</v>
      </c>
      <c r="C49" s="986"/>
      <c r="D49" s="986"/>
      <c r="E49" s="986"/>
      <c r="F49" s="987"/>
      <c r="G49" s="360">
        <f>+G231</f>
        <v>0</v>
      </c>
    </row>
    <row r="51" spans="2:8" x14ac:dyDescent="0.25">
      <c r="B51" s="982" t="s">
        <v>505</v>
      </c>
      <c r="C51" s="983"/>
      <c r="D51" s="983"/>
      <c r="E51" s="983"/>
      <c r="F51" s="984"/>
      <c r="G51" s="359">
        <f>+G23+G47+G49</f>
        <v>0</v>
      </c>
    </row>
    <row r="55" spans="2:8" ht="15.75" x14ac:dyDescent="0.25">
      <c r="B55" s="988" t="s">
        <v>506</v>
      </c>
      <c r="C55" s="988"/>
      <c r="D55" s="988"/>
      <c r="E55" s="988"/>
      <c r="F55" s="988"/>
      <c r="G55" s="988"/>
      <c r="H55" s="361"/>
    </row>
    <row r="57" spans="2:8" x14ac:dyDescent="0.25">
      <c r="B57" s="362" t="s">
        <v>507</v>
      </c>
      <c r="C57" s="362"/>
      <c r="D57" s="362"/>
      <c r="E57" s="362"/>
      <c r="F57" s="362"/>
      <c r="G57" s="362"/>
    </row>
    <row r="58" spans="2:8" ht="38.25" x14ac:dyDescent="0.25">
      <c r="B58" s="458" t="s">
        <v>508</v>
      </c>
      <c r="C58" s="458" t="s">
        <v>864</v>
      </c>
      <c r="D58" s="458" t="s">
        <v>866</v>
      </c>
      <c r="E58" s="458" t="s">
        <v>867</v>
      </c>
      <c r="F58" s="458" t="s">
        <v>868</v>
      </c>
      <c r="G58" s="458" t="s">
        <v>513</v>
      </c>
    </row>
    <row r="59" spans="2:8" x14ac:dyDescent="0.25">
      <c r="B59" s="471" t="s">
        <v>514</v>
      </c>
      <c r="C59" s="452"/>
      <c r="D59" s="452"/>
      <c r="E59" s="452"/>
      <c r="F59" s="472">
        <f t="shared" ref="F59:F65" si="0">+D59+E59</f>
        <v>0</v>
      </c>
      <c r="G59" s="461">
        <f t="shared" ref="G59:G65" si="1">+F59-C59</f>
        <v>0</v>
      </c>
    </row>
    <row r="60" spans="2:8" x14ac:dyDescent="0.25">
      <c r="B60" s="473" t="s">
        <v>515</v>
      </c>
      <c r="C60" s="452"/>
      <c r="D60" s="452"/>
      <c r="E60" s="452"/>
      <c r="F60" s="474">
        <f t="shared" si="0"/>
        <v>0</v>
      </c>
      <c r="G60" s="461">
        <f t="shared" si="1"/>
        <v>0</v>
      </c>
    </row>
    <row r="61" spans="2:8" x14ac:dyDescent="0.25">
      <c r="B61" s="473" t="s">
        <v>516</v>
      </c>
      <c r="C61" s="452"/>
      <c r="D61" s="452"/>
      <c r="E61" s="452"/>
      <c r="F61" s="474">
        <f t="shared" si="0"/>
        <v>0</v>
      </c>
      <c r="G61" s="461">
        <f t="shared" si="1"/>
        <v>0</v>
      </c>
    </row>
    <row r="62" spans="2:8" ht="25.5" x14ac:dyDescent="0.25">
      <c r="B62" s="473" t="s">
        <v>517</v>
      </c>
      <c r="C62" s="452"/>
      <c r="D62" s="452"/>
      <c r="E62" s="452"/>
      <c r="F62" s="474">
        <f t="shared" si="0"/>
        <v>0</v>
      </c>
      <c r="G62" s="461">
        <f t="shared" si="1"/>
        <v>0</v>
      </c>
    </row>
    <row r="63" spans="2:8" x14ac:dyDescent="0.25">
      <c r="B63" s="473" t="s">
        <v>518</v>
      </c>
      <c r="C63" s="452"/>
      <c r="D63" s="452"/>
      <c r="E63" s="452"/>
      <c r="F63" s="474">
        <f t="shared" si="0"/>
        <v>0</v>
      </c>
      <c r="G63" s="461">
        <f t="shared" si="1"/>
        <v>0</v>
      </c>
    </row>
    <row r="64" spans="2:8" x14ac:dyDescent="0.25">
      <c r="B64" s="473" t="s">
        <v>519</v>
      </c>
      <c r="C64" s="452"/>
      <c r="D64" s="452"/>
      <c r="E64" s="452"/>
      <c r="F64" s="474">
        <f t="shared" si="0"/>
        <v>0</v>
      </c>
      <c r="G64" s="461">
        <f t="shared" si="1"/>
        <v>0</v>
      </c>
    </row>
    <row r="65" spans="2:7" x14ac:dyDescent="0.25">
      <c r="B65" s="475" t="s">
        <v>520</v>
      </c>
      <c r="C65" s="452"/>
      <c r="D65" s="452"/>
      <c r="E65" s="452"/>
      <c r="F65" s="476">
        <f t="shared" si="0"/>
        <v>0</v>
      </c>
      <c r="G65" s="461">
        <f t="shared" si="1"/>
        <v>0</v>
      </c>
    </row>
    <row r="66" spans="2:7" x14ac:dyDescent="0.25">
      <c r="B66" s="477" t="s">
        <v>521</v>
      </c>
      <c r="C66" s="351">
        <f>SUM(C59:C65)</f>
        <v>0</v>
      </c>
      <c r="D66" s="351">
        <f>SUM(D59:D65)</f>
        <v>0</v>
      </c>
      <c r="E66" s="351">
        <f>SUM(E59:E65)</f>
        <v>0</v>
      </c>
      <c r="F66" s="351">
        <f>SUM(F59:F65)</f>
        <v>0</v>
      </c>
      <c r="G66" s="351">
        <f>SUM(G59:G65)</f>
        <v>0</v>
      </c>
    </row>
    <row r="67" spans="2:7" x14ac:dyDescent="0.25">
      <c r="B67" s="471" t="s">
        <v>522</v>
      </c>
      <c r="C67" s="452"/>
      <c r="D67" s="452"/>
      <c r="E67" s="452"/>
      <c r="F67" s="472">
        <f t="shared" ref="F67:F72" si="2">+D67+E67</f>
        <v>0</v>
      </c>
      <c r="G67" s="461">
        <f t="shared" ref="G67:G72" si="3">+F67-C67</f>
        <v>0</v>
      </c>
    </row>
    <row r="68" spans="2:7" x14ac:dyDescent="0.25">
      <c r="B68" s="473" t="s">
        <v>523</v>
      </c>
      <c r="C68" s="452"/>
      <c r="D68" s="452"/>
      <c r="E68" s="452"/>
      <c r="F68" s="474">
        <f t="shared" si="2"/>
        <v>0</v>
      </c>
      <c r="G68" s="461">
        <f t="shared" si="3"/>
        <v>0</v>
      </c>
    </row>
    <row r="69" spans="2:7" ht="12.75" customHeight="1" x14ac:dyDescent="0.25">
      <c r="B69" s="473" t="s">
        <v>524</v>
      </c>
      <c r="C69" s="452"/>
      <c r="D69" s="452"/>
      <c r="E69" s="452"/>
      <c r="F69" s="474">
        <f t="shared" si="2"/>
        <v>0</v>
      </c>
      <c r="G69" s="461">
        <f t="shared" si="3"/>
        <v>0</v>
      </c>
    </row>
    <row r="70" spans="2:7" x14ac:dyDescent="0.25">
      <c r="B70" s="473" t="s">
        <v>525</v>
      </c>
      <c r="C70" s="452"/>
      <c r="D70" s="452"/>
      <c r="E70" s="452"/>
      <c r="F70" s="474">
        <f t="shared" si="2"/>
        <v>0</v>
      </c>
      <c r="G70" s="461">
        <f t="shared" si="3"/>
        <v>0</v>
      </c>
    </row>
    <row r="71" spans="2:7" x14ac:dyDescent="0.25">
      <c r="B71" s="473" t="s">
        <v>526</v>
      </c>
      <c r="C71" s="452"/>
      <c r="D71" s="452"/>
      <c r="E71" s="452"/>
      <c r="F71" s="474">
        <f t="shared" si="2"/>
        <v>0</v>
      </c>
      <c r="G71" s="461">
        <f t="shared" si="3"/>
        <v>0</v>
      </c>
    </row>
    <row r="72" spans="2:7" x14ac:dyDescent="0.25">
      <c r="B72" s="475" t="s">
        <v>527</v>
      </c>
      <c r="C72" s="452"/>
      <c r="D72" s="452"/>
      <c r="E72" s="452"/>
      <c r="F72" s="476">
        <f t="shared" si="2"/>
        <v>0</v>
      </c>
      <c r="G72" s="461">
        <f t="shared" si="3"/>
        <v>0</v>
      </c>
    </row>
    <row r="73" spans="2:7" x14ac:dyDescent="0.25">
      <c r="B73" s="477" t="s">
        <v>528</v>
      </c>
      <c r="C73" s="351">
        <f>SUM(C67:C72)</f>
        <v>0</v>
      </c>
      <c r="D73" s="351">
        <f>SUM(D67:D72)</f>
        <v>0</v>
      </c>
      <c r="E73" s="351">
        <f>SUM(E67:E72)</f>
        <v>0</v>
      </c>
      <c r="F73" s="351">
        <f>SUM(F67:F72)</f>
        <v>0</v>
      </c>
      <c r="G73" s="351">
        <f>SUM(G67:G72)</f>
        <v>0</v>
      </c>
    </row>
    <row r="74" spans="2:7" x14ac:dyDescent="0.25">
      <c r="B74" s="471" t="s">
        <v>529</v>
      </c>
      <c r="C74" s="452"/>
      <c r="D74" s="452"/>
      <c r="E74" s="452"/>
      <c r="F74" s="472">
        <f>+D74+E74</f>
        <v>0</v>
      </c>
      <c r="G74" s="461">
        <f t="shared" ref="G74:G82" si="4">+F74-C74</f>
        <v>0</v>
      </c>
    </row>
    <row r="75" spans="2:7" x14ac:dyDescent="0.25">
      <c r="B75" s="473" t="s">
        <v>530</v>
      </c>
      <c r="C75" s="452"/>
      <c r="D75" s="452"/>
      <c r="E75" s="452"/>
      <c r="F75" s="474">
        <f>+D75+E75</f>
        <v>0</v>
      </c>
      <c r="G75" s="461">
        <f t="shared" si="4"/>
        <v>0</v>
      </c>
    </row>
    <row r="76" spans="2:7" x14ac:dyDescent="0.25">
      <c r="B76" s="473" t="s">
        <v>531</v>
      </c>
      <c r="C76" s="452"/>
      <c r="D76" s="452"/>
      <c r="E76" s="452"/>
      <c r="F76" s="474">
        <f t="shared" ref="F76:F82" si="5">+D76+E76</f>
        <v>0</v>
      </c>
      <c r="G76" s="461">
        <f t="shared" si="4"/>
        <v>0</v>
      </c>
    </row>
    <row r="77" spans="2:7" x14ac:dyDescent="0.25">
      <c r="B77" s="473" t="s">
        <v>532</v>
      </c>
      <c r="C77" s="452"/>
      <c r="D77" s="452"/>
      <c r="E77" s="452"/>
      <c r="F77" s="474">
        <f t="shared" si="5"/>
        <v>0</v>
      </c>
      <c r="G77" s="461">
        <f t="shared" si="4"/>
        <v>0</v>
      </c>
    </row>
    <row r="78" spans="2:7" x14ac:dyDescent="0.25">
      <c r="B78" s="473" t="s">
        <v>533</v>
      </c>
      <c r="C78" s="452"/>
      <c r="D78" s="452"/>
      <c r="E78" s="452"/>
      <c r="F78" s="474">
        <f t="shared" si="5"/>
        <v>0</v>
      </c>
      <c r="G78" s="461">
        <f t="shared" si="4"/>
        <v>0</v>
      </c>
    </row>
    <row r="79" spans="2:7" x14ac:dyDescent="0.25">
      <c r="B79" s="473" t="s">
        <v>534</v>
      </c>
      <c r="C79" s="452"/>
      <c r="D79" s="452"/>
      <c r="E79" s="452"/>
      <c r="F79" s="474">
        <f t="shared" si="5"/>
        <v>0</v>
      </c>
      <c r="G79" s="461">
        <f t="shared" si="4"/>
        <v>0</v>
      </c>
    </row>
    <row r="80" spans="2:7" x14ac:dyDescent="0.25">
      <c r="B80" s="478" t="s">
        <v>535</v>
      </c>
      <c r="C80" s="452"/>
      <c r="D80" s="452"/>
      <c r="E80" s="452"/>
      <c r="F80" s="474">
        <f t="shared" si="5"/>
        <v>0</v>
      </c>
      <c r="G80" s="461">
        <f t="shared" si="4"/>
        <v>0</v>
      </c>
    </row>
    <row r="81" spans="2:7" x14ac:dyDescent="0.25">
      <c r="B81" s="478" t="s">
        <v>536</v>
      </c>
      <c r="C81" s="452"/>
      <c r="D81" s="452"/>
      <c r="E81" s="452"/>
      <c r="F81" s="474">
        <f t="shared" si="5"/>
        <v>0</v>
      </c>
      <c r="G81" s="461">
        <f t="shared" si="4"/>
        <v>0</v>
      </c>
    </row>
    <row r="82" spans="2:7" x14ac:dyDescent="0.25">
      <c r="B82" s="475" t="s">
        <v>537</v>
      </c>
      <c r="C82" s="452"/>
      <c r="D82" s="452"/>
      <c r="E82" s="452"/>
      <c r="F82" s="474">
        <f t="shared" si="5"/>
        <v>0</v>
      </c>
      <c r="G82" s="461">
        <f t="shared" si="4"/>
        <v>0</v>
      </c>
    </row>
    <row r="83" spans="2:7" x14ac:dyDescent="0.25">
      <c r="B83" s="477" t="s">
        <v>538</v>
      </c>
      <c r="C83" s="351">
        <f>SUM(C74:C82)</f>
        <v>0</v>
      </c>
      <c r="D83" s="351">
        <f>SUM(D74:D82)</f>
        <v>0</v>
      </c>
      <c r="E83" s="351">
        <f>SUM(E74:E82)</f>
        <v>0</v>
      </c>
      <c r="F83" s="351">
        <f>SUM(F74:F82)</f>
        <v>0</v>
      </c>
      <c r="G83" s="351">
        <f>SUM(G74:G82)</f>
        <v>0</v>
      </c>
    </row>
    <row r="84" spans="2:7" x14ac:dyDescent="0.25">
      <c r="B84" s="477" t="s">
        <v>372</v>
      </c>
      <c r="C84" s="351">
        <f>+C66+C73+C83</f>
        <v>0</v>
      </c>
      <c r="D84" s="351">
        <f>+D66+D73+D83</f>
        <v>0</v>
      </c>
      <c r="E84" s="351">
        <f>+E66+E73+E83</f>
        <v>0</v>
      </c>
      <c r="F84" s="351">
        <f>+F66+F73+F83</f>
        <v>0</v>
      </c>
      <c r="G84" s="351">
        <f>+G66+G73+G83</f>
        <v>0</v>
      </c>
    </row>
    <row r="86" spans="2:7" x14ac:dyDescent="0.25">
      <c r="B86" s="362" t="s">
        <v>539</v>
      </c>
      <c r="C86" s="362"/>
      <c r="D86" s="362"/>
      <c r="E86" s="362"/>
    </row>
    <row r="87" spans="2:7" x14ac:dyDescent="0.25">
      <c r="B87" s="1099" t="s">
        <v>371</v>
      </c>
      <c r="C87" s="1100"/>
      <c r="D87" s="1100"/>
      <c r="E87" s="1100"/>
      <c r="F87" s="1101"/>
      <c r="G87" s="458" t="s">
        <v>513</v>
      </c>
    </row>
    <row r="88" spans="2:7" x14ac:dyDescent="0.25">
      <c r="B88" s="1058" t="s">
        <v>540</v>
      </c>
      <c r="C88" s="1059"/>
      <c r="D88" s="1059"/>
      <c r="E88" s="1059"/>
      <c r="F88" s="1060"/>
      <c r="G88" s="451"/>
    </row>
    <row r="89" spans="2:7" x14ac:dyDescent="0.25">
      <c r="B89" s="1061" t="s">
        <v>541</v>
      </c>
      <c r="C89" s="1062"/>
      <c r="D89" s="1062"/>
      <c r="E89" s="1062"/>
      <c r="F89" s="1063"/>
      <c r="G89" s="452"/>
    </row>
    <row r="90" spans="2:7" x14ac:dyDescent="0.25">
      <c r="B90" s="1019" t="s">
        <v>542</v>
      </c>
      <c r="C90" s="1073"/>
      <c r="D90" s="1073"/>
      <c r="E90" s="1073"/>
      <c r="F90" s="1074"/>
      <c r="G90" s="455"/>
    </row>
    <row r="91" spans="2:7" x14ac:dyDescent="0.25">
      <c r="B91" s="1067" t="s">
        <v>372</v>
      </c>
      <c r="C91" s="1068"/>
      <c r="D91" s="1068"/>
      <c r="E91" s="1068"/>
      <c r="F91" s="1069"/>
      <c r="G91" s="351">
        <f>SUM(G88:G90)</f>
        <v>0</v>
      </c>
    </row>
    <row r="93" spans="2:7" x14ac:dyDescent="0.25">
      <c r="B93" s="362" t="s">
        <v>543</v>
      </c>
      <c r="C93" s="362"/>
      <c r="D93" s="362"/>
      <c r="E93" s="362"/>
    </row>
    <row r="94" spans="2:7" ht="25.5" x14ac:dyDescent="0.25">
      <c r="B94" s="1099" t="s">
        <v>371</v>
      </c>
      <c r="C94" s="1100"/>
      <c r="D94" s="1101"/>
      <c r="E94" s="458" t="s">
        <v>869</v>
      </c>
      <c r="F94" s="458" t="s">
        <v>870</v>
      </c>
      <c r="G94" s="458" t="s">
        <v>513</v>
      </c>
    </row>
    <row r="95" spans="2:7" x14ac:dyDescent="0.25">
      <c r="B95" s="1058" t="s">
        <v>545</v>
      </c>
      <c r="C95" s="1059"/>
      <c r="D95" s="1060"/>
      <c r="E95" s="452"/>
      <c r="F95" s="452"/>
      <c r="G95" s="480">
        <f t="shared" ref="G95:G102" si="6">+E95-F95</f>
        <v>0</v>
      </c>
    </row>
    <row r="96" spans="2:7" x14ac:dyDescent="0.25">
      <c r="B96" s="1061" t="s">
        <v>546</v>
      </c>
      <c r="C96" s="1062"/>
      <c r="D96" s="1063"/>
      <c r="E96" s="452"/>
      <c r="F96" s="452"/>
      <c r="G96" s="461">
        <f t="shared" si="6"/>
        <v>0</v>
      </c>
    </row>
    <row r="97" spans="2:8" x14ac:dyDescent="0.25">
      <c r="B97" s="1061" t="s">
        <v>547</v>
      </c>
      <c r="C97" s="1062"/>
      <c r="D97" s="1063"/>
      <c r="E97" s="452"/>
      <c r="F97" s="452"/>
      <c r="G97" s="461">
        <f t="shared" si="6"/>
        <v>0</v>
      </c>
    </row>
    <row r="98" spans="2:8" x14ac:dyDescent="0.25">
      <c r="B98" s="1061" t="s">
        <v>548</v>
      </c>
      <c r="C98" s="1062"/>
      <c r="D98" s="1063"/>
      <c r="E98" s="452"/>
      <c r="F98" s="452"/>
      <c r="G98" s="461">
        <f t="shared" si="6"/>
        <v>0</v>
      </c>
    </row>
    <row r="99" spans="2:8" x14ac:dyDescent="0.25">
      <c r="B99" s="1061" t="s">
        <v>549</v>
      </c>
      <c r="C99" s="1062"/>
      <c r="D99" s="1063"/>
      <c r="E99" s="452"/>
      <c r="F99" s="452"/>
      <c r="G99" s="461">
        <f t="shared" si="6"/>
        <v>0</v>
      </c>
    </row>
    <row r="100" spans="2:8" x14ac:dyDescent="0.25">
      <c r="B100" s="1061" t="s">
        <v>550</v>
      </c>
      <c r="C100" s="1062"/>
      <c r="D100" s="1063"/>
      <c r="E100" s="452"/>
      <c r="F100" s="452"/>
      <c r="G100" s="461">
        <f t="shared" si="6"/>
        <v>0</v>
      </c>
    </row>
    <row r="101" spans="2:8" x14ac:dyDescent="0.25">
      <c r="B101" s="1061" t="s">
        <v>551</v>
      </c>
      <c r="C101" s="1062"/>
      <c r="D101" s="1063"/>
      <c r="E101" s="452"/>
      <c r="F101" s="452"/>
      <c r="G101" s="461">
        <f t="shared" si="6"/>
        <v>0</v>
      </c>
    </row>
    <row r="102" spans="2:8" x14ac:dyDescent="0.25">
      <c r="B102" s="1019" t="s">
        <v>552</v>
      </c>
      <c r="C102" s="1073"/>
      <c r="D102" s="1074"/>
      <c r="E102" s="452"/>
      <c r="F102" s="452"/>
      <c r="G102" s="481">
        <f t="shared" si="6"/>
        <v>0</v>
      </c>
    </row>
    <row r="103" spans="2:8" x14ac:dyDescent="0.25">
      <c r="B103" s="1067" t="s">
        <v>372</v>
      </c>
      <c r="C103" s="1068"/>
      <c r="D103" s="1069"/>
      <c r="E103" s="351">
        <f>SUM(E95:E102)</f>
        <v>0</v>
      </c>
      <c r="F103" s="351">
        <f>SUM(F95:F102)</f>
        <v>0</v>
      </c>
      <c r="G103" s="351">
        <f>SUM(G95:G102)</f>
        <v>0</v>
      </c>
    </row>
    <row r="105" spans="2:8" x14ac:dyDescent="0.25">
      <c r="B105" s="362" t="s">
        <v>553</v>
      </c>
      <c r="C105" s="482"/>
      <c r="D105" s="482"/>
      <c r="E105" s="482"/>
      <c r="F105" s="482"/>
      <c r="G105" s="482"/>
      <c r="H105" s="482"/>
    </row>
    <row r="106" spans="2:8" x14ac:dyDescent="0.25">
      <c r="B106" s="237" t="s">
        <v>871</v>
      </c>
    </row>
    <row r="108" spans="2:8" x14ac:dyDescent="0.25">
      <c r="B108" s="362" t="s">
        <v>576</v>
      </c>
      <c r="C108" s="482"/>
      <c r="D108" s="482"/>
      <c r="E108" s="482"/>
    </row>
    <row r="109" spans="2:8" ht="63.75" x14ac:dyDescent="0.25">
      <c r="B109" s="1099" t="s">
        <v>371</v>
      </c>
      <c r="C109" s="1100"/>
      <c r="D109" s="1101"/>
      <c r="E109" s="458" t="s">
        <v>872</v>
      </c>
      <c r="F109" s="458" t="s">
        <v>873</v>
      </c>
      <c r="G109" s="458" t="s">
        <v>513</v>
      </c>
    </row>
    <row r="110" spans="2:8" x14ac:dyDescent="0.25">
      <c r="B110" s="1128"/>
      <c r="C110" s="1129"/>
      <c r="D110" s="1130"/>
      <c r="E110" s="483"/>
      <c r="F110" s="483"/>
      <c r="G110" s="484">
        <f>+E110-F110</f>
        <v>0</v>
      </c>
    </row>
    <row r="111" spans="2:8" x14ac:dyDescent="0.25">
      <c r="B111" s="1131"/>
      <c r="C111" s="1132"/>
      <c r="D111" s="1133"/>
      <c r="E111" s="483"/>
      <c r="F111" s="483"/>
      <c r="G111" s="485">
        <f>+E111-F111</f>
        <v>0</v>
      </c>
    </row>
    <row r="112" spans="2:8" x14ac:dyDescent="0.25">
      <c r="B112" s="1125"/>
      <c r="C112" s="1126"/>
      <c r="D112" s="1127"/>
      <c r="E112" s="483"/>
      <c r="F112" s="483"/>
      <c r="G112" s="486">
        <f>+E112-F112</f>
        <v>0</v>
      </c>
    </row>
    <row r="113" spans="2:7" x14ac:dyDescent="0.25">
      <c r="B113" s="1067" t="s">
        <v>372</v>
      </c>
      <c r="C113" s="1068"/>
      <c r="D113" s="1069"/>
      <c r="E113" s="487">
        <f>SUM(E110:E112)</f>
        <v>0</v>
      </c>
      <c r="F113" s="487">
        <f>SUM(F110:F112)</f>
        <v>0</v>
      </c>
      <c r="G113" s="487">
        <f>SUM(G110:G112)</f>
        <v>0</v>
      </c>
    </row>
    <row r="115" spans="2:7" x14ac:dyDescent="0.25">
      <c r="B115" s="362" t="s">
        <v>579</v>
      </c>
    </row>
    <row r="116" spans="2:7" x14ac:dyDescent="0.25">
      <c r="B116" s="1099" t="s">
        <v>371</v>
      </c>
      <c r="C116" s="1100"/>
      <c r="D116" s="1100"/>
      <c r="E116" s="1101"/>
      <c r="F116" s="458" t="s">
        <v>481</v>
      </c>
      <c r="G116" s="458" t="s">
        <v>513</v>
      </c>
    </row>
    <row r="117" spans="2:7" x14ac:dyDescent="0.25">
      <c r="B117" s="1107" t="s">
        <v>874</v>
      </c>
      <c r="C117" s="1108"/>
      <c r="D117" s="1108"/>
      <c r="E117" s="1109"/>
      <c r="F117" s="488"/>
      <c r="G117" s="489">
        <f>-F117</f>
        <v>0</v>
      </c>
    </row>
    <row r="118" spans="2:7" x14ac:dyDescent="0.25">
      <c r="B118" s="1067" t="s">
        <v>372</v>
      </c>
      <c r="C118" s="1068"/>
      <c r="D118" s="1068"/>
      <c r="E118" s="1068"/>
      <c r="F118" s="1069"/>
      <c r="G118" s="351">
        <f>+G117</f>
        <v>0</v>
      </c>
    </row>
    <row r="120" spans="2:7" x14ac:dyDescent="0.25">
      <c r="B120" s="362" t="s">
        <v>581</v>
      </c>
      <c r="C120" s="362"/>
      <c r="D120" s="362"/>
      <c r="E120" s="362"/>
    </row>
    <row r="121" spans="2:7" x14ac:dyDescent="0.25">
      <c r="B121" s="1099" t="s">
        <v>371</v>
      </c>
      <c r="C121" s="1100"/>
      <c r="D121" s="1100"/>
      <c r="E121" s="1101"/>
      <c r="F121" s="458" t="s">
        <v>481</v>
      </c>
      <c r="G121" s="458" t="s">
        <v>513</v>
      </c>
    </row>
    <row r="122" spans="2:7" ht="25.5" customHeight="1" x14ac:dyDescent="0.25">
      <c r="B122" s="1107" t="s">
        <v>875</v>
      </c>
      <c r="C122" s="1108"/>
      <c r="D122" s="1108"/>
      <c r="E122" s="1109"/>
      <c r="F122" s="490"/>
      <c r="G122" s="491">
        <f>-F122</f>
        <v>0</v>
      </c>
    </row>
    <row r="123" spans="2:7" x14ac:dyDescent="0.25">
      <c r="B123" s="1067" t="s">
        <v>372</v>
      </c>
      <c r="C123" s="1068"/>
      <c r="D123" s="1068"/>
      <c r="E123" s="1068"/>
      <c r="F123" s="1069"/>
      <c r="G123" s="351">
        <f>+G122</f>
        <v>0</v>
      </c>
    </row>
    <row r="125" spans="2:7" x14ac:dyDescent="0.25">
      <c r="B125" s="362" t="s">
        <v>583</v>
      </c>
      <c r="C125" s="362"/>
      <c r="D125" s="362"/>
      <c r="E125" s="362"/>
    </row>
    <row r="126" spans="2:7" ht="76.5" x14ac:dyDescent="0.25">
      <c r="B126" s="458" t="s">
        <v>371</v>
      </c>
      <c r="C126" s="458" t="s">
        <v>876</v>
      </c>
      <c r="D126" s="458" t="s">
        <v>585</v>
      </c>
      <c r="E126" s="458" t="s">
        <v>586</v>
      </c>
      <c r="F126" s="458" t="s">
        <v>877</v>
      </c>
      <c r="G126" s="458" t="s">
        <v>513</v>
      </c>
    </row>
    <row r="127" spans="2:7" x14ac:dyDescent="0.25">
      <c r="B127" s="459"/>
      <c r="C127" s="452"/>
      <c r="D127" s="452"/>
      <c r="E127" s="472">
        <f>+C127*D127/100</f>
        <v>0</v>
      </c>
      <c r="F127" s="452"/>
      <c r="G127" s="480">
        <f>+E127-F127</f>
        <v>0</v>
      </c>
    </row>
    <row r="128" spans="2:7" x14ac:dyDescent="0.25">
      <c r="B128" s="462"/>
      <c r="C128" s="452"/>
      <c r="D128" s="452"/>
      <c r="E128" s="474">
        <f>+C128*D128/100</f>
        <v>0</v>
      </c>
      <c r="F128" s="452"/>
      <c r="G128" s="461">
        <f>+E128-F128</f>
        <v>0</v>
      </c>
    </row>
    <row r="129" spans="2:7" x14ac:dyDescent="0.25">
      <c r="B129" s="464"/>
      <c r="C129" s="452"/>
      <c r="D129" s="452"/>
      <c r="E129" s="476">
        <f>+C129*D129/100</f>
        <v>0</v>
      </c>
      <c r="F129" s="452"/>
      <c r="G129" s="481">
        <f>+E129-F129</f>
        <v>0</v>
      </c>
    </row>
    <row r="130" spans="2:7" x14ac:dyDescent="0.25">
      <c r="B130" s="477" t="s">
        <v>372</v>
      </c>
      <c r="C130" s="351">
        <f>SUM(C127:C129)</f>
        <v>0</v>
      </c>
      <c r="D130" s="351"/>
      <c r="E130" s="351">
        <f>SUM(E127:E129)</f>
        <v>0</v>
      </c>
      <c r="F130" s="351">
        <f>SUM(F127:F129)</f>
        <v>0</v>
      </c>
      <c r="G130" s="351">
        <f>SUM(G127:G129)</f>
        <v>0</v>
      </c>
    </row>
    <row r="132" spans="2:7" x14ac:dyDescent="0.25">
      <c r="B132" s="362" t="s">
        <v>587</v>
      </c>
      <c r="C132" s="362"/>
      <c r="D132" s="362"/>
      <c r="E132" s="362"/>
    </row>
    <row r="133" spans="2:7" ht="63.75" x14ac:dyDescent="0.25">
      <c r="B133" s="1119" t="s">
        <v>371</v>
      </c>
      <c r="C133" s="1119"/>
      <c r="D133" s="1119"/>
      <c r="E133" s="458" t="s">
        <v>878</v>
      </c>
      <c r="F133" s="458" t="s">
        <v>879</v>
      </c>
      <c r="G133" s="458" t="s">
        <v>513</v>
      </c>
    </row>
    <row r="134" spans="2:7" x14ac:dyDescent="0.25">
      <c r="B134" s="1118" t="s">
        <v>880</v>
      </c>
      <c r="C134" s="1118"/>
      <c r="D134" s="1118"/>
      <c r="E134" s="492"/>
      <c r="F134" s="492"/>
      <c r="G134" s="484">
        <f>-E134+F134</f>
        <v>0</v>
      </c>
    </row>
    <row r="135" spans="2:7" x14ac:dyDescent="0.25">
      <c r="B135" s="1119" t="s">
        <v>372</v>
      </c>
      <c r="C135" s="1119"/>
      <c r="D135" s="1119"/>
      <c r="E135" s="493">
        <f>+E134</f>
        <v>0</v>
      </c>
      <c r="F135" s="493">
        <f>+F134</f>
        <v>0</v>
      </c>
      <c r="G135" s="487">
        <f>+G134</f>
        <v>0</v>
      </c>
    </row>
    <row r="137" spans="2:7" x14ac:dyDescent="0.25">
      <c r="B137" s="362" t="s">
        <v>591</v>
      </c>
      <c r="C137" s="362"/>
      <c r="D137" s="362"/>
      <c r="E137" s="362"/>
    </row>
    <row r="138" spans="2:7" x14ac:dyDescent="0.25">
      <c r="B138" s="1099" t="s">
        <v>371</v>
      </c>
      <c r="C138" s="1100"/>
      <c r="D138" s="1100"/>
      <c r="E138" s="1101"/>
      <c r="F138" s="458" t="s">
        <v>481</v>
      </c>
      <c r="G138" s="458" t="s">
        <v>513</v>
      </c>
    </row>
    <row r="139" spans="2:7" ht="12" customHeight="1" x14ac:dyDescent="0.25">
      <c r="B139" s="413" t="s">
        <v>592</v>
      </c>
      <c r="C139" s="1107" t="s">
        <v>881</v>
      </c>
      <c r="D139" s="1108"/>
      <c r="E139" s="1108"/>
      <c r="F139" s="494"/>
      <c r="G139" s="495">
        <f>+F139</f>
        <v>0</v>
      </c>
    </row>
    <row r="140" spans="2:7" ht="12" customHeight="1" x14ac:dyDescent="0.25">
      <c r="B140" s="416" t="s">
        <v>594</v>
      </c>
      <c r="C140" s="1107" t="s">
        <v>882</v>
      </c>
      <c r="D140" s="1108"/>
      <c r="E140" s="1109"/>
      <c r="F140" s="494"/>
      <c r="G140" s="495">
        <f>-F140</f>
        <v>0</v>
      </c>
    </row>
    <row r="141" spans="2:7" ht="12.75" customHeight="1" x14ac:dyDescent="0.25">
      <c r="B141" s="1018" t="s">
        <v>596</v>
      </c>
      <c r="C141" s="1120" t="s">
        <v>883</v>
      </c>
      <c r="D141" s="1121"/>
      <c r="E141" s="1122"/>
      <c r="F141" s="492"/>
      <c r="G141" s="1123">
        <f>+F142-F141</f>
        <v>0</v>
      </c>
    </row>
    <row r="142" spans="2:7" ht="23.25" customHeight="1" x14ac:dyDescent="0.25">
      <c r="B142" s="1019"/>
      <c r="C142" s="1019" t="s">
        <v>884</v>
      </c>
      <c r="D142" s="1073"/>
      <c r="E142" s="1074"/>
      <c r="F142" s="497"/>
      <c r="G142" s="1124"/>
    </row>
    <row r="143" spans="2:7" ht="15" customHeight="1" x14ac:dyDescent="0.25">
      <c r="B143" s="1020" t="s">
        <v>599</v>
      </c>
      <c r="C143" s="498" t="s">
        <v>885</v>
      </c>
      <c r="D143" s="499"/>
      <c r="E143" s="499"/>
      <c r="F143" s="492"/>
      <c r="G143" s="1116">
        <f>+F143-F144</f>
        <v>0</v>
      </c>
    </row>
    <row r="144" spans="2:7" x14ac:dyDescent="0.25">
      <c r="B144" s="1021"/>
      <c r="C144" s="500" t="s">
        <v>886</v>
      </c>
      <c r="D144" s="501"/>
      <c r="E144" s="501"/>
      <c r="F144" s="497"/>
      <c r="G144" s="1117"/>
    </row>
    <row r="145" spans="2:7" x14ac:dyDescent="0.25">
      <c r="B145" s="418" t="s">
        <v>602</v>
      </c>
      <c r="C145" s="502" t="s">
        <v>603</v>
      </c>
      <c r="D145" s="503"/>
      <c r="E145" s="503"/>
      <c r="F145" s="494"/>
      <c r="G145" s="486">
        <f>-F145</f>
        <v>0</v>
      </c>
    </row>
    <row r="146" spans="2:7" x14ac:dyDescent="0.25">
      <c r="B146" s="1067" t="s">
        <v>372</v>
      </c>
      <c r="C146" s="1068"/>
      <c r="D146" s="1068"/>
      <c r="E146" s="1068"/>
      <c r="F146" s="1069"/>
      <c r="G146" s="351">
        <f>SUM(G139:G145)</f>
        <v>0</v>
      </c>
    </row>
    <row r="147" spans="2:7" s="506" customFormat="1" x14ac:dyDescent="0.25">
      <c r="B147" s="504"/>
      <c r="C147" s="504"/>
      <c r="D147" s="504"/>
      <c r="E147" s="504"/>
      <c r="F147" s="504"/>
      <c r="G147" s="505"/>
    </row>
    <row r="148" spans="2:7" x14ac:dyDescent="0.25">
      <c r="B148" s="362" t="s">
        <v>604</v>
      </c>
      <c r="C148" s="362"/>
      <c r="D148" s="362"/>
    </row>
    <row r="149" spans="2:7" x14ac:dyDescent="0.25">
      <c r="B149" s="507" t="s">
        <v>371</v>
      </c>
      <c r="C149" s="508"/>
      <c r="D149" s="508"/>
      <c r="E149" s="508"/>
      <c r="F149" s="458" t="s">
        <v>481</v>
      </c>
      <c r="G149" s="458" t="s">
        <v>513</v>
      </c>
    </row>
    <row r="150" spans="2:7" x14ac:dyDescent="0.25">
      <c r="B150" s="1058" t="s">
        <v>887</v>
      </c>
      <c r="C150" s="1059"/>
      <c r="D150" s="1059"/>
      <c r="E150" s="1060"/>
      <c r="F150" s="492"/>
      <c r="G150" s="484">
        <f>-F150</f>
        <v>0</v>
      </c>
    </row>
    <row r="151" spans="2:7" ht="24.75" customHeight="1" x14ac:dyDescent="0.25">
      <c r="B151" s="1019" t="s">
        <v>888</v>
      </c>
      <c r="C151" s="1073"/>
      <c r="D151" s="1073"/>
      <c r="E151" s="1074"/>
      <c r="F151" s="497"/>
      <c r="G151" s="486">
        <f>-F151</f>
        <v>0</v>
      </c>
    </row>
    <row r="152" spans="2:7" x14ac:dyDescent="0.25">
      <c r="B152" s="1067" t="s">
        <v>372</v>
      </c>
      <c r="C152" s="1068"/>
      <c r="D152" s="1068"/>
      <c r="E152" s="1068"/>
      <c r="F152" s="1069"/>
      <c r="G152" s="351">
        <f>SUM(G150:G151)</f>
        <v>0</v>
      </c>
    </row>
    <row r="154" spans="2:7" x14ac:dyDescent="0.25">
      <c r="B154" s="362" t="s">
        <v>607</v>
      </c>
      <c r="C154" s="362"/>
      <c r="D154" s="362"/>
      <c r="E154" s="362"/>
    </row>
    <row r="155" spans="2:7" x14ac:dyDescent="0.25">
      <c r="B155" s="1099" t="s">
        <v>371</v>
      </c>
      <c r="C155" s="1100"/>
      <c r="D155" s="1100"/>
      <c r="E155" s="1101"/>
      <c r="F155" s="509" t="s">
        <v>481</v>
      </c>
      <c r="G155" s="458" t="s">
        <v>513</v>
      </c>
    </row>
    <row r="156" spans="2:7" s="339" customFormat="1" x14ac:dyDescent="0.25">
      <c r="B156" s="1058" t="s">
        <v>608</v>
      </c>
      <c r="C156" s="1059"/>
      <c r="D156" s="1059"/>
      <c r="E156" s="1060"/>
      <c r="F156" s="492"/>
      <c r="G156" s="484">
        <f>-F156</f>
        <v>0</v>
      </c>
    </row>
    <row r="157" spans="2:7" s="339" customFormat="1" x14ac:dyDescent="0.25">
      <c r="B157" s="1019" t="s">
        <v>609</v>
      </c>
      <c r="C157" s="1073"/>
      <c r="D157" s="1073"/>
      <c r="E157" s="1074"/>
      <c r="F157" s="497"/>
      <c r="G157" s="486">
        <f>-F157</f>
        <v>0</v>
      </c>
    </row>
    <row r="158" spans="2:7" x14ac:dyDescent="0.25">
      <c r="B158" s="1067" t="s">
        <v>372</v>
      </c>
      <c r="C158" s="1068"/>
      <c r="D158" s="1068"/>
      <c r="E158" s="1068"/>
      <c r="F158" s="1069"/>
      <c r="G158" s="351">
        <f>SUM(G156:G157)</f>
        <v>0</v>
      </c>
    </row>
    <row r="160" spans="2:7" x14ac:dyDescent="0.25">
      <c r="B160" s="362" t="s">
        <v>610</v>
      </c>
      <c r="C160" s="362"/>
    </row>
    <row r="161" spans="2:7" x14ac:dyDescent="0.25">
      <c r="B161" s="1099" t="s">
        <v>371</v>
      </c>
      <c r="C161" s="1100"/>
      <c r="D161" s="1100"/>
      <c r="E161" s="1101"/>
      <c r="F161" s="509" t="s">
        <v>481</v>
      </c>
      <c r="G161" s="458" t="s">
        <v>513</v>
      </c>
    </row>
    <row r="162" spans="2:7" ht="12" customHeight="1" x14ac:dyDescent="0.25">
      <c r="B162" s="1058" t="s">
        <v>889</v>
      </c>
      <c r="C162" s="1059"/>
      <c r="D162" s="1059"/>
      <c r="E162" s="1060"/>
      <c r="F162" s="451"/>
      <c r="G162" s="480">
        <f>+F162</f>
        <v>0</v>
      </c>
    </row>
    <row r="163" spans="2:7" x14ac:dyDescent="0.25">
      <c r="B163" s="1019" t="s">
        <v>890</v>
      </c>
      <c r="C163" s="1073"/>
      <c r="D163" s="1073"/>
      <c r="E163" s="1074"/>
      <c r="F163" s="455"/>
      <c r="G163" s="481">
        <f>-F163</f>
        <v>0</v>
      </c>
    </row>
    <row r="164" spans="2:7" x14ac:dyDescent="0.25">
      <c r="B164" s="1067" t="s">
        <v>372</v>
      </c>
      <c r="C164" s="1068"/>
      <c r="D164" s="1068"/>
      <c r="E164" s="1068"/>
      <c r="F164" s="1069"/>
      <c r="G164" s="351">
        <f>SUM(G162:G163)</f>
        <v>0</v>
      </c>
    </row>
    <row r="166" spans="2:7" x14ac:dyDescent="0.25">
      <c r="B166" s="362" t="s">
        <v>613</v>
      </c>
      <c r="C166" s="362"/>
      <c r="D166" s="362"/>
      <c r="E166" s="362"/>
    </row>
    <row r="167" spans="2:7" ht="63.75" x14ac:dyDescent="0.25">
      <c r="B167" s="1099" t="s">
        <v>371</v>
      </c>
      <c r="C167" s="1100"/>
      <c r="D167" s="1101"/>
      <c r="E167" s="458" t="s">
        <v>891</v>
      </c>
      <c r="F167" s="458" t="s">
        <v>892</v>
      </c>
      <c r="G167" s="458" t="s">
        <v>513</v>
      </c>
    </row>
    <row r="168" spans="2:7" x14ac:dyDescent="0.25">
      <c r="B168" s="1107" t="s">
        <v>616</v>
      </c>
      <c r="C168" s="1108"/>
      <c r="D168" s="1109"/>
      <c r="E168" s="510"/>
      <c r="F168" s="510"/>
      <c r="G168" s="511">
        <f>-E168+F168</f>
        <v>0</v>
      </c>
    </row>
    <row r="169" spans="2:7" x14ac:dyDescent="0.25">
      <c r="B169" s="1113" t="s">
        <v>617</v>
      </c>
      <c r="C169" s="1114"/>
      <c r="D169" s="1114"/>
      <c r="E169" s="1115"/>
      <c r="F169" s="510"/>
      <c r="G169" s="512">
        <f>+F169</f>
        <v>0</v>
      </c>
    </row>
    <row r="170" spans="2:7" x14ac:dyDescent="0.25">
      <c r="B170" s="1067" t="s">
        <v>372</v>
      </c>
      <c r="C170" s="1068"/>
      <c r="D170" s="1068"/>
      <c r="E170" s="1068"/>
      <c r="F170" s="1069"/>
      <c r="G170" s="351">
        <f>SUM(G168:G169)</f>
        <v>0</v>
      </c>
    </row>
    <row r="171" spans="2:7" s="513" customFormat="1" x14ac:dyDescent="0.25"/>
    <row r="172" spans="2:7" x14ac:dyDescent="0.25">
      <c r="B172" s="362" t="s">
        <v>618</v>
      </c>
      <c r="C172" s="362"/>
      <c r="D172" s="362"/>
      <c r="E172" s="362"/>
    </row>
    <row r="173" spans="2:7" ht="51" x14ac:dyDescent="0.25">
      <c r="B173" s="1099" t="s">
        <v>371</v>
      </c>
      <c r="C173" s="1100"/>
      <c r="D173" s="1101"/>
      <c r="E173" s="458" t="s">
        <v>893</v>
      </c>
      <c r="F173" s="458" t="s">
        <v>894</v>
      </c>
      <c r="G173" s="458" t="s">
        <v>513</v>
      </c>
    </row>
    <row r="174" spans="2:7" x14ac:dyDescent="0.25">
      <c r="B174" s="1107" t="s">
        <v>621</v>
      </c>
      <c r="C174" s="1108"/>
      <c r="D174" s="1109"/>
      <c r="E174" s="510"/>
      <c r="F174" s="510"/>
      <c r="G174" s="511">
        <f>-E174+F174</f>
        <v>0</v>
      </c>
    </row>
    <row r="175" spans="2:7" x14ac:dyDescent="0.25">
      <c r="B175" s="1107" t="s">
        <v>1267</v>
      </c>
      <c r="C175" s="1108"/>
      <c r="D175" s="1108"/>
      <c r="E175" s="1109"/>
      <c r="F175" s="510"/>
      <c r="G175" s="491">
        <f>+F175</f>
        <v>0</v>
      </c>
    </row>
    <row r="176" spans="2:7" x14ac:dyDescent="0.25">
      <c r="B176" s="1067" t="s">
        <v>372</v>
      </c>
      <c r="C176" s="1068"/>
      <c r="D176" s="1068"/>
      <c r="E176" s="1068"/>
      <c r="F176" s="1069"/>
      <c r="G176" s="351">
        <f>SUM(G174:G175)</f>
        <v>0</v>
      </c>
    </row>
    <row r="178" spans="2:7" x14ac:dyDescent="0.25">
      <c r="B178" s="362" t="s">
        <v>622</v>
      </c>
      <c r="C178" s="362"/>
      <c r="D178" s="362"/>
      <c r="E178" s="362"/>
    </row>
    <row r="179" spans="2:7" ht="38.25" x14ac:dyDescent="0.25">
      <c r="B179" s="1099" t="s">
        <v>371</v>
      </c>
      <c r="C179" s="1100"/>
      <c r="D179" s="1101"/>
      <c r="E179" s="458" t="s">
        <v>895</v>
      </c>
      <c r="F179" s="458" t="s">
        <v>896</v>
      </c>
      <c r="G179" s="458" t="s">
        <v>513</v>
      </c>
    </row>
    <row r="180" spans="2:7" x14ac:dyDescent="0.25">
      <c r="B180" s="1102"/>
      <c r="C180" s="1103"/>
      <c r="D180" s="1104"/>
      <c r="E180" s="451"/>
      <c r="F180" s="451"/>
      <c r="G180" s="480">
        <f>-E180+F180</f>
        <v>0</v>
      </c>
    </row>
    <row r="181" spans="2:7" x14ac:dyDescent="0.25">
      <c r="B181" s="514"/>
      <c r="C181" s="515"/>
      <c r="D181" s="516"/>
      <c r="E181" s="452"/>
      <c r="F181" s="452"/>
      <c r="G181" s="461">
        <f>-E181+F181</f>
        <v>0</v>
      </c>
    </row>
    <row r="182" spans="2:7" x14ac:dyDescent="0.25">
      <c r="B182" s="517"/>
      <c r="C182" s="518"/>
      <c r="D182" s="519"/>
      <c r="E182" s="455"/>
      <c r="F182" s="455"/>
      <c r="G182" s="481">
        <f>-E182+F182</f>
        <v>0</v>
      </c>
    </row>
    <row r="183" spans="2:7" x14ac:dyDescent="0.25">
      <c r="B183" s="1067" t="s">
        <v>372</v>
      </c>
      <c r="C183" s="1068"/>
      <c r="D183" s="1069"/>
      <c r="E183" s="351">
        <f>SUM(E180:E182)</f>
        <v>0</v>
      </c>
      <c r="F183" s="351">
        <f>SUM(F180:F182)</f>
        <v>0</v>
      </c>
      <c r="G183" s="351">
        <f>SUM(G180:G182)</f>
        <v>0</v>
      </c>
    </row>
    <row r="185" spans="2:7" x14ac:dyDescent="0.25">
      <c r="B185" s="362" t="s">
        <v>625</v>
      </c>
      <c r="C185" s="362"/>
      <c r="D185" s="362"/>
      <c r="E185" s="362"/>
      <c r="F185" s="520"/>
    </row>
    <row r="186" spans="2:7" ht="63.75" x14ac:dyDescent="0.25">
      <c r="B186" s="1099" t="s">
        <v>371</v>
      </c>
      <c r="C186" s="1100"/>
      <c r="D186" s="1101"/>
      <c r="E186" s="458" t="s">
        <v>897</v>
      </c>
      <c r="F186" s="458" t="s">
        <v>898</v>
      </c>
      <c r="G186" s="458" t="s">
        <v>513</v>
      </c>
    </row>
    <row r="187" spans="2:7" x14ac:dyDescent="0.25">
      <c r="B187" s="1110"/>
      <c r="C187" s="1111"/>
      <c r="D187" s="1112"/>
      <c r="E187" s="451"/>
      <c r="F187" s="451"/>
      <c r="G187" s="480">
        <f>+E187-F187</f>
        <v>0</v>
      </c>
    </row>
    <row r="188" spans="2:7" x14ac:dyDescent="0.25">
      <c r="B188" s="521"/>
      <c r="C188" s="522"/>
      <c r="D188" s="523"/>
      <c r="E188" s="452"/>
      <c r="F188" s="452"/>
      <c r="G188" s="461">
        <f>+E188-F188</f>
        <v>0</v>
      </c>
    </row>
    <row r="189" spans="2:7" x14ac:dyDescent="0.25">
      <c r="B189" s="524"/>
      <c r="C189" s="525"/>
      <c r="D189" s="526"/>
      <c r="E189" s="455"/>
      <c r="F189" s="455"/>
      <c r="G189" s="481">
        <f>+E189-F189</f>
        <v>0</v>
      </c>
    </row>
    <row r="190" spans="2:7" x14ac:dyDescent="0.25">
      <c r="B190" s="1067" t="s">
        <v>372</v>
      </c>
      <c r="C190" s="1068"/>
      <c r="D190" s="1069"/>
      <c r="E190" s="351">
        <f>SUM(E187:E189)</f>
        <v>0</v>
      </c>
      <c r="F190" s="351">
        <f>SUM(F187:F189)</f>
        <v>0</v>
      </c>
      <c r="G190" s="351">
        <f>SUM(G187:G189)</f>
        <v>0</v>
      </c>
    </row>
    <row r="192" spans="2:7" x14ac:dyDescent="0.25">
      <c r="B192" s="362" t="s">
        <v>628</v>
      </c>
      <c r="C192" s="362"/>
      <c r="D192" s="362"/>
      <c r="E192" s="362"/>
    </row>
    <row r="193" spans="2:7" ht="89.25" x14ac:dyDescent="0.25">
      <c r="B193" s="1099" t="s">
        <v>371</v>
      </c>
      <c r="C193" s="1100"/>
      <c r="D193" s="1101"/>
      <c r="E193" s="458" t="s">
        <v>899</v>
      </c>
      <c r="F193" s="458" t="s">
        <v>900</v>
      </c>
      <c r="G193" s="458" t="s">
        <v>513</v>
      </c>
    </row>
    <row r="194" spans="2:7" x14ac:dyDescent="0.25">
      <c r="B194" s="1105" t="s">
        <v>631</v>
      </c>
      <c r="C194" s="1003"/>
      <c r="D194" s="1106"/>
      <c r="E194" s="490"/>
      <c r="F194" s="490"/>
      <c r="G194" s="491">
        <f>+F194-E194</f>
        <v>0</v>
      </c>
    </row>
    <row r="195" spans="2:7" x14ac:dyDescent="0.25">
      <c r="B195" s="1067" t="s">
        <v>372</v>
      </c>
      <c r="C195" s="1068"/>
      <c r="D195" s="1069"/>
      <c r="E195" s="351">
        <f>SUM(E194:E194)</f>
        <v>0</v>
      </c>
      <c r="F195" s="351">
        <f>SUM(F194:F194)</f>
        <v>0</v>
      </c>
      <c r="G195" s="351">
        <f>SUM(G194:G194)</f>
        <v>0</v>
      </c>
    </row>
    <row r="197" spans="2:7" x14ac:dyDescent="0.25">
      <c r="B197" s="362" t="s">
        <v>632</v>
      </c>
      <c r="C197" s="362"/>
    </row>
    <row r="198" spans="2:7" x14ac:dyDescent="0.25">
      <c r="B198" s="507" t="s">
        <v>371</v>
      </c>
      <c r="C198" s="508"/>
      <c r="D198" s="508"/>
      <c r="E198" s="508"/>
      <c r="F198" s="479" t="s">
        <v>481</v>
      </c>
      <c r="G198" s="458" t="s">
        <v>513</v>
      </c>
    </row>
    <row r="199" spans="2:7" x14ac:dyDescent="0.25">
      <c r="B199" s="1058" t="s">
        <v>901</v>
      </c>
      <c r="C199" s="1059"/>
      <c r="D199" s="1059"/>
      <c r="E199" s="1060"/>
      <c r="F199" s="451"/>
      <c r="G199" s="480">
        <f>+F199</f>
        <v>0</v>
      </c>
    </row>
    <row r="200" spans="2:7" x14ac:dyDescent="0.25">
      <c r="B200" s="1019" t="s">
        <v>902</v>
      </c>
      <c r="C200" s="1073"/>
      <c r="D200" s="1073"/>
      <c r="E200" s="1074"/>
      <c r="F200" s="452"/>
      <c r="G200" s="461">
        <f>-F200</f>
        <v>0</v>
      </c>
    </row>
    <row r="201" spans="2:7" x14ac:dyDescent="0.25">
      <c r="B201" s="1067" t="s">
        <v>372</v>
      </c>
      <c r="C201" s="1068"/>
      <c r="D201" s="1068"/>
      <c r="E201" s="1068"/>
      <c r="F201" s="1069"/>
      <c r="G201" s="351">
        <f>SUM(G199:G200)</f>
        <v>0</v>
      </c>
    </row>
    <row r="203" spans="2:7" x14ac:dyDescent="0.25">
      <c r="B203" s="339" t="s">
        <v>635</v>
      </c>
      <c r="C203" s="362"/>
      <c r="D203" s="362"/>
      <c r="E203" s="362"/>
    </row>
    <row r="204" spans="2:7" ht="25.5" x14ac:dyDescent="0.25">
      <c r="B204" s="458" t="s">
        <v>371</v>
      </c>
      <c r="C204" s="1097" t="s">
        <v>395</v>
      </c>
      <c r="D204" s="1097"/>
      <c r="E204" s="458" t="s">
        <v>903</v>
      </c>
      <c r="F204" s="458" t="s">
        <v>904</v>
      </c>
      <c r="G204" s="458" t="s">
        <v>513</v>
      </c>
    </row>
    <row r="205" spans="2:7" x14ac:dyDescent="0.25">
      <c r="B205" s="459"/>
      <c r="C205" s="1098"/>
      <c r="D205" s="1098"/>
      <c r="E205" s="451"/>
      <c r="F205" s="451"/>
      <c r="G205" s="480">
        <f>+E205-F205</f>
        <v>0</v>
      </c>
    </row>
    <row r="206" spans="2:7" x14ac:dyDescent="0.25">
      <c r="B206" s="462"/>
      <c r="C206" s="1092"/>
      <c r="D206" s="1092"/>
      <c r="E206" s="452"/>
      <c r="F206" s="452"/>
      <c r="G206" s="461">
        <f>+E206-F206</f>
        <v>0</v>
      </c>
    </row>
    <row r="207" spans="2:7" x14ac:dyDescent="0.25">
      <c r="B207" s="462"/>
      <c r="C207" s="1092"/>
      <c r="D207" s="1092"/>
      <c r="E207" s="452"/>
      <c r="F207" s="452"/>
      <c r="G207" s="461">
        <f>+E207-F207</f>
        <v>0</v>
      </c>
    </row>
    <row r="208" spans="2:7" x14ac:dyDescent="0.25">
      <c r="B208" s="462"/>
      <c r="C208" s="1092"/>
      <c r="D208" s="1092"/>
      <c r="E208" s="452"/>
      <c r="F208" s="452"/>
      <c r="G208" s="461">
        <f>+E208-F208</f>
        <v>0</v>
      </c>
    </row>
    <row r="209" spans="2:7" x14ac:dyDescent="0.25">
      <c r="B209" s="464"/>
      <c r="C209" s="1093"/>
      <c r="D209" s="1093"/>
      <c r="E209" s="455"/>
      <c r="F209" s="455"/>
      <c r="G209" s="481">
        <f>+E209-F209</f>
        <v>0</v>
      </c>
    </row>
    <row r="210" spans="2:7" x14ac:dyDescent="0.25">
      <c r="B210" s="1067" t="s">
        <v>372</v>
      </c>
      <c r="C210" s="1068"/>
      <c r="D210" s="1069"/>
      <c r="E210" s="351">
        <f>SUM(E205:E209)</f>
        <v>0</v>
      </c>
      <c r="F210" s="351">
        <f>SUM(F205:F209)</f>
        <v>0</v>
      </c>
      <c r="G210" s="351">
        <f>SUM(G205:G209)</f>
        <v>0</v>
      </c>
    </row>
    <row r="212" spans="2:7" x14ac:dyDescent="0.25">
      <c r="B212" s="339" t="s">
        <v>638</v>
      </c>
      <c r="C212" s="362"/>
      <c r="D212" s="362"/>
      <c r="E212" s="362"/>
    </row>
    <row r="213" spans="2:7" x14ac:dyDescent="0.25">
      <c r="B213" s="1099" t="s">
        <v>371</v>
      </c>
      <c r="C213" s="1100"/>
      <c r="D213" s="1100"/>
      <c r="E213" s="1100"/>
      <c r="F213" s="1101"/>
      <c r="G213" s="458" t="s">
        <v>639</v>
      </c>
    </row>
    <row r="214" spans="2:7" x14ac:dyDescent="0.25">
      <c r="B214" s="1102"/>
      <c r="C214" s="1103"/>
      <c r="D214" s="1103"/>
      <c r="E214" s="1103"/>
      <c r="F214" s="1104"/>
      <c r="G214" s="451"/>
    </row>
    <row r="215" spans="2:7" x14ac:dyDescent="0.25">
      <c r="B215" s="1089"/>
      <c r="C215" s="1090"/>
      <c r="D215" s="1090"/>
      <c r="E215" s="1090"/>
      <c r="F215" s="1091"/>
      <c r="G215" s="452"/>
    </row>
    <row r="216" spans="2:7" x14ac:dyDescent="0.25">
      <c r="B216" s="1089"/>
      <c r="C216" s="1090"/>
      <c r="D216" s="1090"/>
      <c r="E216" s="1090"/>
      <c r="F216" s="1091"/>
      <c r="G216" s="452"/>
    </row>
    <row r="217" spans="2:7" x14ac:dyDescent="0.25">
      <c r="B217" s="1089"/>
      <c r="C217" s="1090"/>
      <c r="D217" s="1090"/>
      <c r="E217" s="1090"/>
      <c r="F217" s="1091"/>
      <c r="G217" s="452"/>
    </row>
    <row r="218" spans="2:7" x14ac:dyDescent="0.25">
      <c r="B218" s="1094"/>
      <c r="C218" s="1095"/>
      <c r="D218" s="1095"/>
      <c r="E218" s="1095"/>
      <c r="F218" s="1096"/>
      <c r="G218" s="455"/>
    </row>
    <row r="219" spans="2:7" x14ac:dyDescent="0.25">
      <c r="B219" s="1067" t="s">
        <v>372</v>
      </c>
      <c r="C219" s="1068"/>
      <c r="D219" s="1068"/>
      <c r="E219" s="1068"/>
      <c r="F219" s="1069"/>
      <c r="G219" s="351">
        <f>SUM(G214:G218)</f>
        <v>0</v>
      </c>
    </row>
    <row r="223" spans="2:7" ht="15.75" x14ac:dyDescent="0.25">
      <c r="B223" s="988" t="s">
        <v>452</v>
      </c>
      <c r="C223" s="988"/>
      <c r="D223" s="988"/>
      <c r="E223" s="988"/>
      <c r="F223" s="988"/>
      <c r="G223" s="988"/>
    </row>
    <row r="225" spans="2:7" ht="25.5" x14ac:dyDescent="0.25">
      <c r="B225" s="458" t="s">
        <v>371</v>
      </c>
      <c r="C225" s="1097" t="s">
        <v>395</v>
      </c>
      <c r="D225" s="1097"/>
      <c r="E225" s="458" t="s">
        <v>903</v>
      </c>
      <c r="F225" s="458" t="s">
        <v>905</v>
      </c>
      <c r="G225" s="458" t="s">
        <v>513</v>
      </c>
    </row>
    <row r="226" spans="2:7" x14ac:dyDescent="0.25">
      <c r="B226" s="459"/>
      <c r="C226" s="1098"/>
      <c r="D226" s="1098"/>
      <c r="E226" s="451"/>
      <c r="F226" s="451"/>
      <c r="G226" s="480">
        <f>+E226-F226</f>
        <v>0</v>
      </c>
    </row>
    <row r="227" spans="2:7" x14ac:dyDescent="0.25">
      <c r="B227" s="462"/>
      <c r="C227" s="1092"/>
      <c r="D227" s="1092"/>
      <c r="E227" s="452"/>
      <c r="F227" s="452"/>
      <c r="G227" s="461">
        <f>+E227-F227</f>
        <v>0</v>
      </c>
    </row>
    <row r="228" spans="2:7" x14ac:dyDescent="0.25">
      <c r="B228" s="462"/>
      <c r="C228" s="1092"/>
      <c r="D228" s="1092"/>
      <c r="E228" s="452"/>
      <c r="F228" s="452"/>
      <c r="G228" s="461">
        <f>+E228-F228</f>
        <v>0</v>
      </c>
    </row>
    <row r="229" spans="2:7" x14ac:dyDescent="0.25">
      <c r="B229" s="462"/>
      <c r="C229" s="1092"/>
      <c r="D229" s="1092"/>
      <c r="E229" s="452"/>
      <c r="F229" s="452"/>
      <c r="G229" s="461">
        <f>+E229-F229</f>
        <v>0</v>
      </c>
    </row>
    <row r="230" spans="2:7" x14ac:dyDescent="0.25">
      <c r="B230" s="464"/>
      <c r="C230" s="1093"/>
      <c r="D230" s="1093"/>
      <c r="E230" s="455"/>
      <c r="F230" s="455"/>
      <c r="G230" s="481">
        <f>+E230-F230</f>
        <v>0</v>
      </c>
    </row>
    <row r="231" spans="2:7" x14ac:dyDescent="0.25">
      <c r="B231" s="1067" t="s">
        <v>372</v>
      </c>
      <c r="C231" s="1068"/>
      <c r="D231" s="1069"/>
      <c r="E231" s="351">
        <f>SUM(E226:E230)</f>
        <v>0</v>
      </c>
      <c r="F231" s="351">
        <f>SUM(F226:F230)</f>
        <v>0</v>
      </c>
      <c r="G231" s="351">
        <f>SUM(G226:G230)</f>
        <v>0</v>
      </c>
    </row>
  </sheetData>
  <mergeCells count="136">
    <mergeCell ref="B2:G2"/>
    <mergeCell ref="B4:F4"/>
    <mergeCell ref="B5:F5"/>
    <mergeCell ref="B6:F6"/>
    <mergeCell ref="B7:F7"/>
    <mergeCell ref="B18:F18"/>
    <mergeCell ref="B19:F19"/>
    <mergeCell ref="B20:F20"/>
    <mergeCell ref="B8:F8"/>
    <mergeCell ref="B9:F9"/>
    <mergeCell ref="B10:F10"/>
    <mergeCell ref="B11:F11"/>
    <mergeCell ref="B12:F12"/>
    <mergeCell ref="B14:F14"/>
    <mergeCell ref="B15:F15"/>
    <mergeCell ref="B16:F16"/>
    <mergeCell ref="B17:F17"/>
    <mergeCell ref="B21:F21"/>
    <mergeCell ref="B23:F23"/>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7:F47"/>
    <mergeCell ref="B49:F49"/>
    <mergeCell ref="B51:F51"/>
    <mergeCell ref="B55:G55"/>
    <mergeCell ref="B87:F87"/>
    <mergeCell ref="B88:F88"/>
    <mergeCell ref="B89:F89"/>
    <mergeCell ref="B90:F90"/>
    <mergeCell ref="B91:F91"/>
    <mergeCell ref="B94:D94"/>
    <mergeCell ref="B95:D95"/>
    <mergeCell ref="B96:D96"/>
    <mergeCell ref="B97:D97"/>
    <mergeCell ref="B98:D98"/>
    <mergeCell ref="B99:D99"/>
    <mergeCell ref="B100:D100"/>
    <mergeCell ref="B101:D101"/>
    <mergeCell ref="B102:D102"/>
    <mergeCell ref="B103:D103"/>
    <mergeCell ref="B109:D109"/>
    <mergeCell ref="B110:D110"/>
    <mergeCell ref="B111:D111"/>
    <mergeCell ref="B112:D112"/>
    <mergeCell ref="B113:D113"/>
    <mergeCell ref="B116:E116"/>
    <mergeCell ref="B117:E117"/>
    <mergeCell ref="B118:F118"/>
    <mergeCell ref="B121:E121"/>
    <mergeCell ref="B122:E122"/>
    <mergeCell ref="B123:F123"/>
    <mergeCell ref="B133:D133"/>
    <mergeCell ref="B134:D134"/>
    <mergeCell ref="B135:D135"/>
    <mergeCell ref="B138:E138"/>
    <mergeCell ref="C139:E139"/>
    <mergeCell ref="C140:E140"/>
    <mergeCell ref="B141:B142"/>
    <mergeCell ref="C141:E141"/>
    <mergeCell ref="G141:G142"/>
    <mergeCell ref="C142:E142"/>
    <mergeCell ref="B143:B144"/>
    <mergeCell ref="G143:G144"/>
    <mergeCell ref="B146:F146"/>
    <mergeCell ref="B150:E150"/>
    <mergeCell ref="B151:E151"/>
    <mergeCell ref="B152:F152"/>
    <mergeCell ref="B155:E155"/>
    <mergeCell ref="B156:E156"/>
    <mergeCell ref="B157:E157"/>
    <mergeCell ref="B158:F158"/>
    <mergeCell ref="B161:E161"/>
    <mergeCell ref="B162:E162"/>
    <mergeCell ref="B163:E163"/>
    <mergeCell ref="B164:F164"/>
    <mergeCell ref="B167:D167"/>
    <mergeCell ref="B168:D168"/>
    <mergeCell ref="B169:E169"/>
    <mergeCell ref="B170:F170"/>
    <mergeCell ref="B173:D173"/>
    <mergeCell ref="B174:D174"/>
    <mergeCell ref="B175:E175"/>
    <mergeCell ref="B176:F176"/>
    <mergeCell ref="B179:D179"/>
    <mergeCell ref="B180:D180"/>
    <mergeCell ref="B183:D183"/>
    <mergeCell ref="B186:D186"/>
    <mergeCell ref="B187:D187"/>
    <mergeCell ref="B190:D190"/>
    <mergeCell ref="B193:D193"/>
    <mergeCell ref="B194:D194"/>
    <mergeCell ref="B195:D195"/>
    <mergeCell ref="B199:E199"/>
    <mergeCell ref="B200:E200"/>
    <mergeCell ref="B201:F201"/>
    <mergeCell ref="C204:D204"/>
    <mergeCell ref="C205:D205"/>
    <mergeCell ref="C206:D206"/>
    <mergeCell ref="C207:D207"/>
    <mergeCell ref="C208:D208"/>
    <mergeCell ref="C209:D209"/>
    <mergeCell ref="B210:D210"/>
    <mergeCell ref="B213:F213"/>
    <mergeCell ref="B214:F214"/>
    <mergeCell ref="B215:F215"/>
    <mergeCell ref="B216:F216"/>
    <mergeCell ref="B217:F217"/>
    <mergeCell ref="C228:D228"/>
    <mergeCell ref="C229:D229"/>
    <mergeCell ref="C230:D230"/>
    <mergeCell ref="B231:D231"/>
    <mergeCell ref="B218:F218"/>
    <mergeCell ref="B219:F219"/>
    <mergeCell ref="B223:G223"/>
    <mergeCell ref="C225:D225"/>
    <mergeCell ref="C226:D226"/>
    <mergeCell ref="C227:D227"/>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7"/>
  <sheetViews>
    <sheetView showGridLines="0" view="pageLayout" topLeftCell="A211" zoomScale="70" zoomScaleNormal="100" zoomScaleSheetLayoutView="100" zoomScalePageLayoutView="70" workbookViewId="0">
      <selection activeCell="B2" sqref="B2:G2"/>
    </sheetView>
  </sheetViews>
  <sheetFormatPr defaultColWidth="11.42578125" defaultRowHeight="12.75" x14ac:dyDescent="0.25"/>
  <cols>
    <col min="1" max="1" width="3.140625" style="237" customWidth="1"/>
    <col min="2" max="2" width="65.7109375" style="237" customWidth="1"/>
    <col min="3" max="7" width="16.7109375" style="237" customWidth="1"/>
    <col min="8" max="8" width="3.42578125" style="237" customWidth="1"/>
    <col min="9" max="9" width="5.7109375" style="237" customWidth="1"/>
    <col min="10" max="16384" width="11.42578125" style="237"/>
  </cols>
  <sheetData>
    <row r="1" spans="2:8" s="337" customFormat="1" ht="13.5" customHeight="1" x14ac:dyDescent="0.25">
      <c r="B1" s="335"/>
      <c r="C1" s="335"/>
      <c r="D1" s="335"/>
      <c r="E1" s="335"/>
      <c r="F1" s="335"/>
      <c r="G1" s="335"/>
      <c r="H1" s="336"/>
    </row>
    <row r="2" spans="2:8" s="337" customFormat="1" ht="19.5" x14ac:dyDescent="0.25">
      <c r="B2" s="943" t="str">
        <f>+'1.3.3_RA3_ESTABILITAT_LIQUID'!B7</f>
        <v xml:space="preserve">Nom Organisme autònom / Consorci adscrit </v>
      </c>
      <c r="C2" s="944"/>
      <c r="D2" s="944"/>
      <c r="E2" s="944"/>
      <c r="F2" s="944"/>
      <c r="G2" s="945"/>
      <c r="H2" s="338"/>
    </row>
    <row r="3" spans="2:8" x14ac:dyDescent="0.25">
      <c r="B3" s="339"/>
    </row>
    <row r="4" spans="2:8" ht="25.5" x14ac:dyDescent="0.25">
      <c r="B4" s="946" t="s">
        <v>461</v>
      </c>
      <c r="C4" s="947"/>
      <c r="D4" s="947"/>
      <c r="E4" s="947"/>
      <c r="F4" s="948"/>
      <c r="G4" s="340" t="s">
        <v>864</v>
      </c>
    </row>
    <row r="5" spans="2:8" x14ac:dyDescent="0.25">
      <c r="B5" s="949" t="s">
        <v>463</v>
      </c>
      <c r="C5" s="950"/>
      <c r="D5" s="950"/>
      <c r="E5" s="950"/>
      <c r="F5" s="951"/>
      <c r="G5" s="341">
        <v>0</v>
      </c>
    </row>
    <row r="6" spans="2:8" x14ac:dyDescent="0.25">
      <c r="B6" s="952" t="s">
        <v>464</v>
      </c>
      <c r="C6" s="953"/>
      <c r="D6" s="953"/>
      <c r="E6" s="953"/>
      <c r="F6" s="954"/>
      <c r="G6" s="342">
        <v>0</v>
      </c>
    </row>
    <row r="7" spans="2:8" x14ac:dyDescent="0.25">
      <c r="B7" s="952" t="s">
        <v>465</v>
      </c>
      <c r="C7" s="953"/>
      <c r="D7" s="953"/>
      <c r="E7" s="953"/>
      <c r="F7" s="954"/>
      <c r="G7" s="342">
        <v>0</v>
      </c>
    </row>
    <row r="8" spans="2:8" x14ac:dyDescent="0.25">
      <c r="B8" s="952" t="s">
        <v>466</v>
      </c>
      <c r="C8" s="953"/>
      <c r="D8" s="953"/>
      <c r="E8" s="953"/>
      <c r="F8" s="954"/>
      <c r="G8" s="342">
        <v>0</v>
      </c>
    </row>
    <row r="9" spans="2:8" x14ac:dyDescent="0.25">
      <c r="B9" s="952" t="s">
        <v>467</v>
      </c>
      <c r="C9" s="953"/>
      <c r="D9" s="953"/>
      <c r="E9" s="953"/>
      <c r="F9" s="954"/>
      <c r="G9" s="342">
        <v>0</v>
      </c>
    </row>
    <row r="10" spans="2:8" x14ac:dyDescent="0.25">
      <c r="B10" s="952" t="s">
        <v>468</v>
      </c>
      <c r="C10" s="953"/>
      <c r="D10" s="953"/>
      <c r="E10" s="953"/>
      <c r="F10" s="954"/>
      <c r="G10" s="342">
        <v>0</v>
      </c>
    </row>
    <row r="11" spans="2:8" x14ac:dyDescent="0.25">
      <c r="B11" s="1049" t="s">
        <v>469</v>
      </c>
      <c r="C11" s="1050"/>
      <c r="D11" s="1050"/>
      <c r="E11" s="1050"/>
      <c r="F11" s="1051"/>
      <c r="G11" s="343">
        <v>0</v>
      </c>
    </row>
    <row r="12" spans="2:8" x14ac:dyDescent="0.25">
      <c r="B12" s="946" t="s">
        <v>470</v>
      </c>
      <c r="C12" s="947"/>
      <c r="D12" s="947"/>
      <c r="E12" s="947"/>
      <c r="F12" s="948"/>
      <c r="G12" s="344">
        <f>SUM(G5:G11)</f>
        <v>0</v>
      </c>
    </row>
    <row r="13" spans="2:8" x14ac:dyDescent="0.25">
      <c r="B13" s="345"/>
      <c r="C13" s="346"/>
    </row>
    <row r="14" spans="2:8" ht="38.25" x14ac:dyDescent="0.25">
      <c r="B14" s="946" t="s">
        <v>471</v>
      </c>
      <c r="C14" s="947"/>
      <c r="D14" s="947"/>
      <c r="E14" s="947"/>
      <c r="F14" s="948"/>
      <c r="G14" s="340" t="s">
        <v>865</v>
      </c>
    </row>
    <row r="15" spans="2:8" x14ac:dyDescent="0.25">
      <c r="B15" s="958" t="s">
        <v>473</v>
      </c>
      <c r="C15" s="959"/>
      <c r="D15" s="959"/>
      <c r="E15" s="959"/>
      <c r="F15" s="960"/>
      <c r="G15" s="341">
        <v>0</v>
      </c>
    </row>
    <row r="16" spans="2:8" x14ac:dyDescent="0.25">
      <c r="B16" s="961" t="s">
        <v>474</v>
      </c>
      <c r="C16" s="962"/>
      <c r="D16" s="962"/>
      <c r="E16" s="962"/>
      <c r="F16" s="963"/>
      <c r="G16" s="342">
        <v>0</v>
      </c>
    </row>
    <row r="17" spans="2:7" x14ac:dyDescent="0.25">
      <c r="B17" s="961" t="s">
        <v>475</v>
      </c>
      <c r="C17" s="962"/>
      <c r="D17" s="962"/>
      <c r="E17" s="962"/>
      <c r="F17" s="963"/>
      <c r="G17" s="342">
        <v>0</v>
      </c>
    </row>
    <row r="18" spans="2:7" x14ac:dyDescent="0.25">
      <c r="B18" s="961" t="s">
        <v>466</v>
      </c>
      <c r="C18" s="962"/>
      <c r="D18" s="962"/>
      <c r="E18" s="962"/>
      <c r="F18" s="963"/>
      <c r="G18" s="342">
        <v>0</v>
      </c>
    </row>
    <row r="19" spans="2:7" x14ac:dyDescent="0.25">
      <c r="B19" s="961" t="s">
        <v>477</v>
      </c>
      <c r="C19" s="962"/>
      <c r="D19" s="962"/>
      <c r="E19" s="962"/>
      <c r="F19" s="963"/>
      <c r="G19" s="342">
        <v>0</v>
      </c>
    </row>
    <row r="20" spans="2:7" x14ac:dyDescent="0.25">
      <c r="B20" s="964" t="s">
        <v>469</v>
      </c>
      <c r="C20" s="965"/>
      <c r="D20" s="965"/>
      <c r="E20" s="965"/>
      <c r="F20" s="966"/>
      <c r="G20" s="350">
        <v>0</v>
      </c>
    </row>
    <row r="21" spans="2:7" x14ac:dyDescent="0.25">
      <c r="B21" s="946" t="s">
        <v>478</v>
      </c>
      <c r="C21" s="947"/>
      <c r="D21" s="947"/>
      <c r="E21" s="947"/>
      <c r="F21" s="948"/>
      <c r="G21" s="344">
        <f>SUM(G15:G20)</f>
        <v>0</v>
      </c>
    </row>
    <row r="22" spans="2:7" x14ac:dyDescent="0.25">
      <c r="B22" s="345"/>
      <c r="C22" s="346"/>
    </row>
    <row r="23" spans="2:7" x14ac:dyDescent="0.25">
      <c r="B23" s="967" t="s">
        <v>479</v>
      </c>
      <c r="C23" s="968"/>
      <c r="D23" s="968"/>
      <c r="E23" s="968"/>
      <c r="F23" s="969"/>
      <c r="G23" s="351">
        <f>+G12-G21</f>
        <v>0</v>
      </c>
    </row>
    <row r="25" spans="2:7" x14ac:dyDescent="0.25">
      <c r="B25" s="1140" t="s">
        <v>480</v>
      </c>
      <c r="C25" s="1141"/>
      <c r="D25" s="1141"/>
      <c r="E25" s="1141"/>
      <c r="F25" s="1142"/>
      <c r="G25" s="450" t="s">
        <v>481</v>
      </c>
    </row>
    <row r="26" spans="2:7" x14ac:dyDescent="0.25">
      <c r="B26" s="937" t="s">
        <v>482</v>
      </c>
      <c r="C26" s="938"/>
      <c r="D26" s="938"/>
      <c r="E26" s="938"/>
      <c r="F26" s="939"/>
      <c r="G26" s="353">
        <f>+G84</f>
        <v>0</v>
      </c>
    </row>
    <row r="27" spans="2:7" x14ac:dyDescent="0.25">
      <c r="B27" s="940" t="s">
        <v>483</v>
      </c>
      <c r="C27" s="941"/>
      <c r="D27" s="941"/>
      <c r="E27" s="941"/>
      <c r="F27" s="942"/>
      <c r="G27" s="354">
        <v>0</v>
      </c>
    </row>
    <row r="28" spans="2:7" x14ac:dyDescent="0.25">
      <c r="B28" s="940" t="s">
        <v>484</v>
      </c>
      <c r="C28" s="941"/>
      <c r="D28" s="941"/>
      <c r="E28" s="941"/>
      <c r="F28" s="942"/>
      <c r="G28" s="354">
        <f>+G99</f>
        <v>0</v>
      </c>
    </row>
    <row r="29" spans="2:7" x14ac:dyDescent="0.25">
      <c r="B29" s="940" t="s">
        <v>485</v>
      </c>
      <c r="C29" s="941"/>
      <c r="D29" s="941"/>
      <c r="E29" s="941"/>
      <c r="F29" s="942"/>
      <c r="G29" s="354">
        <v>0</v>
      </c>
    </row>
    <row r="30" spans="2:7" x14ac:dyDescent="0.25">
      <c r="B30" s="940" t="s">
        <v>486</v>
      </c>
      <c r="C30" s="941"/>
      <c r="D30" s="941"/>
      <c r="E30" s="941"/>
      <c r="F30" s="942"/>
      <c r="G30" s="354">
        <f>+G109</f>
        <v>0</v>
      </c>
    </row>
    <row r="31" spans="2:7" x14ac:dyDescent="0.25">
      <c r="B31" s="940" t="s">
        <v>487</v>
      </c>
      <c r="C31" s="941"/>
      <c r="D31" s="941"/>
      <c r="E31" s="941"/>
      <c r="F31" s="942"/>
      <c r="G31" s="354">
        <f>+G114</f>
        <v>0</v>
      </c>
    </row>
    <row r="32" spans="2:7" x14ac:dyDescent="0.25">
      <c r="B32" s="940" t="s">
        <v>488</v>
      </c>
      <c r="C32" s="941"/>
      <c r="D32" s="941"/>
      <c r="E32" s="941"/>
      <c r="F32" s="942"/>
      <c r="G32" s="354">
        <f>+G119</f>
        <v>0</v>
      </c>
    </row>
    <row r="33" spans="2:7" x14ac:dyDescent="0.25">
      <c r="B33" s="940" t="s">
        <v>489</v>
      </c>
      <c r="C33" s="941"/>
      <c r="D33" s="941"/>
      <c r="E33" s="941"/>
      <c r="F33" s="942"/>
      <c r="G33" s="354">
        <f>+G126</f>
        <v>0</v>
      </c>
    </row>
    <row r="34" spans="2:7" x14ac:dyDescent="0.25">
      <c r="B34" s="940" t="s">
        <v>490</v>
      </c>
      <c r="C34" s="941"/>
      <c r="D34" s="941"/>
      <c r="E34" s="941"/>
      <c r="F34" s="942"/>
      <c r="G34" s="354">
        <f>+G131</f>
        <v>0</v>
      </c>
    </row>
    <row r="35" spans="2:7" x14ac:dyDescent="0.25">
      <c r="B35" s="940" t="s">
        <v>491</v>
      </c>
      <c r="C35" s="941"/>
      <c r="D35" s="941"/>
      <c r="E35" s="941"/>
      <c r="F35" s="942"/>
      <c r="G35" s="354">
        <f>+G142</f>
        <v>0</v>
      </c>
    </row>
    <row r="36" spans="2:7" x14ac:dyDescent="0.25">
      <c r="B36" s="940" t="s">
        <v>492</v>
      </c>
      <c r="C36" s="941"/>
      <c r="D36" s="941"/>
      <c r="E36" s="941"/>
      <c r="F36" s="942"/>
      <c r="G36" s="354">
        <f>+G148</f>
        <v>0</v>
      </c>
    </row>
    <row r="37" spans="2:7" x14ac:dyDescent="0.25">
      <c r="B37" s="940" t="s">
        <v>493</v>
      </c>
      <c r="C37" s="941"/>
      <c r="D37" s="941"/>
      <c r="E37" s="941"/>
      <c r="F37" s="942"/>
      <c r="G37" s="354">
        <f>+G154</f>
        <v>0</v>
      </c>
    </row>
    <row r="38" spans="2:7" x14ac:dyDescent="0.25">
      <c r="B38" s="940" t="s">
        <v>494</v>
      </c>
      <c r="C38" s="941"/>
      <c r="D38" s="941"/>
      <c r="E38" s="941"/>
      <c r="F38" s="942"/>
      <c r="G38" s="354">
        <f>+G160</f>
        <v>0</v>
      </c>
    </row>
    <row r="39" spans="2:7" x14ac:dyDescent="0.25">
      <c r="B39" s="940" t="s">
        <v>495</v>
      </c>
      <c r="C39" s="941"/>
      <c r="D39" s="941"/>
      <c r="E39" s="941"/>
      <c r="F39" s="942"/>
      <c r="G39" s="354">
        <f>+G166</f>
        <v>0</v>
      </c>
    </row>
    <row r="40" spans="2:7" x14ac:dyDescent="0.25">
      <c r="B40" s="940" t="s">
        <v>496</v>
      </c>
      <c r="C40" s="941"/>
      <c r="D40" s="941"/>
      <c r="E40" s="941"/>
      <c r="F40" s="942"/>
      <c r="G40" s="354">
        <f>+G172</f>
        <v>0</v>
      </c>
    </row>
    <row r="41" spans="2:7" x14ac:dyDescent="0.25">
      <c r="B41" s="940" t="s">
        <v>497</v>
      </c>
      <c r="C41" s="941"/>
      <c r="D41" s="941"/>
      <c r="E41" s="941"/>
      <c r="F41" s="942"/>
      <c r="G41" s="354">
        <f>+G179</f>
        <v>0</v>
      </c>
    </row>
    <row r="42" spans="2:7" x14ac:dyDescent="0.25">
      <c r="B42" s="940" t="s">
        <v>498</v>
      </c>
      <c r="C42" s="941"/>
      <c r="D42" s="941"/>
      <c r="E42" s="941"/>
      <c r="F42" s="942"/>
      <c r="G42" s="354">
        <f>+G186</f>
        <v>0</v>
      </c>
    </row>
    <row r="43" spans="2:7" x14ac:dyDescent="0.25">
      <c r="B43" s="940" t="s">
        <v>499</v>
      </c>
      <c r="C43" s="941"/>
      <c r="D43" s="941"/>
      <c r="E43" s="941"/>
      <c r="F43" s="942"/>
      <c r="G43" s="354">
        <f>+G191</f>
        <v>0</v>
      </c>
    </row>
    <row r="44" spans="2:7" x14ac:dyDescent="0.25">
      <c r="B44" s="940" t="s">
        <v>500</v>
      </c>
      <c r="C44" s="941"/>
      <c r="D44" s="941"/>
      <c r="E44" s="941"/>
      <c r="F44" s="942"/>
      <c r="G44" s="354">
        <f>+G197</f>
        <v>0</v>
      </c>
    </row>
    <row r="45" spans="2:7" x14ac:dyDescent="0.25">
      <c r="B45" s="940" t="s">
        <v>501</v>
      </c>
      <c r="C45" s="941"/>
      <c r="D45" s="941"/>
      <c r="E45" s="941"/>
      <c r="F45" s="942"/>
      <c r="G45" s="354">
        <f>+G206</f>
        <v>0</v>
      </c>
    </row>
    <row r="46" spans="2:7" x14ac:dyDescent="0.25">
      <c r="B46" s="355" t="s">
        <v>502</v>
      </c>
      <c r="C46" s="356"/>
      <c r="D46" s="356"/>
      <c r="E46" s="356"/>
      <c r="F46" s="357"/>
      <c r="G46" s="358">
        <f>+G215</f>
        <v>0</v>
      </c>
    </row>
    <row r="47" spans="2:7" x14ac:dyDescent="0.25">
      <c r="B47" s="985" t="s">
        <v>503</v>
      </c>
      <c r="C47" s="986"/>
      <c r="D47" s="986"/>
      <c r="E47" s="986"/>
      <c r="F47" s="987"/>
      <c r="G47" s="360">
        <f>SUM(G26:G46)</f>
        <v>0</v>
      </c>
    </row>
    <row r="49" spans="2:8" x14ac:dyDescent="0.25">
      <c r="B49" s="985" t="s">
        <v>504</v>
      </c>
      <c r="C49" s="986"/>
      <c r="D49" s="986"/>
      <c r="E49" s="986"/>
      <c r="F49" s="987"/>
      <c r="G49" s="360">
        <f>+G227</f>
        <v>0</v>
      </c>
    </row>
    <row r="51" spans="2:8" x14ac:dyDescent="0.25">
      <c r="B51" s="982" t="s">
        <v>505</v>
      </c>
      <c r="C51" s="983"/>
      <c r="D51" s="983"/>
      <c r="E51" s="983"/>
      <c r="F51" s="984"/>
      <c r="G51" s="359">
        <f>+G23+G47+G49</f>
        <v>0</v>
      </c>
    </row>
    <row r="55" spans="2:8" ht="15.75" x14ac:dyDescent="0.25">
      <c r="B55" s="988" t="s">
        <v>506</v>
      </c>
      <c r="C55" s="988"/>
      <c r="D55" s="988"/>
      <c r="E55" s="988"/>
      <c r="F55" s="988"/>
      <c r="G55" s="988"/>
      <c r="H55" s="361"/>
    </row>
    <row r="57" spans="2:8" x14ac:dyDescent="0.25">
      <c r="B57" s="362" t="s">
        <v>507</v>
      </c>
      <c r="C57" s="362"/>
      <c r="D57" s="362"/>
      <c r="E57" s="362"/>
      <c r="F57" s="362"/>
      <c r="G57" s="362"/>
    </row>
    <row r="58" spans="2:8" ht="38.25" x14ac:dyDescent="0.25">
      <c r="B58" s="458" t="s">
        <v>508</v>
      </c>
      <c r="C58" s="458" t="s">
        <v>864</v>
      </c>
      <c r="D58" s="458" t="s">
        <v>866</v>
      </c>
      <c r="E58" s="458" t="s">
        <v>867</v>
      </c>
      <c r="F58" s="458" t="s">
        <v>868</v>
      </c>
      <c r="G58" s="458" t="s">
        <v>513</v>
      </c>
    </row>
    <row r="59" spans="2:8" x14ac:dyDescent="0.25">
      <c r="B59" s="471" t="s">
        <v>514</v>
      </c>
      <c r="C59" s="451"/>
      <c r="D59" s="451"/>
      <c r="E59" s="451"/>
      <c r="F59" s="472">
        <f t="shared" ref="F59:F65" si="0">+D59+E59</f>
        <v>0</v>
      </c>
      <c r="G59" s="461">
        <f t="shared" ref="G59:G65" si="1">+F59-C59</f>
        <v>0</v>
      </c>
    </row>
    <row r="60" spans="2:8" x14ac:dyDescent="0.25">
      <c r="B60" s="473" t="s">
        <v>515</v>
      </c>
      <c r="C60" s="452"/>
      <c r="D60" s="452"/>
      <c r="E60" s="452"/>
      <c r="F60" s="474">
        <f t="shared" si="0"/>
        <v>0</v>
      </c>
      <c r="G60" s="461">
        <f t="shared" si="1"/>
        <v>0</v>
      </c>
    </row>
    <row r="61" spans="2:8" x14ac:dyDescent="0.25">
      <c r="B61" s="473" t="s">
        <v>516</v>
      </c>
      <c r="C61" s="452"/>
      <c r="D61" s="452"/>
      <c r="E61" s="452"/>
      <c r="F61" s="474">
        <f t="shared" si="0"/>
        <v>0</v>
      </c>
      <c r="G61" s="461">
        <f t="shared" si="1"/>
        <v>0</v>
      </c>
    </row>
    <row r="62" spans="2:8" ht="25.5" x14ac:dyDescent="0.25">
      <c r="B62" s="473" t="s">
        <v>517</v>
      </c>
      <c r="C62" s="452"/>
      <c r="D62" s="452"/>
      <c r="E62" s="452"/>
      <c r="F62" s="474">
        <f t="shared" si="0"/>
        <v>0</v>
      </c>
      <c r="G62" s="461">
        <f t="shared" si="1"/>
        <v>0</v>
      </c>
    </row>
    <row r="63" spans="2:8" x14ac:dyDescent="0.25">
      <c r="B63" s="473" t="s">
        <v>518</v>
      </c>
      <c r="C63" s="452"/>
      <c r="D63" s="452"/>
      <c r="E63" s="452"/>
      <c r="F63" s="474">
        <f t="shared" si="0"/>
        <v>0</v>
      </c>
      <c r="G63" s="461">
        <f t="shared" si="1"/>
        <v>0</v>
      </c>
    </row>
    <row r="64" spans="2:8" x14ac:dyDescent="0.25">
      <c r="B64" s="473" t="s">
        <v>519</v>
      </c>
      <c r="C64" s="452"/>
      <c r="D64" s="452"/>
      <c r="E64" s="452"/>
      <c r="F64" s="474">
        <f t="shared" si="0"/>
        <v>0</v>
      </c>
      <c r="G64" s="461">
        <f t="shared" si="1"/>
        <v>0</v>
      </c>
    </row>
    <row r="65" spans="2:7" x14ac:dyDescent="0.25">
      <c r="B65" s="475" t="s">
        <v>520</v>
      </c>
      <c r="C65" s="455"/>
      <c r="D65" s="455"/>
      <c r="E65" s="455"/>
      <c r="F65" s="476">
        <f t="shared" si="0"/>
        <v>0</v>
      </c>
      <c r="G65" s="461">
        <f t="shared" si="1"/>
        <v>0</v>
      </c>
    </row>
    <row r="66" spans="2:7" x14ac:dyDescent="0.25">
      <c r="B66" s="477" t="s">
        <v>521</v>
      </c>
      <c r="C66" s="351">
        <f>SUM(C59:C65)</f>
        <v>0</v>
      </c>
      <c r="D66" s="351">
        <f>SUM(D59:D65)</f>
        <v>0</v>
      </c>
      <c r="E66" s="351">
        <f>SUM(E59:E65)</f>
        <v>0</v>
      </c>
      <c r="F66" s="351">
        <f>SUM(F59:F65)</f>
        <v>0</v>
      </c>
      <c r="G66" s="351">
        <f>SUM(G59:G65)</f>
        <v>0</v>
      </c>
    </row>
    <row r="67" spans="2:7" x14ac:dyDescent="0.25">
      <c r="B67" s="471" t="s">
        <v>522</v>
      </c>
      <c r="C67" s="451"/>
      <c r="D67" s="451"/>
      <c r="E67" s="451"/>
      <c r="F67" s="472">
        <f t="shared" ref="F67:F72" si="2">+D67+E67</f>
        <v>0</v>
      </c>
      <c r="G67" s="461">
        <f t="shared" ref="G67:G72" si="3">+F67-C67</f>
        <v>0</v>
      </c>
    </row>
    <row r="68" spans="2:7" x14ac:dyDescent="0.25">
      <c r="B68" s="473" t="s">
        <v>523</v>
      </c>
      <c r="C68" s="452"/>
      <c r="D68" s="452"/>
      <c r="E68" s="452"/>
      <c r="F68" s="474">
        <f t="shared" si="2"/>
        <v>0</v>
      </c>
      <c r="G68" s="461">
        <f t="shared" si="3"/>
        <v>0</v>
      </c>
    </row>
    <row r="69" spans="2:7" ht="14.25" customHeight="1" x14ac:dyDescent="0.25">
      <c r="B69" s="473" t="s">
        <v>524</v>
      </c>
      <c r="C69" s="452"/>
      <c r="D69" s="452"/>
      <c r="E69" s="452"/>
      <c r="F69" s="474">
        <f t="shared" si="2"/>
        <v>0</v>
      </c>
      <c r="G69" s="461">
        <f t="shared" si="3"/>
        <v>0</v>
      </c>
    </row>
    <row r="70" spans="2:7" x14ac:dyDescent="0.25">
      <c r="B70" s="473" t="s">
        <v>525</v>
      </c>
      <c r="C70" s="452"/>
      <c r="D70" s="452"/>
      <c r="E70" s="452"/>
      <c r="F70" s="474">
        <f t="shared" si="2"/>
        <v>0</v>
      </c>
      <c r="G70" s="461">
        <f t="shared" si="3"/>
        <v>0</v>
      </c>
    </row>
    <row r="71" spans="2:7" x14ac:dyDescent="0.25">
      <c r="B71" s="473" t="s">
        <v>526</v>
      </c>
      <c r="C71" s="452"/>
      <c r="D71" s="452"/>
      <c r="E71" s="452"/>
      <c r="F71" s="474">
        <f t="shared" si="2"/>
        <v>0</v>
      </c>
      <c r="G71" s="461">
        <f t="shared" si="3"/>
        <v>0</v>
      </c>
    </row>
    <row r="72" spans="2:7" x14ac:dyDescent="0.25">
      <c r="B72" s="475" t="s">
        <v>527</v>
      </c>
      <c r="C72" s="455"/>
      <c r="D72" s="455"/>
      <c r="E72" s="455"/>
      <c r="F72" s="476">
        <f t="shared" si="2"/>
        <v>0</v>
      </c>
      <c r="G72" s="461">
        <f t="shared" si="3"/>
        <v>0</v>
      </c>
    </row>
    <row r="73" spans="2:7" x14ac:dyDescent="0.25">
      <c r="B73" s="477" t="s">
        <v>528</v>
      </c>
      <c r="C73" s="351">
        <f>SUM(C67:C72)</f>
        <v>0</v>
      </c>
      <c r="D73" s="351">
        <f>SUM(D67:D72)</f>
        <v>0</v>
      </c>
      <c r="E73" s="351">
        <f>SUM(E67:E72)</f>
        <v>0</v>
      </c>
      <c r="F73" s="351">
        <f>SUM(F67:F72)</f>
        <v>0</v>
      </c>
      <c r="G73" s="351">
        <f>SUM(G67:G72)</f>
        <v>0</v>
      </c>
    </row>
    <row r="74" spans="2:7" x14ac:dyDescent="0.25">
      <c r="B74" s="471" t="s">
        <v>529</v>
      </c>
      <c r="C74" s="451"/>
      <c r="D74" s="451"/>
      <c r="E74" s="451"/>
      <c r="F74" s="472">
        <f>+D74+E74</f>
        <v>0</v>
      </c>
      <c r="G74" s="461">
        <f t="shared" ref="G74:G82" si="4">+F74-C74</f>
        <v>0</v>
      </c>
    </row>
    <row r="75" spans="2:7" x14ac:dyDescent="0.25">
      <c r="B75" s="473" t="s">
        <v>530</v>
      </c>
      <c r="C75" s="452"/>
      <c r="D75" s="452"/>
      <c r="E75" s="452"/>
      <c r="F75" s="474">
        <f>+D75+E75</f>
        <v>0</v>
      </c>
      <c r="G75" s="461">
        <f t="shared" si="4"/>
        <v>0</v>
      </c>
    </row>
    <row r="76" spans="2:7" x14ac:dyDescent="0.25">
      <c r="B76" s="473" t="s">
        <v>531</v>
      </c>
      <c r="C76" s="452"/>
      <c r="D76" s="452"/>
      <c r="E76" s="452"/>
      <c r="F76" s="474">
        <f t="shared" ref="F76:F82" si="5">+D76+E76</f>
        <v>0</v>
      </c>
      <c r="G76" s="461">
        <f t="shared" si="4"/>
        <v>0</v>
      </c>
    </row>
    <row r="77" spans="2:7" x14ac:dyDescent="0.25">
      <c r="B77" s="473" t="s">
        <v>532</v>
      </c>
      <c r="C77" s="452"/>
      <c r="D77" s="452"/>
      <c r="E77" s="452"/>
      <c r="F77" s="474">
        <f t="shared" si="5"/>
        <v>0</v>
      </c>
      <c r="G77" s="461">
        <f t="shared" si="4"/>
        <v>0</v>
      </c>
    </row>
    <row r="78" spans="2:7" x14ac:dyDescent="0.25">
      <c r="B78" s="473" t="s">
        <v>533</v>
      </c>
      <c r="C78" s="452"/>
      <c r="D78" s="452"/>
      <c r="E78" s="452"/>
      <c r="F78" s="474">
        <f t="shared" si="5"/>
        <v>0</v>
      </c>
      <c r="G78" s="461">
        <f t="shared" si="4"/>
        <v>0</v>
      </c>
    </row>
    <row r="79" spans="2:7" x14ac:dyDescent="0.25">
      <c r="B79" s="473" t="s">
        <v>534</v>
      </c>
      <c r="C79" s="452"/>
      <c r="D79" s="452"/>
      <c r="E79" s="452"/>
      <c r="F79" s="474">
        <f t="shared" si="5"/>
        <v>0</v>
      </c>
      <c r="G79" s="461">
        <f t="shared" si="4"/>
        <v>0</v>
      </c>
    </row>
    <row r="80" spans="2:7" x14ac:dyDescent="0.25">
      <c r="B80" s="478" t="s">
        <v>535</v>
      </c>
      <c r="C80" s="453"/>
      <c r="D80" s="453"/>
      <c r="E80" s="453"/>
      <c r="F80" s="474">
        <f t="shared" si="5"/>
        <v>0</v>
      </c>
      <c r="G80" s="461">
        <f t="shared" si="4"/>
        <v>0</v>
      </c>
    </row>
    <row r="81" spans="2:7" x14ac:dyDescent="0.25">
      <c r="B81" s="478" t="s">
        <v>536</v>
      </c>
      <c r="C81" s="453"/>
      <c r="D81" s="453"/>
      <c r="E81" s="453"/>
      <c r="F81" s="474">
        <f t="shared" si="5"/>
        <v>0</v>
      </c>
      <c r="G81" s="461">
        <f t="shared" si="4"/>
        <v>0</v>
      </c>
    </row>
    <row r="82" spans="2:7" x14ac:dyDescent="0.25">
      <c r="B82" s="475" t="s">
        <v>537</v>
      </c>
      <c r="C82" s="455"/>
      <c r="D82" s="455"/>
      <c r="E82" s="455"/>
      <c r="F82" s="474">
        <f t="shared" si="5"/>
        <v>0</v>
      </c>
      <c r="G82" s="461">
        <f t="shared" si="4"/>
        <v>0</v>
      </c>
    </row>
    <row r="83" spans="2:7" x14ac:dyDescent="0.25">
      <c r="B83" s="477" t="s">
        <v>538</v>
      </c>
      <c r="C83" s="351">
        <f>SUM(C74:C82)</f>
        <v>0</v>
      </c>
      <c r="D83" s="351">
        <f>SUM(D74:D82)</f>
        <v>0</v>
      </c>
      <c r="E83" s="351">
        <f>SUM(E74:E82)</f>
        <v>0</v>
      </c>
      <c r="F83" s="351">
        <f>SUM(F74:F82)</f>
        <v>0</v>
      </c>
      <c r="G83" s="351">
        <f>SUM(G74:G82)</f>
        <v>0</v>
      </c>
    </row>
    <row r="84" spans="2:7" x14ac:dyDescent="0.25">
      <c r="B84" s="477" t="s">
        <v>372</v>
      </c>
      <c r="C84" s="351">
        <f>+C66+C73+C83</f>
        <v>0</v>
      </c>
      <c r="D84" s="351">
        <f>+D66+D73+D83</f>
        <v>0</v>
      </c>
      <c r="E84" s="351">
        <f>+E66+E73+E83</f>
        <v>0</v>
      </c>
      <c r="F84" s="351">
        <f>+F66+F73+F83</f>
        <v>0</v>
      </c>
      <c r="G84" s="351">
        <f>+G66+G73+G83</f>
        <v>0</v>
      </c>
    </row>
    <row r="86" spans="2:7" x14ac:dyDescent="0.25">
      <c r="B86" s="362" t="s">
        <v>539</v>
      </c>
      <c r="C86" s="362"/>
      <c r="D86" s="362"/>
      <c r="E86" s="362"/>
    </row>
    <row r="87" spans="2:7" x14ac:dyDescent="0.25">
      <c r="B87" s="237" t="s">
        <v>906</v>
      </c>
    </row>
    <row r="89" spans="2:7" x14ac:dyDescent="0.25">
      <c r="B89" s="362" t="s">
        <v>543</v>
      </c>
      <c r="C89" s="362"/>
      <c r="D89" s="362"/>
      <c r="E89" s="362"/>
    </row>
    <row r="90" spans="2:7" ht="25.5" x14ac:dyDescent="0.25">
      <c r="B90" s="1099" t="s">
        <v>371</v>
      </c>
      <c r="C90" s="1100"/>
      <c r="D90" s="1101"/>
      <c r="E90" s="458" t="s">
        <v>869</v>
      </c>
      <c r="F90" s="458" t="s">
        <v>870</v>
      </c>
      <c r="G90" s="458" t="s">
        <v>513</v>
      </c>
    </row>
    <row r="91" spans="2:7" x14ac:dyDescent="0.25">
      <c r="B91" s="1058" t="s">
        <v>545</v>
      </c>
      <c r="C91" s="1059"/>
      <c r="D91" s="1060"/>
      <c r="E91" s="451"/>
      <c r="F91" s="451"/>
      <c r="G91" s="480">
        <f t="shared" ref="G91:G98" si="6">+E91-F91</f>
        <v>0</v>
      </c>
    </row>
    <row r="92" spans="2:7" x14ac:dyDescent="0.25">
      <c r="B92" s="1061" t="s">
        <v>546</v>
      </c>
      <c r="C92" s="1062"/>
      <c r="D92" s="1063"/>
      <c r="E92" s="452"/>
      <c r="F92" s="452"/>
      <c r="G92" s="461">
        <f t="shared" si="6"/>
        <v>0</v>
      </c>
    </row>
    <row r="93" spans="2:7" x14ac:dyDescent="0.25">
      <c r="B93" s="1061" t="s">
        <v>547</v>
      </c>
      <c r="C93" s="1062"/>
      <c r="D93" s="1063"/>
      <c r="E93" s="452"/>
      <c r="F93" s="452"/>
      <c r="G93" s="461">
        <f t="shared" si="6"/>
        <v>0</v>
      </c>
    </row>
    <row r="94" spans="2:7" x14ac:dyDescent="0.25">
      <c r="B94" s="1061" t="s">
        <v>548</v>
      </c>
      <c r="C94" s="1062"/>
      <c r="D94" s="1063"/>
      <c r="E94" s="452"/>
      <c r="F94" s="452"/>
      <c r="G94" s="461">
        <f t="shared" si="6"/>
        <v>0</v>
      </c>
    </row>
    <row r="95" spans="2:7" x14ac:dyDescent="0.25">
      <c r="B95" s="1061" t="s">
        <v>549</v>
      </c>
      <c r="C95" s="1062"/>
      <c r="D95" s="1063"/>
      <c r="E95" s="452"/>
      <c r="F95" s="452"/>
      <c r="G95" s="461">
        <f t="shared" si="6"/>
        <v>0</v>
      </c>
    </row>
    <row r="96" spans="2:7" x14ac:dyDescent="0.25">
      <c r="B96" s="1061" t="s">
        <v>550</v>
      </c>
      <c r="C96" s="1062"/>
      <c r="D96" s="1063"/>
      <c r="E96" s="452"/>
      <c r="F96" s="452"/>
      <c r="G96" s="461">
        <f t="shared" si="6"/>
        <v>0</v>
      </c>
    </row>
    <row r="97" spans="2:8" x14ac:dyDescent="0.25">
      <c r="B97" s="1061" t="s">
        <v>551</v>
      </c>
      <c r="C97" s="1062"/>
      <c r="D97" s="1063"/>
      <c r="E97" s="452"/>
      <c r="F97" s="452"/>
      <c r="G97" s="461">
        <f t="shared" si="6"/>
        <v>0</v>
      </c>
    </row>
    <row r="98" spans="2:8" x14ac:dyDescent="0.25">
      <c r="B98" s="1019" t="s">
        <v>552</v>
      </c>
      <c r="C98" s="1073"/>
      <c r="D98" s="1074"/>
      <c r="E98" s="455"/>
      <c r="F98" s="455"/>
      <c r="G98" s="481">
        <f t="shared" si="6"/>
        <v>0</v>
      </c>
    </row>
    <row r="99" spans="2:8" x14ac:dyDescent="0.25">
      <c r="B99" s="1067" t="s">
        <v>372</v>
      </c>
      <c r="C99" s="1068"/>
      <c r="D99" s="1069"/>
      <c r="E99" s="351">
        <f>SUM(E91:E98)</f>
        <v>0</v>
      </c>
      <c r="F99" s="351">
        <f>SUM(F91:F98)</f>
        <v>0</v>
      </c>
      <c r="G99" s="351">
        <f>SUM(G91:G98)</f>
        <v>0</v>
      </c>
    </row>
    <row r="101" spans="2:8" x14ac:dyDescent="0.25">
      <c r="B101" s="362" t="s">
        <v>553</v>
      </c>
      <c r="C101" s="482"/>
      <c r="D101" s="482"/>
      <c r="E101" s="482"/>
      <c r="F101" s="482"/>
      <c r="G101" s="482"/>
      <c r="H101" s="482"/>
    </row>
    <row r="102" spans="2:8" x14ac:dyDescent="0.25">
      <c r="B102" s="237" t="s">
        <v>871</v>
      </c>
    </row>
    <row r="104" spans="2:8" x14ac:dyDescent="0.25">
      <c r="B104" s="362" t="s">
        <v>576</v>
      </c>
      <c r="C104" s="482"/>
      <c r="D104" s="482"/>
      <c r="E104" s="482"/>
    </row>
    <row r="105" spans="2:8" ht="63.75" x14ac:dyDescent="0.25">
      <c r="B105" s="1099" t="s">
        <v>371</v>
      </c>
      <c r="C105" s="1100"/>
      <c r="D105" s="1101"/>
      <c r="E105" s="458" t="s">
        <v>872</v>
      </c>
      <c r="F105" s="458" t="s">
        <v>873</v>
      </c>
      <c r="G105" s="458" t="s">
        <v>513</v>
      </c>
    </row>
    <row r="106" spans="2:8" x14ac:dyDescent="0.25">
      <c r="B106" s="1110"/>
      <c r="C106" s="1111"/>
      <c r="D106" s="1112"/>
      <c r="E106" s="527"/>
      <c r="F106" s="527"/>
      <c r="G106" s="484">
        <f>+E106-F106</f>
        <v>0</v>
      </c>
    </row>
    <row r="107" spans="2:8" x14ac:dyDescent="0.25">
      <c r="B107" s="1134"/>
      <c r="C107" s="1135"/>
      <c r="D107" s="1136"/>
      <c r="E107" s="528"/>
      <c r="F107" s="528"/>
      <c r="G107" s="485">
        <f>+E107-F107</f>
        <v>0</v>
      </c>
    </row>
    <row r="108" spans="2:8" x14ac:dyDescent="0.25">
      <c r="B108" s="1137"/>
      <c r="C108" s="1138"/>
      <c r="D108" s="1139"/>
      <c r="E108" s="497"/>
      <c r="F108" s="497"/>
      <c r="G108" s="486">
        <f>+E108-F108</f>
        <v>0</v>
      </c>
    </row>
    <row r="109" spans="2:8" x14ac:dyDescent="0.25">
      <c r="B109" s="1067" t="s">
        <v>372</v>
      </c>
      <c r="C109" s="1068"/>
      <c r="D109" s="1069"/>
      <c r="E109" s="487">
        <f>SUM(E106:E108)</f>
        <v>0</v>
      </c>
      <c r="F109" s="487">
        <f>SUM(F106:F108)</f>
        <v>0</v>
      </c>
      <c r="G109" s="487">
        <f>SUM(G106:G108)</f>
        <v>0</v>
      </c>
    </row>
    <row r="111" spans="2:8" x14ac:dyDescent="0.25">
      <c r="B111" s="362" t="s">
        <v>579</v>
      </c>
    </row>
    <row r="112" spans="2:8" x14ac:dyDescent="0.25">
      <c r="B112" s="1099" t="s">
        <v>371</v>
      </c>
      <c r="C112" s="1100"/>
      <c r="D112" s="1100"/>
      <c r="E112" s="1101"/>
      <c r="F112" s="458" t="s">
        <v>481</v>
      </c>
      <c r="G112" s="458" t="s">
        <v>513</v>
      </c>
    </row>
    <row r="113" spans="2:7" x14ac:dyDescent="0.25">
      <c r="B113" s="1107" t="s">
        <v>874</v>
      </c>
      <c r="C113" s="1108"/>
      <c r="D113" s="1108"/>
      <c r="E113" s="1109"/>
      <c r="F113" s="529"/>
      <c r="G113" s="489">
        <f>-F113</f>
        <v>0</v>
      </c>
    </row>
    <row r="114" spans="2:7" x14ac:dyDescent="0.25">
      <c r="B114" s="1067" t="s">
        <v>372</v>
      </c>
      <c r="C114" s="1068"/>
      <c r="D114" s="1068"/>
      <c r="E114" s="1068"/>
      <c r="F114" s="1069"/>
      <c r="G114" s="351">
        <f>+G113</f>
        <v>0</v>
      </c>
    </row>
    <row r="116" spans="2:7" x14ac:dyDescent="0.25">
      <c r="B116" s="362" t="s">
        <v>581</v>
      </c>
      <c r="C116" s="362"/>
      <c r="D116" s="362"/>
      <c r="E116" s="362"/>
    </row>
    <row r="117" spans="2:7" x14ac:dyDescent="0.25">
      <c r="B117" s="1099" t="s">
        <v>371</v>
      </c>
      <c r="C117" s="1100"/>
      <c r="D117" s="1100"/>
      <c r="E117" s="1101"/>
      <c r="F117" s="458" t="s">
        <v>481</v>
      </c>
      <c r="G117" s="458" t="s">
        <v>513</v>
      </c>
    </row>
    <row r="118" spans="2:7" ht="25.5" customHeight="1" x14ac:dyDescent="0.25">
      <c r="B118" s="1107" t="s">
        <v>875</v>
      </c>
      <c r="C118" s="1108"/>
      <c r="D118" s="1108"/>
      <c r="E118" s="1109"/>
      <c r="F118" s="529"/>
      <c r="G118" s="491">
        <f>-F118</f>
        <v>0</v>
      </c>
    </row>
    <row r="119" spans="2:7" x14ac:dyDescent="0.25">
      <c r="B119" s="1067" t="s">
        <v>372</v>
      </c>
      <c r="C119" s="1068"/>
      <c r="D119" s="1068"/>
      <c r="E119" s="1068"/>
      <c r="F119" s="1069"/>
      <c r="G119" s="351">
        <f>+G118</f>
        <v>0</v>
      </c>
    </row>
    <row r="121" spans="2:7" x14ac:dyDescent="0.25">
      <c r="B121" s="362" t="s">
        <v>583</v>
      </c>
      <c r="C121" s="362"/>
      <c r="D121" s="362"/>
      <c r="E121" s="362"/>
    </row>
    <row r="122" spans="2:7" ht="76.5" x14ac:dyDescent="0.25">
      <c r="B122" s="458" t="s">
        <v>371</v>
      </c>
      <c r="C122" s="458" t="s">
        <v>876</v>
      </c>
      <c r="D122" s="458" t="s">
        <v>585</v>
      </c>
      <c r="E122" s="458" t="s">
        <v>586</v>
      </c>
      <c r="F122" s="458" t="s">
        <v>877</v>
      </c>
      <c r="G122" s="458" t="s">
        <v>513</v>
      </c>
    </row>
    <row r="123" spans="2:7" x14ac:dyDescent="0.25">
      <c r="B123" s="459"/>
      <c r="C123" s="451"/>
      <c r="D123" s="451"/>
      <c r="E123" s="472">
        <f>+C123*D123/100</f>
        <v>0</v>
      </c>
      <c r="F123" s="451"/>
      <c r="G123" s="480">
        <f>+E123-F123</f>
        <v>0</v>
      </c>
    </row>
    <row r="124" spans="2:7" x14ac:dyDescent="0.25">
      <c r="B124" s="462"/>
      <c r="C124" s="452"/>
      <c r="D124" s="452"/>
      <c r="E124" s="474">
        <f>+C124*D124/100</f>
        <v>0</v>
      </c>
      <c r="F124" s="452"/>
      <c r="G124" s="461">
        <f>+E124-F124</f>
        <v>0</v>
      </c>
    </row>
    <row r="125" spans="2:7" x14ac:dyDescent="0.25">
      <c r="B125" s="464"/>
      <c r="C125" s="455"/>
      <c r="D125" s="455"/>
      <c r="E125" s="476">
        <f>+C125*D125/100</f>
        <v>0</v>
      </c>
      <c r="F125" s="455"/>
      <c r="G125" s="481">
        <f>+E125-F125</f>
        <v>0</v>
      </c>
    </row>
    <row r="126" spans="2:7" x14ac:dyDescent="0.25">
      <c r="B126" s="477" t="s">
        <v>372</v>
      </c>
      <c r="C126" s="351">
        <f>SUM(C123:C125)</f>
        <v>0</v>
      </c>
      <c r="D126" s="351"/>
      <c r="E126" s="351">
        <f>SUM(E123:E125)</f>
        <v>0</v>
      </c>
      <c r="F126" s="351">
        <f>SUM(F123:F125)</f>
        <v>0</v>
      </c>
      <c r="G126" s="351">
        <f>SUM(G123:G125)</f>
        <v>0</v>
      </c>
    </row>
    <row r="128" spans="2:7" x14ac:dyDescent="0.25">
      <c r="B128" s="362" t="s">
        <v>587</v>
      </c>
      <c r="C128" s="362"/>
      <c r="D128" s="362"/>
      <c r="E128" s="362"/>
    </row>
    <row r="129" spans="2:7" ht="63.75" x14ac:dyDescent="0.25">
      <c r="B129" s="1119" t="s">
        <v>371</v>
      </c>
      <c r="C129" s="1119"/>
      <c r="D129" s="1119"/>
      <c r="E129" s="458" t="s">
        <v>878</v>
      </c>
      <c r="F129" s="458" t="s">
        <v>879</v>
      </c>
      <c r="G129" s="458" t="s">
        <v>513</v>
      </c>
    </row>
    <row r="130" spans="2:7" x14ac:dyDescent="0.25">
      <c r="B130" s="1118" t="s">
        <v>880</v>
      </c>
      <c r="C130" s="1118"/>
      <c r="D130" s="1118"/>
      <c r="E130" s="460"/>
      <c r="F130" s="460"/>
      <c r="G130" s="484">
        <f>-E130+F130</f>
        <v>0</v>
      </c>
    </row>
    <row r="131" spans="2:7" x14ac:dyDescent="0.25">
      <c r="B131" s="1119" t="s">
        <v>372</v>
      </c>
      <c r="C131" s="1119"/>
      <c r="D131" s="1119"/>
      <c r="E131" s="493">
        <f>+E130</f>
        <v>0</v>
      </c>
      <c r="F131" s="493">
        <f>+F130</f>
        <v>0</v>
      </c>
      <c r="G131" s="487">
        <f>+G130</f>
        <v>0</v>
      </c>
    </row>
    <row r="133" spans="2:7" x14ac:dyDescent="0.25">
      <c r="B133" s="362" t="s">
        <v>591</v>
      </c>
      <c r="C133" s="339"/>
      <c r="D133" s="339"/>
      <c r="E133" s="339"/>
    </row>
    <row r="134" spans="2:7" x14ac:dyDescent="0.25">
      <c r="B134" s="1099" t="s">
        <v>371</v>
      </c>
      <c r="C134" s="1100"/>
      <c r="D134" s="1100"/>
      <c r="E134" s="1101"/>
      <c r="F134" s="458" t="s">
        <v>481</v>
      </c>
      <c r="G134" s="458" t="s">
        <v>513</v>
      </c>
    </row>
    <row r="135" spans="2:7" ht="12" customHeight="1" x14ac:dyDescent="0.25">
      <c r="B135" s="413" t="s">
        <v>592</v>
      </c>
      <c r="C135" s="1107" t="s">
        <v>881</v>
      </c>
      <c r="D135" s="1108"/>
      <c r="E135" s="1108"/>
      <c r="F135" s="530"/>
      <c r="G135" s="495">
        <f>+F135</f>
        <v>0</v>
      </c>
    </row>
    <row r="136" spans="2:7" ht="12" customHeight="1" x14ac:dyDescent="0.25">
      <c r="B136" s="416" t="s">
        <v>594</v>
      </c>
      <c r="C136" s="1107" t="s">
        <v>882</v>
      </c>
      <c r="D136" s="1108"/>
      <c r="E136" s="1109"/>
      <c r="F136" s="530"/>
      <c r="G136" s="495">
        <f>-F136</f>
        <v>0</v>
      </c>
    </row>
    <row r="137" spans="2:7" ht="12.75" customHeight="1" x14ac:dyDescent="0.25">
      <c r="B137" s="1018" t="s">
        <v>596</v>
      </c>
      <c r="C137" s="1120" t="s">
        <v>883</v>
      </c>
      <c r="D137" s="1121"/>
      <c r="E137" s="1122"/>
      <c r="F137" s="531"/>
      <c r="G137" s="1123">
        <f>+F138-F137</f>
        <v>0</v>
      </c>
    </row>
    <row r="138" spans="2:7" ht="23.25" customHeight="1" x14ac:dyDescent="0.25">
      <c r="B138" s="1019"/>
      <c r="C138" s="1019" t="s">
        <v>884</v>
      </c>
      <c r="D138" s="1073"/>
      <c r="E138" s="1074"/>
      <c r="F138" s="455"/>
      <c r="G138" s="1124"/>
    </row>
    <row r="139" spans="2:7" ht="15" customHeight="1" x14ac:dyDescent="0.25">
      <c r="B139" s="1020" t="s">
        <v>599</v>
      </c>
      <c r="C139" s="498" t="s">
        <v>885</v>
      </c>
      <c r="D139" s="499"/>
      <c r="E139" s="499"/>
      <c r="F139" s="451"/>
      <c r="G139" s="1116">
        <f>+F139-F140</f>
        <v>0</v>
      </c>
    </row>
    <row r="140" spans="2:7" x14ac:dyDescent="0.25">
      <c r="B140" s="1021"/>
      <c r="C140" s="500" t="s">
        <v>886</v>
      </c>
      <c r="D140" s="501"/>
      <c r="E140" s="501"/>
      <c r="F140" s="455"/>
      <c r="G140" s="1117"/>
    </row>
    <row r="141" spans="2:7" x14ac:dyDescent="0.25">
      <c r="B141" s="418" t="s">
        <v>602</v>
      </c>
      <c r="C141" s="502" t="s">
        <v>603</v>
      </c>
      <c r="D141" s="503"/>
      <c r="E141" s="503"/>
      <c r="F141" s="510"/>
      <c r="G141" s="486">
        <f>-F141</f>
        <v>0</v>
      </c>
    </row>
    <row r="142" spans="2:7" x14ac:dyDescent="0.25">
      <c r="B142" s="1067" t="s">
        <v>372</v>
      </c>
      <c r="C142" s="1068"/>
      <c r="D142" s="1068"/>
      <c r="E142" s="1068"/>
      <c r="F142" s="1069"/>
      <c r="G142" s="351">
        <f>SUM(G135:G141)</f>
        <v>0</v>
      </c>
    </row>
    <row r="143" spans="2:7" s="534" customFormat="1" x14ac:dyDescent="0.25">
      <c r="B143" s="532"/>
      <c r="C143" s="532"/>
      <c r="D143" s="532"/>
      <c r="E143" s="532"/>
      <c r="F143" s="532"/>
      <c r="G143" s="533"/>
    </row>
    <row r="144" spans="2:7" x14ac:dyDescent="0.25">
      <c r="B144" s="362" t="s">
        <v>604</v>
      </c>
      <c r="C144" s="339"/>
      <c r="D144" s="339"/>
    </row>
    <row r="145" spans="2:7" x14ac:dyDescent="0.25">
      <c r="B145" s="507" t="s">
        <v>371</v>
      </c>
      <c r="C145" s="508"/>
      <c r="D145" s="508"/>
      <c r="E145" s="508"/>
      <c r="F145" s="458" t="s">
        <v>481</v>
      </c>
      <c r="G145" s="458" t="s">
        <v>513</v>
      </c>
    </row>
    <row r="146" spans="2:7" x14ac:dyDescent="0.25">
      <c r="B146" s="1058" t="s">
        <v>887</v>
      </c>
      <c r="C146" s="1059"/>
      <c r="D146" s="1059"/>
      <c r="E146" s="1060"/>
      <c r="F146" s="460"/>
      <c r="G146" s="484">
        <f>-F146</f>
        <v>0</v>
      </c>
    </row>
    <row r="147" spans="2:7" ht="24.75" customHeight="1" x14ac:dyDescent="0.25">
      <c r="B147" s="1019" t="s">
        <v>888</v>
      </c>
      <c r="C147" s="1073"/>
      <c r="D147" s="1073"/>
      <c r="E147" s="1074"/>
      <c r="F147" s="465"/>
      <c r="G147" s="486">
        <f>-F147</f>
        <v>0</v>
      </c>
    </row>
    <row r="148" spans="2:7" x14ac:dyDescent="0.25">
      <c r="B148" s="1067" t="s">
        <v>372</v>
      </c>
      <c r="C148" s="1068"/>
      <c r="D148" s="1068"/>
      <c r="E148" s="1068"/>
      <c r="F148" s="1069"/>
      <c r="G148" s="351">
        <f>SUM(G146:G147)</f>
        <v>0</v>
      </c>
    </row>
    <row r="150" spans="2:7" x14ac:dyDescent="0.25">
      <c r="B150" s="362" t="s">
        <v>607</v>
      </c>
      <c r="C150" s="339"/>
      <c r="D150" s="339"/>
      <c r="E150" s="339"/>
    </row>
    <row r="151" spans="2:7" x14ac:dyDescent="0.25">
      <c r="B151" s="1099" t="s">
        <v>371</v>
      </c>
      <c r="C151" s="1100"/>
      <c r="D151" s="1100"/>
      <c r="E151" s="1101"/>
      <c r="F151" s="509" t="s">
        <v>481</v>
      </c>
      <c r="G151" s="458" t="s">
        <v>513</v>
      </c>
    </row>
    <row r="152" spans="2:7" s="339" customFormat="1" x14ac:dyDescent="0.25">
      <c r="B152" s="1058" t="s">
        <v>608</v>
      </c>
      <c r="C152" s="1059"/>
      <c r="D152" s="1059"/>
      <c r="E152" s="1060"/>
      <c r="F152" s="460"/>
      <c r="G152" s="484">
        <f>-F152</f>
        <v>0</v>
      </c>
    </row>
    <row r="153" spans="2:7" s="339" customFormat="1" x14ac:dyDescent="0.25">
      <c r="B153" s="1019" t="s">
        <v>609</v>
      </c>
      <c r="C153" s="1073"/>
      <c r="D153" s="1073"/>
      <c r="E153" s="1074"/>
      <c r="F153" s="465"/>
      <c r="G153" s="486">
        <f>-F153</f>
        <v>0</v>
      </c>
    </row>
    <row r="154" spans="2:7" x14ac:dyDescent="0.25">
      <c r="B154" s="1067" t="s">
        <v>372</v>
      </c>
      <c r="C154" s="1068"/>
      <c r="D154" s="1068"/>
      <c r="E154" s="1068"/>
      <c r="F154" s="1069"/>
      <c r="G154" s="351">
        <f>SUM(G152:G153)</f>
        <v>0</v>
      </c>
    </row>
    <row r="156" spans="2:7" x14ac:dyDescent="0.25">
      <c r="B156" s="362" t="s">
        <v>610</v>
      </c>
      <c r="C156" s="339"/>
    </row>
    <row r="157" spans="2:7" x14ac:dyDescent="0.25">
      <c r="B157" s="1099" t="s">
        <v>371</v>
      </c>
      <c r="C157" s="1100"/>
      <c r="D157" s="1100"/>
      <c r="E157" s="1101"/>
      <c r="F157" s="509" t="s">
        <v>481</v>
      </c>
      <c r="G157" s="458" t="s">
        <v>513</v>
      </c>
    </row>
    <row r="158" spans="2:7" ht="12" customHeight="1" x14ac:dyDescent="0.25">
      <c r="B158" s="1058" t="s">
        <v>889</v>
      </c>
      <c r="C158" s="1059"/>
      <c r="D158" s="1059"/>
      <c r="E158" s="1060"/>
      <c r="F158" s="460"/>
      <c r="G158" s="480">
        <f>+F158</f>
        <v>0</v>
      </c>
    </row>
    <row r="159" spans="2:7" x14ac:dyDescent="0.25">
      <c r="B159" s="1019" t="s">
        <v>890</v>
      </c>
      <c r="C159" s="1073"/>
      <c r="D159" s="1073"/>
      <c r="E159" s="1074"/>
      <c r="F159" s="465"/>
      <c r="G159" s="481">
        <f>-F159</f>
        <v>0</v>
      </c>
    </row>
    <row r="160" spans="2:7" x14ac:dyDescent="0.25">
      <c r="B160" s="1067" t="s">
        <v>372</v>
      </c>
      <c r="C160" s="1068"/>
      <c r="D160" s="1068"/>
      <c r="E160" s="1068"/>
      <c r="F160" s="1069"/>
      <c r="G160" s="351">
        <f>SUM(G158:G159)</f>
        <v>0</v>
      </c>
    </row>
    <row r="162" spans="2:7" x14ac:dyDescent="0.25">
      <c r="B162" s="362" t="s">
        <v>613</v>
      </c>
      <c r="C162" s="339"/>
      <c r="D162" s="339"/>
      <c r="E162" s="339"/>
    </row>
    <row r="163" spans="2:7" ht="63.75" x14ac:dyDescent="0.25">
      <c r="B163" s="1099" t="s">
        <v>371</v>
      </c>
      <c r="C163" s="1100"/>
      <c r="D163" s="1101"/>
      <c r="E163" s="458" t="s">
        <v>891</v>
      </c>
      <c r="F163" s="458" t="s">
        <v>892</v>
      </c>
      <c r="G163" s="458" t="s">
        <v>513</v>
      </c>
    </row>
    <row r="164" spans="2:7" x14ac:dyDescent="0.25">
      <c r="B164" s="1107" t="s">
        <v>616</v>
      </c>
      <c r="C164" s="1108"/>
      <c r="D164" s="1109"/>
      <c r="E164" s="510"/>
      <c r="F164" s="510"/>
      <c r="G164" s="511">
        <f>-E164+F164</f>
        <v>0</v>
      </c>
    </row>
    <row r="165" spans="2:7" x14ac:dyDescent="0.25">
      <c r="B165" s="1113" t="s">
        <v>617</v>
      </c>
      <c r="C165" s="1114"/>
      <c r="D165" s="1114"/>
      <c r="E165" s="1115"/>
      <c r="F165" s="535"/>
      <c r="G165" s="512">
        <f>+F165</f>
        <v>0</v>
      </c>
    </row>
    <row r="166" spans="2:7" x14ac:dyDescent="0.25">
      <c r="B166" s="1067" t="s">
        <v>372</v>
      </c>
      <c r="C166" s="1068"/>
      <c r="D166" s="1068"/>
      <c r="E166" s="1068"/>
      <c r="F166" s="1069"/>
      <c r="G166" s="351">
        <f>SUM(G164:G165)</f>
        <v>0</v>
      </c>
    </row>
    <row r="168" spans="2:7" x14ac:dyDescent="0.25">
      <c r="B168" s="362" t="s">
        <v>618</v>
      </c>
      <c r="C168" s="339"/>
      <c r="D168" s="339"/>
      <c r="E168" s="339"/>
    </row>
    <row r="169" spans="2:7" ht="51" x14ac:dyDescent="0.25">
      <c r="B169" s="1099" t="s">
        <v>371</v>
      </c>
      <c r="C169" s="1100"/>
      <c r="D169" s="1101"/>
      <c r="E169" s="458" t="s">
        <v>893</v>
      </c>
      <c r="F169" s="458" t="s">
        <v>894</v>
      </c>
      <c r="G169" s="458" t="s">
        <v>513</v>
      </c>
    </row>
    <row r="170" spans="2:7" x14ac:dyDescent="0.25">
      <c r="B170" s="1107" t="s">
        <v>621</v>
      </c>
      <c r="C170" s="1108"/>
      <c r="D170" s="1109"/>
      <c r="E170" s="510"/>
      <c r="F170" s="510"/>
      <c r="G170" s="511">
        <f>-E170+F170</f>
        <v>0</v>
      </c>
    </row>
    <row r="171" spans="2:7" x14ac:dyDescent="0.25">
      <c r="B171" s="1107" t="s">
        <v>1267</v>
      </c>
      <c r="C171" s="1108"/>
      <c r="D171" s="1108"/>
      <c r="E171" s="1109"/>
      <c r="F171" s="490"/>
      <c r="G171" s="491">
        <f>+F171</f>
        <v>0</v>
      </c>
    </row>
    <row r="172" spans="2:7" x14ac:dyDescent="0.25">
      <c r="B172" s="1067" t="s">
        <v>372</v>
      </c>
      <c r="C172" s="1068"/>
      <c r="D172" s="1068"/>
      <c r="E172" s="1068"/>
      <c r="F172" s="1069"/>
      <c r="G172" s="351">
        <f>SUM(G170:G171)</f>
        <v>0</v>
      </c>
    </row>
    <row r="174" spans="2:7" x14ac:dyDescent="0.25">
      <c r="B174" s="362" t="s">
        <v>622</v>
      </c>
      <c r="C174" s="362"/>
      <c r="D174" s="362"/>
      <c r="E174" s="362"/>
    </row>
    <row r="175" spans="2:7" ht="38.25" x14ac:dyDescent="0.25">
      <c r="B175" s="1099" t="s">
        <v>371</v>
      </c>
      <c r="C175" s="1100"/>
      <c r="D175" s="1101"/>
      <c r="E175" s="458" t="s">
        <v>895</v>
      </c>
      <c r="F175" s="458" t="s">
        <v>896</v>
      </c>
      <c r="G175" s="458" t="s">
        <v>513</v>
      </c>
    </row>
    <row r="176" spans="2:7" x14ac:dyDescent="0.25">
      <c r="B176" s="1102"/>
      <c r="C176" s="1103"/>
      <c r="D176" s="1104"/>
      <c r="E176" s="451"/>
      <c r="F176" s="451"/>
      <c r="G176" s="480">
        <f>-E176+F176</f>
        <v>0</v>
      </c>
    </row>
    <row r="177" spans="2:7" x14ac:dyDescent="0.25">
      <c r="B177" s="514"/>
      <c r="C177" s="515"/>
      <c r="D177" s="516"/>
      <c r="E177" s="452"/>
      <c r="F177" s="452"/>
      <c r="G177" s="461">
        <f>-E177+F177</f>
        <v>0</v>
      </c>
    </row>
    <row r="178" spans="2:7" x14ac:dyDescent="0.25">
      <c r="B178" s="517"/>
      <c r="C178" s="518"/>
      <c r="D178" s="519"/>
      <c r="E178" s="455"/>
      <c r="F178" s="455"/>
      <c r="G178" s="481">
        <f>-E178+F178</f>
        <v>0</v>
      </c>
    </row>
    <row r="179" spans="2:7" x14ac:dyDescent="0.25">
      <c r="B179" s="1067" t="s">
        <v>372</v>
      </c>
      <c r="C179" s="1068"/>
      <c r="D179" s="1069"/>
      <c r="E179" s="351">
        <f>SUM(E176:E178)</f>
        <v>0</v>
      </c>
      <c r="F179" s="351">
        <f>SUM(F176:F178)</f>
        <v>0</v>
      </c>
      <c r="G179" s="351">
        <f>SUM(G176:G178)</f>
        <v>0</v>
      </c>
    </row>
    <row r="181" spans="2:7" x14ac:dyDescent="0.25">
      <c r="B181" s="362" t="s">
        <v>625</v>
      </c>
      <c r="C181" s="362"/>
      <c r="D181" s="362"/>
      <c r="E181" s="362"/>
      <c r="F181" s="240"/>
    </row>
    <row r="182" spans="2:7" ht="63.75" x14ac:dyDescent="0.25">
      <c r="B182" s="1099" t="s">
        <v>371</v>
      </c>
      <c r="C182" s="1100"/>
      <c r="D182" s="1101"/>
      <c r="E182" s="458" t="s">
        <v>897</v>
      </c>
      <c r="F182" s="458" t="s">
        <v>898</v>
      </c>
      <c r="G182" s="458" t="s">
        <v>513</v>
      </c>
    </row>
    <row r="183" spans="2:7" x14ac:dyDescent="0.25">
      <c r="B183" s="1110"/>
      <c r="C183" s="1111"/>
      <c r="D183" s="1112"/>
      <c r="E183" s="451"/>
      <c r="F183" s="451"/>
      <c r="G183" s="480">
        <f>+E183-F183</f>
        <v>0</v>
      </c>
    </row>
    <row r="184" spans="2:7" x14ac:dyDescent="0.25">
      <c r="B184" s="521"/>
      <c r="C184" s="522"/>
      <c r="D184" s="523"/>
      <c r="E184" s="452"/>
      <c r="F184" s="452"/>
      <c r="G184" s="461">
        <f>+E184-F184</f>
        <v>0</v>
      </c>
    </row>
    <row r="185" spans="2:7" x14ac:dyDescent="0.25">
      <c r="B185" s="524"/>
      <c r="C185" s="525"/>
      <c r="D185" s="526"/>
      <c r="E185" s="455"/>
      <c r="F185" s="455"/>
      <c r="G185" s="481">
        <f>+E185-F185</f>
        <v>0</v>
      </c>
    </row>
    <row r="186" spans="2:7" x14ac:dyDescent="0.25">
      <c r="B186" s="1067" t="s">
        <v>372</v>
      </c>
      <c r="C186" s="1068"/>
      <c r="D186" s="1069"/>
      <c r="E186" s="351">
        <f>SUM(E183:E185)</f>
        <v>0</v>
      </c>
      <c r="F186" s="351">
        <f>SUM(F183:F185)</f>
        <v>0</v>
      </c>
      <c r="G186" s="351">
        <f>SUM(G183:G185)</f>
        <v>0</v>
      </c>
    </row>
    <row r="188" spans="2:7" x14ac:dyDescent="0.25">
      <c r="B188" s="362" t="s">
        <v>628</v>
      </c>
      <c r="C188" s="362"/>
      <c r="D188" s="362"/>
      <c r="E188" s="362"/>
    </row>
    <row r="189" spans="2:7" ht="89.25" x14ac:dyDescent="0.25">
      <c r="B189" s="1099" t="s">
        <v>371</v>
      </c>
      <c r="C189" s="1100"/>
      <c r="D189" s="1101"/>
      <c r="E189" s="458" t="s">
        <v>899</v>
      </c>
      <c r="F189" s="458" t="s">
        <v>900</v>
      </c>
      <c r="G189" s="458" t="s">
        <v>513</v>
      </c>
    </row>
    <row r="190" spans="2:7" x14ac:dyDescent="0.25">
      <c r="B190" s="1105" t="s">
        <v>631</v>
      </c>
      <c r="C190" s="1003"/>
      <c r="D190" s="1106"/>
      <c r="E190" s="490"/>
      <c r="F190" s="490"/>
      <c r="G190" s="491">
        <f>+F190-E190</f>
        <v>0</v>
      </c>
    </row>
    <row r="191" spans="2:7" x14ac:dyDescent="0.25">
      <c r="B191" s="1067" t="s">
        <v>372</v>
      </c>
      <c r="C191" s="1068"/>
      <c r="D191" s="1069"/>
      <c r="E191" s="351">
        <f>SUM(E190:E190)</f>
        <v>0</v>
      </c>
      <c r="F191" s="351">
        <f>SUM(F190:F190)</f>
        <v>0</v>
      </c>
      <c r="G191" s="351">
        <f>SUM(G190:G190)</f>
        <v>0</v>
      </c>
    </row>
    <row r="193" spans="2:7" x14ac:dyDescent="0.25">
      <c r="B193" s="362" t="s">
        <v>632</v>
      </c>
      <c r="C193" s="339"/>
    </row>
    <row r="194" spans="2:7" x14ac:dyDescent="0.25">
      <c r="B194" s="507" t="s">
        <v>371</v>
      </c>
      <c r="C194" s="508"/>
      <c r="D194" s="508"/>
      <c r="E194" s="508"/>
      <c r="F194" s="479" t="s">
        <v>481</v>
      </c>
      <c r="G194" s="458" t="s">
        <v>513</v>
      </c>
    </row>
    <row r="195" spans="2:7" x14ac:dyDescent="0.25">
      <c r="B195" s="1058" t="s">
        <v>901</v>
      </c>
      <c r="C195" s="1059"/>
      <c r="D195" s="1059"/>
      <c r="E195" s="1060"/>
      <c r="F195" s="451"/>
      <c r="G195" s="480">
        <f>+F195</f>
        <v>0</v>
      </c>
    </row>
    <row r="196" spans="2:7" x14ac:dyDescent="0.25">
      <c r="B196" s="1019" t="s">
        <v>902</v>
      </c>
      <c r="C196" s="1073"/>
      <c r="D196" s="1073"/>
      <c r="E196" s="1074"/>
      <c r="F196" s="536"/>
      <c r="G196" s="461">
        <f>-F196</f>
        <v>0</v>
      </c>
    </row>
    <row r="197" spans="2:7" x14ac:dyDescent="0.25">
      <c r="B197" s="1067" t="s">
        <v>372</v>
      </c>
      <c r="C197" s="1068"/>
      <c r="D197" s="1068"/>
      <c r="E197" s="1068"/>
      <c r="F197" s="1069"/>
      <c r="G197" s="351">
        <f>SUM(G195:G196)</f>
        <v>0</v>
      </c>
    </row>
    <row r="199" spans="2:7" x14ac:dyDescent="0.25">
      <c r="B199" s="362" t="s">
        <v>635</v>
      </c>
      <c r="C199" s="362"/>
      <c r="D199" s="362"/>
      <c r="E199" s="362"/>
    </row>
    <row r="200" spans="2:7" ht="25.5" x14ac:dyDescent="0.25">
      <c r="B200" s="458" t="s">
        <v>371</v>
      </c>
      <c r="C200" s="1097" t="s">
        <v>395</v>
      </c>
      <c r="D200" s="1097"/>
      <c r="E200" s="458" t="s">
        <v>903</v>
      </c>
      <c r="F200" s="458" t="s">
        <v>904</v>
      </c>
      <c r="G200" s="458" t="s">
        <v>513</v>
      </c>
    </row>
    <row r="201" spans="2:7" x14ac:dyDescent="0.25">
      <c r="B201" s="459"/>
      <c r="C201" s="1098"/>
      <c r="D201" s="1098"/>
      <c r="E201" s="451"/>
      <c r="F201" s="451"/>
      <c r="G201" s="480">
        <f>+E201-F201</f>
        <v>0</v>
      </c>
    </row>
    <row r="202" spans="2:7" x14ac:dyDescent="0.25">
      <c r="B202" s="462"/>
      <c r="C202" s="1092"/>
      <c r="D202" s="1092"/>
      <c r="E202" s="452"/>
      <c r="F202" s="452"/>
      <c r="G202" s="461">
        <f>+E202-F202</f>
        <v>0</v>
      </c>
    </row>
    <row r="203" spans="2:7" x14ac:dyDescent="0.25">
      <c r="B203" s="462"/>
      <c r="C203" s="1092"/>
      <c r="D203" s="1092"/>
      <c r="E203" s="452"/>
      <c r="F203" s="452"/>
      <c r="G203" s="461">
        <f>+E203-F203</f>
        <v>0</v>
      </c>
    </row>
    <row r="204" spans="2:7" x14ac:dyDescent="0.25">
      <c r="B204" s="462"/>
      <c r="C204" s="1092"/>
      <c r="D204" s="1092"/>
      <c r="E204" s="452"/>
      <c r="F204" s="452"/>
      <c r="G204" s="461">
        <f>+E204-F204</f>
        <v>0</v>
      </c>
    </row>
    <row r="205" spans="2:7" x14ac:dyDescent="0.25">
      <c r="B205" s="464"/>
      <c r="C205" s="1093"/>
      <c r="D205" s="1093"/>
      <c r="E205" s="455"/>
      <c r="F205" s="455"/>
      <c r="G205" s="481">
        <f>+E205-F205</f>
        <v>0</v>
      </c>
    </row>
    <row r="206" spans="2:7" x14ac:dyDescent="0.25">
      <c r="B206" s="1067" t="s">
        <v>372</v>
      </c>
      <c r="C206" s="1068"/>
      <c r="D206" s="1069"/>
      <c r="E206" s="351">
        <f>SUM(E201:E205)</f>
        <v>0</v>
      </c>
      <c r="F206" s="351">
        <f>SUM(F201:F205)</f>
        <v>0</v>
      </c>
      <c r="G206" s="351">
        <f>SUM(G201:G205)</f>
        <v>0</v>
      </c>
    </row>
    <row r="208" spans="2:7" x14ac:dyDescent="0.25">
      <c r="B208" s="362" t="s">
        <v>638</v>
      </c>
      <c r="C208" s="362"/>
      <c r="D208" s="362"/>
      <c r="E208" s="362"/>
    </row>
    <row r="209" spans="2:7" x14ac:dyDescent="0.25">
      <c r="B209" s="1099" t="s">
        <v>371</v>
      </c>
      <c r="C209" s="1100"/>
      <c r="D209" s="1100"/>
      <c r="E209" s="1100"/>
      <c r="F209" s="1101"/>
      <c r="G209" s="458" t="s">
        <v>639</v>
      </c>
    </row>
    <row r="210" spans="2:7" x14ac:dyDescent="0.25">
      <c r="B210" s="1102"/>
      <c r="C210" s="1103"/>
      <c r="D210" s="1103"/>
      <c r="E210" s="1103"/>
      <c r="F210" s="1104"/>
      <c r="G210" s="451"/>
    </row>
    <row r="211" spans="2:7" x14ac:dyDescent="0.25">
      <c r="B211" s="1089"/>
      <c r="C211" s="1090"/>
      <c r="D211" s="1090"/>
      <c r="E211" s="1090"/>
      <c r="F211" s="1091"/>
      <c r="G211" s="452"/>
    </row>
    <row r="212" spans="2:7" x14ac:dyDescent="0.25">
      <c r="B212" s="1089"/>
      <c r="C212" s="1090"/>
      <c r="D212" s="1090"/>
      <c r="E212" s="1090"/>
      <c r="F212" s="1091"/>
      <c r="G212" s="452"/>
    </row>
    <row r="213" spans="2:7" x14ac:dyDescent="0.25">
      <c r="B213" s="1089"/>
      <c r="C213" s="1090"/>
      <c r="D213" s="1090"/>
      <c r="E213" s="1090"/>
      <c r="F213" s="1091"/>
      <c r="G213" s="452"/>
    </row>
    <row r="214" spans="2:7" x14ac:dyDescent="0.25">
      <c r="B214" s="1094"/>
      <c r="C214" s="1095"/>
      <c r="D214" s="1095"/>
      <c r="E214" s="1095"/>
      <c r="F214" s="1096"/>
      <c r="G214" s="455"/>
    </row>
    <row r="215" spans="2:7" x14ac:dyDescent="0.25">
      <c r="B215" s="1067" t="s">
        <v>372</v>
      </c>
      <c r="C215" s="1068"/>
      <c r="D215" s="1068"/>
      <c r="E215" s="1068"/>
      <c r="F215" s="1069"/>
      <c r="G215" s="351">
        <f>SUM(G210:G214)</f>
        <v>0</v>
      </c>
    </row>
    <row r="219" spans="2:7" ht="15.75" x14ac:dyDescent="0.25">
      <c r="B219" s="988" t="s">
        <v>452</v>
      </c>
      <c r="C219" s="988"/>
      <c r="D219" s="988"/>
      <c r="E219" s="988"/>
      <c r="F219" s="988"/>
      <c r="G219" s="988"/>
    </row>
    <row r="221" spans="2:7" ht="25.5" x14ac:dyDescent="0.25">
      <c r="B221" s="458" t="s">
        <v>371</v>
      </c>
      <c r="C221" s="1097" t="s">
        <v>395</v>
      </c>
      <c r="D221" s="1097"/>
      <c r="E221" s="458" t="s">
        <v>903</v>
      </c>
      <c r="F221" s="458" t="s">
        <v>905</v>
      </c>
      <c r="G221" s="458" t="s">
        <v>513</v>
      </c>
    </row>
    <row r="222" spans="2:7" x14ac:dyDescent="0.25">
      <c r="B222" s="459"/>
      <c r="C222" s="1098"/>
      <c r="D222" s="1098"/>
      <c r="E222" s="451"/>
      <c r="F222" s="451"/>
      <c r="G222" s="480">
        <f>+E222-F222</f>
        <v>0</v>
      </c>
    </row>
    <row r="223" spans="2:7" x14ac:dyDescent="0.25">
      <c r="B223" s="462"/>
      <c r="C223" s="1092"/>
      <c r="D223" s="1092"/>
      <c r="E223" s="452"/>
      <c r="F223" s="452"/>
      <c r="G223" s="461">
        <f>+E223-F223</f>
        <v>0</v>
      </c>
    </row>
    <row r="224" spans="2:7" x14ac:dyDescent="0.25">
      <c r="B224" s="462"/>
      <c r="C224" s="1092"/>
      <c r="D224" s="1092"/>
      <c r="E224" s="452"/>
      <c r="F224" s="452"/>
      <c r="G224" s="461">
        <f>+E224-F224</f>
        <v>0</v>
      </c>
    </row>
    <row r="225" spans="2:7" x14ac:dyDescent="0.25">
      <c r="B225" s="462"/>
      <c r="C225" s="1092"/>
      <c r="D225" s="1092"/>
      <c r="E225" s="452"/>
      <c r="F225" s="452"/>
      <c r="G225" s="461">
        <f>+E225-F225</f>
        <v>0</v>
      </c>
    </row>
    <row r="226" spans="2:7" x14ac:dyDescent="0.25">
      <c r="B226" s="464"/>
      <c r="C226" s="1093"/>
      <c r="D226" s="1093"/>
      <c r="E226" s="455"/>
      <c r="F226" s="455"/>
      <c r="G226" s="481">
        <f>+E226-F226</f>
        <v>0</v>
      </c>
    </row>
    <row r="227" spans="2:7" x14ac:dyDescent="0.25">
      <c r="B227" s="1067" t="s">
        <v>372</v>
      </c>
      <c r="C227" s="1068"/>
      <c r="D227" s="1069"/>
      <c r="E227" s="351">
        <f>SUM(E222:E226)</f>
        <v>0</v>
      </c>
      <c r="F227" s="351">
        <f>SUM(F222:F226)</f>
        <v>0</v>
      </c>
      <c r="G227" s="351">
        <f>SUM(G222:G226)</f>
        <v>0</v>
      </c>
    </row>
  </sheetData>
  <mergeCells count="131">
    <mergeCell ref="B2:G2"/>
    <mergeCell ref="B4:F4"/>
    <mergeCell ref="B5:F5"/>
    <mergeCell ref="B6:F6"/>
    <mergeCell ref="B7:F7"/>
    <mergeCell ref="B8:F8"/>
    <mergeCell ref="B9:F9"/>
    <mergeCell ref="B10:F10"/>
    <mergeCell ref="B11:F11"/>
    <mergeCell ref="B12:F12"/>
    <mergeCell ref="B14:F14"/>
    <mergeCell ref="B15:F15"/>
    <mergeCell ref="B16:F16"/>
    <mergeCell ref="B17:F17"/>
    <mergeCell ref="B18:F18"/>
    <mergeCell ref="B19:F19"/>
    <mergeCell ref="B20:F20"/>
    <mergeCell ref="B21:F21"/>
    <mergeCell ref="B23:F23"/>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7:F47"/>
    <mergeCell ref="B49:F49"/>
    <mergeCell ref="B51:F51"/>
    <mergeCell ref="B55:G55"/>
    <mergeCell ref="B90:D90"/>
    <mergeCell ref="B91:D91"/>
    <mergeCell ref="B92:D92"/>
    <mergeCell ref="B93:D93"/>
    <mergeCell ref="B94:D94"/>
    <mergeCell ref="B95:D95"/>
    <mergeCell ref="B96:D96"/>
    <mergeCell ref="B97:D97"/>
    <mergeCell ref="B98:D98"/>
    <mergeCell ref="B99:D99"/>
    <mergeCell ref="B105:D105"/>
    <mergeCell ref="B106:D106"/>
    <mergeCell ref="B107:D107"/>
    <mergeCell ref="B108:D108"/>
    <mergeCell ref="B109:D109"/>
    <mergeCell ref="B112:E112"/>
    <mergeCell ref="B113:E113"/>
    <mergeCell ref="B114:F114"/>
    <mergeCell ref="B117:E117"/>
    <mergeCell ref="B118:E118"/>
    <mergeCell ref="B119:F119"/>
    <mergeCell ref="B129:D129"/>
    <mergeCell ref="B130:D130"/>
    <mergeCell ref="B131:D131"/>
    <mergeCell ref="B134:E134"/>
    <mergeCell ref="C135:E135"/>
    <mergeCell ref="C136:E136"/>
    <mergeCell ref="B137:B138"/>
    <mergeCell ref="C137:E137"/>
    <mergeCell ref="G137:G138"/>
    <mergeCell ref="C138:E138"/>
    <mergeCell ref="B139:B140"/>
    <mergeCell ref="G139:G140"/>
    <mergeCell ref="B142:F142"/>
    <mergeCell ref="B146:E146"/>
    <mergeCell ref="B147:E147"/>
    <mergeCell ref="B148:F148"/>
    <mergeCell ref="B151:E151"/>
    <mergeCell ref="B152:E152"/>
    <mergeCell ref="B153:E153"/>
    <mergeCell ref="B154:F154"/>
    <mergeCell ref="B157:E157"/>
    <mergeCell ref="B158:E158"/>
    <mergeCell ref="B159:E159"/>
    <mergeCell ref="B160:F160"/>
    <mergeCell ref="B163:D163"/>
    <mergeCell ref="B164:D164"/>
    <mergeCell ref="B165:E165"/>
    <mergeCell ref="B166:F166"/>
    <mergeCell ref="B169:D169"/>
    <mergeCell ref="B170:D170"/>
    <mergeCell ref="B171:E171"/>
    <mergeCell ref="B172:F172"/>
    <mergeCell ref="B175:D175"/>
    <mergeCell ref="B176:D176"/>
    <mergeCell ref="B179:D179"/>
    <mergeCell ref="B182:D182"/>
    <mergeCell ref="B183:D183"/>
    <mergeCell ref="B186:D186"/>
    <mergeCell ref="B189:D189"/>
    <mergeCell ref="B190:D190"/>
    <mergeCell ref="B191:D191"/>
    <mergeCell ref="B195:E195"/>
    <mergeCell ref="B196:E196"/>
    <mergeCell ref="B197:F197"/>
    <mergeCell ref="C200:D200"/>
    <mergeCell ref="C201:D201"/>
    <mergeCell ref="C202:D202"/>
    <mergeCell ref="C203:D203"/>
    <mergeCell ref="C204:D204"/>
    <mergeCell ref="C205:D205"/>
    <mergeCell ref="B206:D206"/>
    <mergeCell ref="C222:D222"/>
    <mergeCell ref="C223:D223"/>
    <mergeCell ref="C224:D224"/>
    <mergeCell ref="C225:D225"/>
    <mergeCell ref="C226:D226"/>
    <mergeCell ref="B227:D227"/>
    <mergeCell ref="B209:F209"/>
    <mergeCell ref="B210:F210"/>
    <mergeCell ref="B211:F211"/>
    <mergeCell ref="B212:F212"/>
    <mergeCell ref="B213:F213"/>
    <mergeCell ref="B214:F214"/>
    <mergeCell ref="B215:F215"/>
    <mergeCell ref="B219:G219"/>
    <mergeCell ref="C221:D221"/>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view="pageLayout" topLeftCell="A49" zoomScaleNormal="100" zoomScaleSheetLayoutView="100" workbookViewId="0">
      <selection activeCell="B2" sqref="B2:F2"/>
    </sheetView>
  </sheetViews>
  <sheetFormatPr defaultColWidth="11.42578125" defaultRowHeight="12.75" x14ac:dyDescent="0.25"/>
  <cols>
    <col min="1" max="1" width="3.28515625" style="237" customWidth="1"/>
    <col min="2" max="2" width="49.85546875" style="447" customWidth="1"/>
    <col min="3" max="3" width="49.85546875" style="389" customWidth="1"/>
    <col min="4" max="6" width="17.7109375" style="389" customWidth="1"/>
    <col min="7" max="7" width="3.140625" style="389" customWidth="1"/>
    <col min="8" max="10" width="16.7109375" style="237" customWidth="1"/>
    <col min="11" max="11" width="5.42578125" style="237" customWidth="1"/>
    <col min="12" max="16384" width="11.42578125" style="237"/>
  </cols>
  <sheetData>
    <row r="1" spans="2:7" s="337" customFormat="1" ht="12.75" customHeight="1" x14ac:dyDescent="0.25">
      <c r="B1" s="448"/>
      <c r="C1" s="449"/>
      <c r="D1" s="449"/>
      <c r="E1" s="449"/>
      <c r="F1" s="449"/>
      <c r="G1" s="449"/>
    </row>
    <row r="2" spans="2:7" ht="19.5" x14ac:dyDescent="0.25">
      <c r="B2" s="943" t="str">
        <f>+'1.3.3_RA3_ESTABILITAT_LIQUID'!B8</f>
        <v xml:space="preserve">Nom EPE / Societat municipal / Fundació </v>
      </c>
      <c r="C2" s="944"/>
      <c r="D2" s="944"/>
      <c r="E2" s="944"/>
      <c r="F2" s="945"/>
      <c r="G2" s="237"/>
    </row>
    <row r="4" spans="2:7" x14ac:dyDescent="0.25">
      <c r="B4" s="1055" t="s">
        <v>643</v>
      </c>
      <c r="C4" s="1056"/>
      <c r="D4" s="1056"/>
      <c r="E4" s="1057"/>
      <c r="F4" s="450" t="s">
        <v>481</v>
      </c>
    </row>
    <row r="5" spans="2:7" x14ac:dyDescent="0.25">
      <c r="B5" s="1058" t="s">
        <v>645</v>
      </c>
      <c r="C5" s="1059"/>
      <c r="D5" s="1059"/>
      <c r="E5" s="1060"/>
      <c r="F5" s="451"/>
    </row>
    <row r="6" spans="2:7" x14ac:dyDescent="0.25">
      <c r="B6" s="1061" t="s">
        <v>646</v>
      </c>
      <c r="C6" s="1062"/>
      <c r="D6" s="1062"/>
      <c r="E6" s="1063"/>
      <c r="F6" s="452"/>
    </row>
    <row r="7" spans="2:7" x14ac:dyDescent="0.25">
      <c r="B7" s="1061" t="s">
        <v>647</v>
      </c>
      <c r="C7" s="1062"/>
      <c r="D7" s="1062"/>
      <c r="E7" s="1063"/>
      <c r="F7" s="452"/>
    </row>
    <row r="8" spans="2:7" x14ac:dyDescent="0.25">
      <c r="B8" s="1061" t="s">
        <v>648</v>
      </c>
      <c r="C8" s="1062"/>
      <c r="D8" s="1062"/>
      <c r="E8" s="1063"/>
      <c r="F8" s="452"/>
    </row>
    <row r="9" spans="2:7" x14ac:dyDescent="0.25">
      <c r="B9" s="1061" t="s">
        <v>649</v>
      </c>
      <c r="C9" s="1062"/>
      <c r="D9" s="1062"/>
      <c r="E9" s="1063"/>
      <c r="F9" s="452"/>
    </row>
    <row r="10" spans="2:7" x14ac:dyDescent="0.25">
      <c r="B10" s="1061" t="s">
        <v>650</v>
      </c>
      <c r="C10" s="1062"/>
      <c r="D10" s="1062"/>
      <c r="E10" s="1063"/>
      <c r="F10" s="452"/>
    </row>
    <row r="11" spans="2:7" x14ac:dyDescent="0.25">
      <c r="B11" s="1061" t="s">
        <v>651</v>
      </c>
      <c r="C11" s="1062"/>
      <c r="D11" s="1062"/>
      <c r="E11" s="1063"/>
      <c r="F11" s="452"/>
    </row>
    <row r="12" spans="2:7" x14ac:dyDescent="0.25">
      <c r="B12" s="1061" t="s">
        <v>652</v>
      </c>
      <c r="C12" s="1062"/>
      <c r="D12" s="1062"/>
      <c r="E12" s="1063"/>
      <c r="F12" s="452"/>
    </row>
    <row r="13" spans="2:7" x14ac:dyDescent="0.25">
      <c r="B13" s="1064" t="s">
        <v>653</v>
      </c>
      <c r="C13" s="1065"/>
      <c r="D13" s="1065"/>
      <c r="E13" s="1066"/>
      <c r="F13" s="453"/>
    </row>
    <row r="14" spans="2:7" x14ac:dyDescent="0.25">
      <c r="B14" s="1067" t="s">
        <v>470</v>
      </c>
      <c r="C14" s="1068"/>
      <c r="D14" s="1068"/>
      <c r="E14" s="1069"/>
      <c r="F14" s="351">
        <f>SUM(F5:F13)</f>
        <v>0</v>
      </c>
    </row>
    <row r="16" spans="2:7" x14ac:dyDescent="0.25">
      <c r="B16" s="1070" t="s">
        <v>654</v>
      </c>
      <c r="C16" s="1071"/>
      <c r="D16" s="1071"/>
      <c r="E16" s="1072"/>
      <c r="F16" s="450" t="s">
        <v>481</v>
      </c>
    </row>
    <row r="17" spans="2:6" x14ac:dyDescent="0.25">
      <c r="B17" s="1058" t="s">
        <v>655</v>
      </c>
      <c r="C17" s="1059"/>
      <c r="D17" s="1059"/>
      <c r="E17" s="1060"/>
      <c r="F17" s="451"/>
    </row>
    <row r="18" spans="2:6" x14ac:dyDescent="0.25">
      <c r="B18" s="1061" t="s">
        <v>656</v>
      </c>
      <c r="C18" s="1062"/>
      <c r="D18" s="1062"/>
      <c r="E18" s="1063"/>
      <c r="F18" s="452"/>
    </row>
    <row r="19" spans="2:6" x14ac:dyDescent="0.25">
      <c r="B19" s="1061" t="s">
        <v>657</v>
      </c>
      <c r="C19" s="1062"/>
      <c r="D19" s="1062"/>
      <c r="E19" s="1063"/>
      <c r="F19" s="452"/>
    </row>
    <row r="20" spans="2:6" x14ac:dyDescent="0.25">
      <c r="B20" s="1061" t="s">
        <v>658</v>
      </c>
      <c r="C20" s="1062"/>
      <c r="D20" s="1062"/>
      <c r="E20" s="1063"/>
      <c r="F20" s="452"/>
    </row>
    <row r="21" spans="2:6" x14ac:dyDescent="0.25">
      <c r="B21" s="1061" t="s">
        <v>659</v>
      </c>
      <c r="C21" s="1062"/>
      <c r="D21" s="1062"/>
      <c r="E21" s="1063"/>
      <c r="F21" s="452"/>
    </row>
    <row r="22" spans="2:6" x14ac:dyDescent="0.25">
      <c r="B22" s="1061" t="s">
        <v>660</v>
      </c>
      <c r="C22" s="1062"/>
      <c r="D22" s="1062"/>
      <c r="E22" s="1063"/>
      <c r="F22" s="452"/>
    </row>
    <row r="23" spans="2:6" x14ac:dyDescent="0.25">
      <c r="B23" s="1061" t="s">
        <v>661</v>
      </c>
      <c r="C23" s="1062"/>
      <c r="D23" s="1062"/>
      <c r="E23" s="1063"/>
      <c r="F23" s="452"/>
    </row>
    <row r="24" spans="2:6" ht="12.75" customHeight="1" x14ac:dyDescent="0.25">
      <c r="B24" s="1061" t="s">
        <v>662</v>
      </c>
      <c r="C24" s="1062"/>
      <c r="D24" s="1062"/>
      <c r="E24" s="454"/>
      <c r="F24" s="452"/>
    </row>
    <row r="25" spans="2:6" ht="12.75" customHeight="1" x14ac:dyDescent="0.25">
      <c r="B25" s="1061" t="s">
        <v>663</v>
      </c>
      <c r="C25" s="1062"/>
      <c r="D25" s="1062"/>
      <c r="E25" s="454"/>
      <c r="F25" s="452"/>
    </row>
    <row r="26" spans="2:6" x14ac:dyDescent="0.25">
      <c r="B26" s="1061" t="s">
        <v>664</v>
      </c>
      <c r="C26" s="1062"/>
      <c r="D26" s="1062"/>
      <c r="E26" s="1063"/>
      <c r="F26" s="452"/>
    </row>
    <row r="27" spans="2:6" x14ac:dyDescent="0.25">
      <c r="B27" s="1061" t="s">
        <v>665</v>
      </c>
      <c r="C27" s="1062"/>
      <c r="D27" s="1062"/>
      <c r="E27" s="1063"/>
      <c r="F27" s="452"/>
    </row>
    <row r="28" spans="2:6" x14ac:dyDescent="0.25">
      <c r="B28" s="1019" t="s">
        <v>666</v>
      </c>
      <c r="C28" s="1073"/>
      <c r="D28" s="1073"/>
      <c r="E28" s="1074"/>
      <c r="F28" s="455"/>
    </row>
    <row r="29" spans="2:6" x14ac:dyDescent="0.25">
      <c r="B29" s="1067" t="s">
        <v>478</v>
      </c>
      <c r="C29" s="1068"/>
      <c r="D29" s="1068"/>
      <c r="E29" s="1069"/>
      <c r="F29" s="351">
        <f>SUM(F17:F28)</f>
        <v>0</v>
      </c>
    </row>
    <row r="30" spans="2:6" x14ac:dyDescent="0.25">
      <c r="E30" s="237"/>
    </row>
    <row r="31" spans="2:6" x14ac:dyDescent="0.25">
      <c r="B31" s="982" t="s">
        <v>667</v>
      </c>
      <c r="C31" s="983"/>
      <c r="D31" s="983"/>
      <c r="E31" s="984"/>
      <c r="F31" s="359">
        <f>+F49</f>
        <v>0</v>
      </c>
    </row>
    <row r="32" spans="2:6" x14ac:dyDescent="0.25">
      <c r="B32" s="237"/>
      <c r="C32" s="237"/>
      <c r="E32" s="237"/>
    </row>
    <row r="33" spans="2:7" x14ac:dyDescent="0.25">
      <c r="B33" s="982" t="s">
        <v>668</v>
      </c>
      <c r="C33" s="983"/>
      <c r="D33" s="983"/>
      <c r="E33" s="984"/>
      <c r="F33" s="359">
        <f>+F14-F29+F31</f>
        <v>0</v>
      </c>
    </row>
    <row r="38" spans="2:7" s="457" customFormat="1" ht="15.75" x14ac:dyDescent="0.25">
      <c r="B38" s="988" t="s">
        <v>452</v>
      </c>
      <c r="C38" s="988"/>
      <c r="D38" s="988"/>
      <c r="E38" s="988"/>
      <c r="F38" s="988"/>
      <c r="G38" s="456"/>
    </row>
    <row r="39" spans="2:7" x14ac:dyDescent="0.25">
      <c r="B39" s="237"/>
      <c r="C39" s="237"/>
      <c r="D39" s="237"/>
      <c r="E39" s="237"/>
      <c r="F39" s="237"/>
    </row>
    <row r="40" spans="2:7" ht="25.5" x14ac:dyDescent="0.25">
      <c r="B40" s="458" t="s">
        <v>371</v>
      </c>
      <c r="C40" s="458" t="s">
        <v>395</v>
      </c>
      <c r="D40" s="509" t="s">
        <v>903</v>
      </c>
      <c r="E40" s="458" t="s">
        <v>905</v>
      </c>
      <c r="F40" s="458" t="s">
        <v>513</v>
      </c>
    </row>
    <row r="41" spans="2:7" x14ac:dyDescent="0.25">
      <c r="B41" s="459"/>
      <c r="C41" s="459"/>
      <c r="D41" s="451"/>
      <c r="E41" s="460"/>
      <c r="F41" s="461">
        <f>+D41-E41</f>
        <v>0</v>
      </c>
    </row>
    <row r="42" spans="2:7" x14ac:dyDescent="0.25">
      <c r="B42" s="462"/>
      <c r="C42" s="462"/>
      <c r="D42" s="452"/>
      <c r="E42" s="463"/>
      <c r="F42" s="461">
        <f t="shared" ref="F42:F48" si="0">+D42-E42</f>
        <v>0</v>
      </c>
    </row>
    <row r="43" spans="2:7" x14ac:dyDescent="0.25">
      <c r="B43" s="462"/>
      <c r="C43" s="462"/>
      <c r="D43" s="452"/>
      <c r="E43" s="463"/>
      <c r="F43" s="461">
        <f t="shared" si="0"/>
        <v>0</v>
      </c>
    </row>
    <row r="44" spans="2:7" x14ac:dyDescent="0.25">
      <c r="B44" s="462"/>
      <c r="C44" s="462"/>
      <c r="D44" s="452"/>
      <c r="E44" s="463"/>
      <c r="F44" s="461">
        <f t="shared" si="0"/>
        <v>0</v>
      </c>
    </row>
    <row r="45" spans="2:7" x14ac:dyDescent="0.25">
      <c r="B45" s="462"/>
      <c r="C45" s="462"/>
      <c r="D45" s="452"/>
      <c r="E45" s="463"/>
      <c r="F45" s="461">
        <f t="shared" si="0"/>
        <v>0</v>
      </c>
    </row>
    <row r="46" spans="2:7" x14ac:dyDescent="0.25">
      <c r="B46" s="462"/>
      <c r="C46" s="462"/>
      <c r="D46" s="452"/>
      <c r="E46" s="463"/>
      <c r="F46" s="461">
        <f t="shared" si="0"/>
        <v>0</v>
      </c>
    </row>
    <row r="47" spans="2:7" x14ac:dyDescent="0.25">
      <c r="B47" s="462"/>
      <c r="C47" s="462"/>
      <c r="D47" s="452"/>
      <c r="E47" s="463"/>
      <c r="F47" s="461">
        <f t="shared" si="0"/>
        <v>0</v>
      </c>
    </row>
    <row r="48" spans="2:7" x14ac:dyDescent="0.25">
      <c r="B48" s="464"/>
      <c r="C48" s="464"/>
      <c r="D48" s="455"/>
      <c r="E48" s="465"/>
      <c r="F48" s="461">
        <f t="shared" si="0"/>
        <v>0</v>
      </c>
    </row>
    <row r="49" spans="2:6" x14ac:dyDescent="0.25">
      <c r="B49" s="466" t="s">
        <v>372</v>
      </c>
      <c r="C49" s="466"/>
      <c r="D49" s="351">
        <f>SUM(D41:D48)</f>
        <v>0</v>
      </c>
      <c r="E49" s="351">
        <f>SUM(E41:E48)</f>
        <v>0</v>
      </c>
      <c r="F49" s="351">
        <f>SUM(F41:F48)</f>
        <v>0</v>
      </c>
    </row>
  </sheetData>
  <mergeCells count="29">
    <mergeCell ref="B7:E7"/>
    <mergeCell ref="B2:F2"/>
    <mergeCell ref="B4:E4"/>
    <mergeCell ref="B5:E5"/>
    <mergeCell ref="B6:E6"/>
    <mergeCell ref="B20:E20"/>
    <mergeCell ref="B8:E8"/>
    <mergeCell ref="B9:E9"/>
    <mergeCell ref="B10:E10"/>
    <mergeCell ref="B11:E11"/>
    <mergeCell ref="B12:E12"/>
    <mergeCell ref="B13:E13"/>
    <mergeCell ref="B14:E14"/>
    <mergeCell ref="B16:E16"/>
    <mergeCell ref="B17:E17"/>
    <mergeCell ref="B18:E18"/>
    <mergeCell ref="B19:E19"/>
    <mergeCell ref="B38:F38"/>
    <mergeCell ref="B21:E21"/>
    <mergeCell ref="B22:E22"/>
    <mergeCell ref="B23:E23"/>
    <mergeCell ref="B24:D24"/>
    <mergeCell ref="B25:D25"/>
    <mergeCell ref="B26:E26"/>
    <mergeCell ref="B27:E27"/>
    <mergeCell ref="B28:E28"/>
    <mergeCell ref="B29:E29"/>
    <mergeCell ref="B31:E31"/>
    <mergeCell ref="B33:E33"/>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view="pageLayout" zoomScaleNormal="100" zoomScaleSheetLayoutView="100" workbookViewId="0">
      <selection activeCell="B10" sqref="B10"/>
    </sheetView>
  </sheetViews>
  <sheetFormatPr defaultColWidth="11.42578125" defaultRowHeight="12.75" x14ac:dyDescent="0.25"/>
  <cols>
    <col min="1" max="1" width="7.28515625" style="561" customWidth="1"/>
    <col min="2" max="2" width="38.85546875" style="561" customWidth="1"/>
    <col min="3" max="3" width="21.42578125" style="561" customWidth="1"/>
    <col min="4" max="4" width="9.7109375" style="561" customWidth="1"/>
    <col min="5" max="5" width="14.28515625" style="561" customWidth="1"/>
    <col min="6" max="8" width="21.42578125" style="561" customWidth="1"/>
    <col min="9" max="9" width="3.28515625" style="561" customWidth="1"/>
    <col min="10" max="11" width="11.42578125" style="561" customWidth="1"/>
    <col min="12" max="16384" width="11.42578125" style="561"/>
  </cols>
  <sheetData>
    <row r="1" spans="1:11" ht="36.75" customHeight="1" x14ac:dyDescent="0.2">
      <c r="A1" s="891" t="s">
        <v>128</v>
      </c>
      <c r="B1" s="892" t="s">
        <v>1306</v>
      </c>
      <c r="C1" s="1150" t="s">
        <v>129</v>
      </c>
      <c r="D1" s="1150"/>
      <c r="E1" s="1150"/>
      <c r="F1" s="1150"/>
      <c r="G1" s="1150"/>
      <c r="H1" s="1150"/>
    </row>
    <row r="2" spans="1:11" ht="12.75" customHeight="1" x14ac:dyDescent="0.2">
      <c r="A2" s="245"/>
      <c r="B2" s="888" t="s">
        <v>1307</v>
      </c>
      <c r="C2" s="1088" t="s">
        <v>1311</v>
      </c>
      <c r="D2" s="1088"/>
      <c r="E2" s="1088"/>
      <c r="F2" s="1088"/>
      <c r="G2" s="1088"/>
      <c r="H2" s="1088"/>
    </row>
    <row r="3" spans="1:11" s="309" customFormat="1" ht="17.25" customHeight="1" thickBot="1" x14ac:dyDescent="0.3">
      <c r="B3" s="537"/>
      <c r="C3" s="537"/>
      <c r="D3" s="537"/>
      <c r="E3" s="537"/>
      <c r="F3" s="537"/>
      <c r="G3" s="537"/>
      <c r="H3" s="537"/>
    </row>
    <row r="4" spans="1:11" s="538" customFormat="1" ht="24.75" customHeight="1" x14ac:dyDescent="0.25">
      <c r="B4" s="1151" t="s">
        <v>448</v>
      </c>
      <c r="C4" s="1154" t="s">
        <v>907</v>
      </c>
      <c r="D4" s="1154"/>
      <c r="E4" s="1154"/>
      <c r="F4" s="1154"/>
      <c r="G4" s="1154"/>
      <c r="H4" s="1155" t="s">
        <v>908</v>
      </c>
    </row>
    <row r="5" spans="1:11" s="538" customFormat="1" ht="44.25" customHeight="1" x14ac:dyDescent="0.25">
      <c r="B5" s="1152"/>
      <c r="C5" s="539" t="s">
        <v>909</v>
      </c>
      <c r="D5" s="1157" t="s">
        <v>910</v>
      </c>
      <c r="E5" s="1158"/>
      <c r="F5" s="539" t="s">
        <v>911</v>
      </c>
      <c r="G5" s="539" t="s">
        <v>912</v>
      </c>
      <c r="H5" s="1156"/>
    </row>
    <row r="6" spans="1:11" s="540" customFormat="1" ht="27" customHeight="1" thickBot="1" x14ac:dyDescent="0.3">
      <c r="B6" s="1152"/>
      <c r="C6" s="1159" t="s">
        <v>454</v>
      </c>
      <c r="D6" s="1161" t="s">
        <v>913</v>
      </c>
      <c r="E6" s="1162"/>
      <c r="F6" s="1159" t="s">
        <v>456</v>
      </c>
      <c r="G6" s="1159" t="s">
        <v>914</v>
      </c>
      <c r="H6" s="1146" t="s">
        <v>915</v>
      </c>
    </row>
    <row r="7" spans="1:11" s="540" customFormat="1" ht="22.5" customHeight="1" thickBot="1" x14ac:dyDescent="0.3">
      <c r="B7" s="1153"/>
      <c r="C7" s="1160"/>
      <c r="D7" s="541" t="s">
        <v>916</v>
      </c>
      <c r="E7" s="542">
        <v>0</v>
      </c>
      <c r="F7" s="1163"/>
      <c r="G7" s="1160"/>
      <c r="H7" s="1147"/>
    </row>
    <row r="8" spans="1:11" s="547" customFormat="1" ht="21.95" customHeight="1" x14ac:dyDescent="0.25">
      <c r="B8" s="543" t="str">
        <f>+'1.3.3_RA3_ESTABILITAT_LIQUID'!B6</f>
        <v>Nom Entitat local</v>
      </c>
      <c r="C8" s="544">
        <f>+EL_Regla_liquidació!F48</f>
        <v>0</v>
      </c>
      <c r="D8" s="1148">
        <f>+C8*(1+$E$7)</f>
        <v>0</v>
      </c>
      <c r="E8" s="1149"/>
      <c r="F8" s="544">
        <f>+EL_Regla_liquidació!G52</f>
        <v>0</v>
      </c>
      <c r="G8" s="545">
        <f>+D8+F8</f>
        <v>0</v>
      </c>
      <c r="H8" s="546">
        <f>+EL_Regla_liquidació!G48</f>
        <v>0</v>
      </c>
    </row>
    <row r="9" spans="1:11" s="547" customFormat="1" ht="21.95" customHeight="1" x14ac:dyDescent="0.25">
      <c r="B9" s="543" t="str">
        <f>+'1.3.3_RA3_ESTABILITAT_LIQUID'!B7</f>
        <v xml:space="preserve">Nom Organisme autònom / Consorci adscrit </v>
      </c>
      <c r="C9" s="548">
        <f>+'OA-CON_Regla_liquidació'!F48</f>
        <v>0</v>
      </c>
      <c r="D9" s="1148">
        <f>+C9*(1+$E$7)</f>
        <v>0</v>
      </c>
      <c r="E9" s="1149"/>
      <c r="F9" s="548">
        <f>+'OA-CON_Regla_liquidació'!G52</f>
        <v>0</v>
      </c>
      <c r="G9" s="549">
        <f>+D9+F9</f>
        <v>0</v>
      </c>
      <c r="H9" s="550">
        <f>+'OA-CON_Regla_liquidació'!G48</f>
        <v>0</v>
      </c>
    </row>
    <row r="10" spans="1:11" s="547" customFormat="1" ht="21.95" customHeight="1" thickBot="1" x14ac:dyDescent="0.3">
      <c r="B10" s="543" t="str">
        <f>+'1.3.3_RA3_ESTABILITAT_LIQUID'!B8</f>
        <v xml:space="preserve">Nom EPE / Societat municipal / Fundació </v>
      </c>
      <c r="C10" s="551">
        <f>+'SM-FUND_Regla_liquidació'!F35</f>
        <v>0</v>
      </c>
      <c r="D10" s="1148">
        <f>+C10*(1+$E$7)</f>
        <v>0</v>
      </c>
      <c r="E10" s="1149"/>
      <c r="F10" s="551">
        <f>+'SM-FUND_Regla_liquidació'!G39</f>
        <v>0</v>
      </c>
      <c r="G10" s="552">
        <f>+D10+F10</f>
        <v>0</v>
      </c>
      <c r="H10" s="553">
        <f>+'SM-FUND_Regla_liquidació'!G35</f>
        <v>0</v>
      </c>
      <c r="I10" s="1143"/>
      <c r="J10" s="1143"/>
      <c r="K10" s="1143"/>
    </row>
    <row r="11" spans="1:11" s="547" customFormat="1" ht="21.95" customHeight="1" thickBot="1" x14ac:dyDescent="0.3">
      <c r="B11" s="554" t="s">
        <v>372</v>
      </c>
      <c r="C11" s="555">
        <f>SUM(C8:C10)</f>
        <v>0</v>
      </c>
      <c r="D11" s="1144">
        <f>SUM(D8:D10)</f>
        <v>0</v>
      </c>
      <c r="E11" s="1145"/>
      <c r="F11" s="555">
        <f>SUM(F8:F10)</f>
        <v>0</v>
      </c>
      <c r="G11" s="555">
        <f>SUM(G8:G10)</f>
        <v>0</v>
      </c>
      <c r="H11" s="556">
        <f>SUM(H8:H10)</f>
        <v>0</v>
      </c>
    </row>
    <row r="12" spans="1:11" s="557" customFormat="1" ht="21.95" customHeight="1" thickBot="1" x14ac:dyDescent="0.3"/>
    <row r="13" spans="1:11" s="557" customFormat="1" ht="21.95" customHeight="1" thickBot="1" x14ac:dyDescent="0.3">
      <c r="G13" s="558" t="s">
        <v>917</v>
      </c>
      <c r="H13" s="559">
        <f>+G11-H11</f>
        <v>0</v>
      </c>
    </row>
    <row r="17" spans="7:8" x14ac:dyDescent="0.25">
      <c r="G17" s="560"/>
      <c r="H17" s="560"/>
    </row>
    <row r="19" spans="7:8" x14ac:dyDescent="0.25">
      <c r="H19" s="560"/>
    </row>
  </sheetData>
  <mergeCells count="16">
    <mergeCell ref="C1:H1"/>
    <mergeCell ref="C2:H2"/>
    <mergeCell ref="B4:B7"/>
    <mergeCell ref="C4:G4"/>
    <mergeCell ref="H4:H5"/>
    <mergeCell ref="D5:E5"/>
    <mergeCell ref="C6:C7"/>
    <mergeCell ref="D6:E6"/>
    <mergeCell ref="F6:F7"/>
    <mergeCell ref="G6:G7"/>
    <mergeCell ref="I10:K10"/>
    <mergeCell ref="D11:E11"/>
    <mergeCell ref="H6:H7"/>
    <mergeCell ref="D8:E8"/>
    <mergeCell ref="D9:E9"/>
    <mergeCell ref="D10:E10"/>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zoomScale="90" zoomScaleNormal="90" zoomScaleSheetLayoutView="90" zoomScalePageLayoutView="98" workbookViewId="0"/>
  </sheetViews>
  <sheetFormatPr defaultColWidth="11.42578125" defaultRowHeight="12.75" x14ac:dyDescent="0.2"/>
  <cols>
    <col min="1" max="1" width="9.7109375" style="42" customWidth="1"/>
    <col min="2" max="2" width="18.7109375" style="42" customWidth="1"/>
    <col min="3" max="3" width="110.7109375" style="44" customWidth="1"/>
    <col min="4" max="4" width="15.28515625" style="42" customWidth="1"/>
    <col min="5" max="16384" width="11.42578125" style="42"/>
  </cols>
  <sheetData>
    <row r="1" spans="1:4" x14ac:dyDescent="0.2">
      <c r="A1" s="70" t="s">
        <v>222</v>
      </c>
      <c r="B1" s="71" t="str">
        <f>Inventari!A1</f>
        <v>1.</v>
      </c>
      <c r="C1" s="898" t="str">
        <f>Inventari!B1</f>
        <v>Control permanent no planificable</v>
      </c>
      <c r="D1" s="899"/>
    </row>
    <row r="2" spans="1:4" x14ac:dyDescent="0.2">
      <c r="A2" s="72" t="s">
        <v>223</v>
      </c>
      <c r="B2" s="791" t="str">
        <f>Inventari!B2</f>
        <v>1.1</v>
      </c>
      <c r="C2" s="900" t="str">
        <f>Inventari!C2</f>
        <v>Pressupost</v>
      </c>
      <c r="D2" s="901"/>
    </row>
    <row r="3" spans="1:4" ht="11.25" customHeight="1" x14ac:dyDescent="0.2">
      <c r="A3" s="792" t="s">
        <v>224</v>
      </c>
      <c r="B3" s="793" t="str">
        <f>Inventari!C3</f>
        <v>1.1.1</v>
      </c>
      <c r="C3" s="902" t="str">
        <f>Inventari!D3</f>
        <v>Pressupost general</v>
      </c>
      <c r="D3" s="903"/>
    </row>
    <row r="4" spans="1:4" x14ac:dyDescent="0.2">
      <c r="A4" s="790"/>
      <c r="B4" s="794"/>
      <c r="C4" s="904"/>
      <c r="D4" s="905"/>
    </row>
    <row r="5" spans="1:4" x14ac:dyDescent="0.2">
      <c r="A5" s="43"/>
      <c r="B5" s="11" t="s">
        <v>225</v>
      </c>
      <c r="C5" s="11" t="s">
        <v>226</v>
      </c>
      <c r="D5" s="11"/>
    </row>
    <row r="6" spans="1:4" ht="63.75" x14ac:dyDescent="0.2">
      <c r="A6" s="46"/>
      <c r="B6" s="79" t="str">
        <f>Inventari!E3</f>
        <v>Art. 18.4 RD 500/1990
Art. 4.1.b).2 RD 128/2018
Art. 168.4 RDLeg 2/2004</v>
      </c>
      <c r="C6" s="79"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c r="D6" s="796"/>
    </row>
    <row r="7" spans="1:4" x14ac:dyDescent="0.2">
      <c r="A7" s="22"/>
      <c r="B7" s="6"/>
      <c r="C7" s="116"/>
      <c r="D7" s="797"/>
    </row>
    <row r="8" spans="1:4" x14ac:dyDescent="0.2">
      <c r="A8" s="43" t="s">
        <v>227</v>
      </c>
      <c r="B8" s="11" t="s">
        <v>225</v>
      </c>
      <c r="C8" s="80" t="s">
        <v>228</v>
      </c>
      <c r="D8" s="795" t="s">
        <v>1253</v>
      </c>
    </row>
    <row r="9" spans="1:4" ht="25.5" x14ac:dyDescent="0.2">
      <c r="A9" s="117" t="s">
        <v>229</v>
      </c>
      <c r="B9" s="199" t="s">
        <v>230</v>
      </c>
      <c r="C9" s="201" t="s">
        <v>231</v>
      </c>
      <c r="D9" s="799" t="s">
        <v>1254</v>
      </c>
    </row>
    <row r="10" spans="1:4" ht="25.5" x14ac:dyDescent="0.2">
      <c r="A10" s="126" t="s">
        <v>232</v>
      </c>
      <c r="B10" s="37" t="s">
        <v>233</v>
      </c>
      <c r="C10" s="185" t="s">
        <v>234</v>
      </c>
      <c r="D10" s="800" t="s">
        <v>1254</v>
      </c>
    </row>
    <row r="11" spans="1:4" ht="38.25" x14ac:dyDescent="0.2">
      <c r="A11" s="118" t="s">
        <v>235</v>
      </c>
      <c r="B11" s="37" t="s">
        <v>236</v>
      </c>
      <c r="C11" s="185" t="s">
        <v>237</v>
      </c>
      <c r="D11" s="800" t="s">
        <v>1254</v>
      </c>
    </row>
    <row r="12" spans="1:4" s="8" customFormat="1" ht="25.5" x14ac:dyDescent="0.2">
      <c r="A12" s="126" t="s">
        <v>238</v>
      </c>
      <c r="B12" s="31" t="s">
        <v>92</v>
      </c>
      <c r="C12" s="31" t="s">
        <v>239</v>
      </c>
      <c r="D12" s="800" t="s">
        <v>1254</v>
      </c>
    </row>
    <row r="13" spans="1:4" s="7" customFormat="1" ht="38.25" x14ac:dyDescent="0.2">
      <c r="A13" s="118" t="s">
        <v>240</v>
      </c>
      <c r="B13" s="31" t="s">
        <v>241</v>
      </c>
      <c r="C13" s="31" t="s">
        <v>242</v>
      </c>
      <c r="D13" s="800" t="s">
        <v>1254</v>
      </c>
    </row>
    <row r="14" spans="1:4" s="7" customFormat="1" ht="33" customHeight="1" x14ac:dyDescent="0.2">
      <c r="A14" s="126" t="s">
        <v>243</v>
      </c>
      <c r="B14" s="31" t="s">
        <v>244</v>
      </c>
      <c r="C14" s="31" t="s">
        <v>245</v>
      </c>
      <c r="D14" s="800" t="s">
        <v>1254</v>
      </c>
    </row>
    <row r="15" spans="1:4" s="7" customFormat="1" ht="81" customHeight="1" x14ac:dyDescent="0.2">
      <c r="A15" s="118" t="s">
        <v>246</v>
      </c>
      <c r="B15" s="31" t="s">
        <v>247</v>
      </c>
      <c r="C15" s="31" t="s">
        <v>248</v>
      </c>
      <c r="D15" s="800" t="s">
        <v>1254</v>
      </c>
    </row>
    <row r="16" spans="1:4" s="8" customFormat="1" ht="25.5" x14ac:dyDescent="0.2">
      <c r="A16" s="126" t="s">
        <v>249</v>
      </c>
      <c r="B16" s="120" t="s">
        <v>250</v>
      </c>
      <c r="C16" s="120" t="s">
        <v>251</v>
      </c>
      <c r="D16" s="800" t="s">
        <v>1254</v>
      </c>
    </row>
    <row r="17" spans="1:5" s="7" customFormat="1" ht="38.25" x14ac:dyDescent="0.2">
      <c r="A17" s="118" t="s">
        <v>252</v>
      </c>
      <c r="B17" s="120" t="s">
        <v>253</v>
      </c>
      <c r="C17" s="120" t="s">
        <v>254</v>
      </c>
      <c r="D17" s="800" t="s">
        <v>1254</v>
      </c>
    </row>
    <row r="18" spans="1:5" s="8" customFormat="1" ht="51" x14ac:dyDescent="0.2">
      <c r="A18" s="126" t="s">
        <v>255</v>
      </c>
      <c r="B18" s="31" t="s">
        <v>256</v>
      </c>
      <c r="C18" s="31" t="s">
        <v>257</v>
      </c>
      <c r="D18" s="800" t="s">
        <v>1254</v>
      </c>
    </row>
    <row r="19" spans="1:5" s="8" customFormat="1" ht="38.25" x14ac:dyDescent="0.2">
      <c r="A19" s="118" t="s">
        <v>258</v>
      </c>
      <c r="B19" s="31" t="s">
        <v>259</v>
      </c>
      <c r="C19" s="31" t="s">
        <v>260</v>
      </c>
      <c r="D19" s="800" t="s">
        <v>1254</v>
      </c>
    </row>
    <row r="20" spans="1:5" s="7" customFormat="1" ht="36" customHeight="1" x14ac:dyDescent="0.2">
      <c r="A20" s="126" t="s">
        <v>261</v>
      </c>
      <c r="B20" s="31" t="s">
        <v>262</v>
      </c>
      <c r="C20" s="31" t="s">
        <v>263</v>
      </c>
      <c r="D20" s="800" t="s">
        <v>1254</v>
      </c>
    </row>
    <row r="21" spans="1:5" s="7" customFormat="1" ht="38.25" x14ac:dyDescent="0.2">
      <c r="A21" s="126" t="s">
        <v>264</v>
      </c>
      <c r="B21" s="870" t="s">
        <v>1274</v>
      </c>
      <c r="C21" s="870" t="s">
        <v>1273</v>
      </c>
      <c r="D21" s="800" t="s">
        <v>1254</v>
      </c>
    </row>
    <row r="22" spans="1:5" s="8" customFormat="1" ht="51" x14ac:dyDescent="0.2">
      <c r="A22" s="118" t="s">
        <v>267</v>
      </c>
      <c r="B22" s="31" t="s">
        <v>265</v>
      </c>
      <c r="C22" s="31" t="s">
        <v>266</v>
      </c>
      <c r="D22" s="800" t="s">
        <v>1254</v>
      </c>
    </row>
    <row r="23" spans="1:5" s="8" customFormat="1" ht="51" x14ac:dyDescent="0.2">
      <c r="A23" s="126" t="s">
        <v>270</v>
      </c>
      <c r="B23" s="120" t="s">
        <v>268</v>
      </c>
      <c r="C23" s="31" t="s">
        <v>269</v>
      </c>
      <c r="D23" s="800" t="s">
        <v>1254</v>
      </c>
    </row>
    <row r="24" spans="1:5" s="7" customFormat="1" ht="131.25" customHeight="1" x14ac:dyDescent="0.2">
      <c r="A24" s="126" t="s">
        <v>273</v>
      </c>
      <c r="B24" s="120" t="s">
        <v>271</v>
      </c>
      <c r="C24" s="120" t="s">
        <v>272</v>
      </c>
      <c r="D24" s="800" t="s">
        <v>1254</v>
      </c>
    </row>
    <row r="25" spans="1:5" s="7" customFormat="1" ht="64.5" customHeight="1" x14ac:dyDescent="0.2">
      <c r="A25" s="118" t="s">
        <v>276</v>
      </c>
      <c r="B25" s="120" t="s">
        <v>274</v>
      </c>
      <c r="C25" s="119" t="s">
        <v>275</v>
      </c>
      <c r="D25" s="800" t="s">
        <v>1254</v>
      </c>
    </row>
    <row r="26" spans="1:5" s="7" customFormat="1" ht="38.25" x14ac:dyDescent="0.2">
      <c r="A26" s="126" t="s">
        <v>279</v>
      </c>
      <c r="B26" s="120" t="s">
        <v>277</v>
      </c>
      <c r="C26" s="119" t="s">
        <v>278</v>
      </c>
      <c r="D26" s="800" t="s">
        <v>1254</v>
      </c>
    </row>
    <row r="27" spans="1:5" s="8" customFormat="1" ht="73.5" customHeight="1" x14ac:dyDescent="0.2">
      <c r="A27" s="126" t="s">
        <v>283</v>
      </c>
      <c r="B27" s="83" t="s">
        <v>280</v>
      </c>
      <c r="C27" s="84" t="s">
        <v>281</v>
      </c>
      <c r="D27" s="800" t="s">
        <v>1254</v>
      </c>
      <c r="E27" s="236" t="s">
        <v>282</v>
      </c>
    </row>
    <row r="28" spans="1:5" s="7" customFormat="1" ht="76.5" x14ac:dyDescent="0.2">
      <c r="A28" s="118" t="s">
        <v>286</v>
      </c>
      <c r="B28" s="120" t="s">
        <v>284</v>
      </c>
      <c r="C28" s="121" t="s">
        <v>285</v>
      </c>
      <c r="D28" s="800" t="s">
        <v>1254</v>
      </c>
    </row>
    <row r="29" spans="1:5" s="8" customFormat="1" ht="102" x14ac:dyDescent="0.2">
      <c r="A29" s="126" t="s">
        <v>289</v>
      </c>
      <c r="B29" s="31" t="s">
        <v>287</v>
      </c>
      <c r="C29" s="31" t="s">
        <v>288</v>
      </c>
      <c r="D29" s="800" t="s">
        <v>1254</v>
      </c>
    </row>
    <row r="30" spans="1:5" s="7" customFormat="1" ht="86.25" customHeight="1" x14ac:dyDescent="0.2">
      <c r="A30" s="126" t="s">
        <v>292</v>
      </c>
      <c r="B30" s="31" t="s">
        <v>290</v>
      </c>
      <c r="C30" s="31" t="s">
        <v>291</v>
      </c>
      <c r="D30" s="800" t="s">
        <v>1254</v>
      </c>
    </row>
    <row r="31" spans="1:5" s="7" customFormat="1" ht="63.75" x14ac:dyDescent="0.2">
      <c r="A31" s="118" t="s">
        <v>295</v>
      </c>
      <c r="B31" s="31" t="s">
        <v>293</v>
      </c>
      <c r="C31" s="31" t="s">
        <v>294</v>
      </c>
      <c r="D31" s="800" t="s">
        <v>1254</v>
      </c>
    </row>
    <row r="32" spans="1:5" s="7" customFormat="1" ht="25.5" x14ac:dyDescent="0.2">
      <c r="A32" s="126" t="s">
        <v>297</v>
      </c>
      <c r="B32" s="31" t="s">
        <v>296</v>
      </c>
      <c r="C32" s="31" t="s">
        <v>1265</v>
      </c>
      <c r="D32" s="800" t="s">
        <v>1254</v>
      </c>
    </row>
    <row r="33" spans="1:4" s="7" customFormat="1" ht="74.25" customHeight="1" x14ac:dyDescent="0.2">
      <c r="A33" s="126" t="s">
        <v>300</v>
      </c>
      <c r="B33" s="31" t="s">
        <v>298</v>
      </c>
      <c r="C33" s="31" t="s">
        <v>299</v>
      </c>
      <c r="D33" s="800" t="s">
        <v>1254</v>
      </c>
    </row>
    <row r="34" spans="1:4" s="7" customFormat="1" ht="51" x14ac:dyDescent="0.2">
      <c r="A34" s="118" t="s">
        <v>303</v>
      </c>
      <c r="B34" s="31" t="s">
        <v>301</v>
      </c>
      <c r="C34" s="31" t="s">
        <v>302</v>
      </c>
      <c r="D34" s="800" t="s">
        <v>1254</v>
      </c>
    </row>
    <row r="35" spans="1:4" s="7" customFormat="1" ht="51" x14ac:dyDescent="0.2">
      <c r="A35" s="126" t="s">
        <v>305</v>
      </c>
      <c r="B35" s="31" t="s">
        <v>301</v>
      </c>
      <c r="C35" s="31" t="s">
        <v>304</v>
      </c>
      <c r="D35" s="800" t="s">
        <v>1254</v>
      </c>
    </row>
    <row r="36" spans="1:4" s="7" customFormat="1" ht="51" x14ac:dyDescent="0.2">
      <c r="A36" s="126" t="s">
        <v>308</v>
      </c>
      <c r="B36" s="31" t="s">
        <v>306</v>
      </c>
      <c r="C36" s="31" t="s">
        <v>307</v>
      </c>
      <c r="D36" s="800" t="s">
        <v>1254</v>
      </c>
    </row>
    <row r="37" spans="1:4" s="7" customFormat="1" ht="114.75" x14ac:dyDescent="0.2">
      <c r="A37" s="118" t="s">
        <v>311</v>
      </c>
      <c r="B37" s="31" t="s">
        <v>309</v>
      </c>
      <c r="C37" s="31" t="s">
        <v>310</v>
      </c>
      <c r="D37" s="800" t="s">
        <v>1254</v>
      </c>
    </row>
    <row r="38" spans="1:4" s="7" customFormat="1" ht="63.75" x14ac:dyDescent="0.2">
      <c r="A38" s="126" t="s">
        <v>314</v>
      </c>
      <c r="B38" s="120" t="s">
        <v>312</v>
      </c>
      <c r="C38" s="31" t="s">
        <v>313</v>
      </c>
      <c r="D38" s="800" t="s">
        <v>1254</v>
      </c>
    </row>
    <row r="39" spans="1:4" s="7" customFormat="1" ht="39.75" customHeight="1" x14ac:dyDescent="0.2">
      <c r="A39" s="126" t="s">
        <v>317</v>
      </c>
      <c r="B39" s="120" t="s">
        <v>315</v>
      </c>
      <c r="C39" s="120" t="s">
        <v>316</v>
      </c>
      <c r="D39" s="800" t="s">
        <v>1254</v>
      </c>
    </row>
    <row r="40" spans="1:4" s="7" customFormat="1" ht="25.5" x14ac:dyDescent="0.2">
      <c r="A40" s="118" t="s">
        <v>320</v>
      </c>
      <c r="B40" s="31" t="s">
        <v>318</v>
      </c>
      <c r="C40" s="31" t="s">
        <v>319</v>
      </c>
      <c r="D40" s="800" t="s">
        <v>1254</v>
      </c>
    </row>
    <row r="41" spans="1:4" s="7" customFormat="1" ht="76.5" customHeight="1" x14ac:dyDescent="0.2">
      <c r="A41" s="126" t="s">
        <v>323</v>
      </c>
      <c r="B41" s="31" t="s">
        <v>321</v>
      </c>
      <c r="C41" s="31" t="s">
        <v>322</v>
      </c>
      <c r="D41" s="800" t="s">
        <v>1254</v>
      </c>
    </row>
    <row r="42" spans="1:4" s="7" customFormat="1" ht="51" x14ac:dyDescent="0.2">
      <c r="A42" s="126" t="s">
        <v>326</v>
      </c>
      <c r="B42" s="125" t="s">
        <v>324</v>
      </c>
      <c r="C42" s="120" t="s">
        <v>325</v>
      </c>
      <c r="D42" s="800" t="s">
        <v>1254</v>
      </c>
    </row>
    <row r="43" spans="1:4" s="7" customFormat="1" ht="42.75" customHeight="1" x14ac:dyDescent="0.2">
      <c r="A43" s="118" t="s">
        <v>329</v>
      </c>
      <c r="B43" s="125" t="s">
        <v>327</v>
      </c>
      <c r="C43" s="31" t="s">
        <v>328</v>
      </c>
      <c r="D43" s="800" t="s">
        <v>1254</v>
      </c>
    </row>
    <row r="44" spans="1:4" s="7" customFormat="1" ht="35.25" customHeight="1" x14ac:dyDescent="0.2">
      <c r="A44" s="126" t="s">
        <v>332</v>
      </c>
      <c r="B44" s="125" t="s">
        <v>330</v>
      </c>
      <c r="C44" s="31" t="s">
        <v>331</v>
      </c>
      <c r="D44" s="800" t="s">
        <v>1254</v>
      </c>
    </row>
    <row r="45" spans="1:4" s="7" customFormat="1" ht="38.25" x14ac:dyDescent="0.2">
      <c r="A45" s="126" t="s">
        <v>334</v>
      </c>
      <c r="B45" s="187" t="s">
        <v>833</v>
      </c>
      <c r="C45" s="37" t="s">
        <v>333</v>
      </c>
      <c r="D45" s="800" t="s">
        <v>1254</v>
      </c>
    </row>
    <row r="46" spans="1:4" s="7" customFormat="1" ht="25.5" x14ac:dyDescent="0.2">
      <c r="A46" s="118" t="s">
        <v>1269</v>
      </c>
      <c r="B46" s="187" t="s">
        <v>335</v>
      </c>
      <c r="C46" s="37" t="s">
        <v>336</v>
      </c>
      <c r="D46" s="798" t="s">
        <v>1254</v>
      </c>
    </row>
    <row r="47" spans="1:4" x14ac:dyDescent="0.2">
      <c r="A47" s="54" t="s">
        <v>337</v>
      </c>
      <c r="B47" s="54" t="s">
        <v>225</v>
      </c>
      <c r="C47" s="63" t="s">
        <v>338</v>
      </c>
      <c r="D47" s="54"/>
    </row>
    <row r="48" spans="1:4" x14ac:dyDescent="0.2">
      <c r="A48" s="126" t="s">
        <v>339</v>
      </c>
      <c r="B48" s="31"/>
      <c r="C48" s="31" t="s">
        <v>340</v>
      </c>
      <c r="D48" s="798" t="s">
        <v>1255</v>
      </c>
    </row>
    <row r="49" spans="1:4" x14ac:dyDescent="0.2">
      <c r="A49" s="54" t="s">
        <v>341</v>
      </c>
      <c r="B49" s="54" t="s">
        <v>225</v>
      </c>
      <c r="C49" s="63" t="s">
        <v>342</v>
      </c>
      <c r="D49" s="54"/>
    </row>
    <row r="50" spans="1:4" ht="38.25" x14ac:dyDescent="0.2">
      <c r="A50" s="118" t="s">
        <v>343</v>
      </c>
      <c r="B50" s="31" t="s">
        <v>344</v>
      </c>
      <c r="C50" s="31" t="s">
        <v>345</v>
      </c>
      <c r="D50" s="800" t="s">
        <v>1254</v>
      </c>
    </row>
    <row r="51" spans="1:4" ht="40.5" customHeight="1" x14ac:dyDescent="0.2">
      <c r="A51" s="118" t="s">
        <v>346</v>
      </c>
      <c r="B51" s="31" t="s">
        <v>347</v>
      </c>
      <c r="C51" s="31" t="s">
        <v>348</v>
      </c>
      <c r="D51" s="800" t="s">
        <v>1254</v>
      </c>
    </row>
    <row r="52" spans="1:4" ht="51" x14ac:dyDescent="0.2">
      <c r="A52" s="118" t="s">
        <v>349</v>
      </c>
      <c r="B52" s="31" t="s">
        <v>350</v>
      </c>
      <c r="C52" s="31" t="s">
        <v>351</v>
      </c>
      <c r="D52" s="800" t="s">
        <v>1254</v>
      </c>
    </row>
    <row r="53" spans="1:4" ht="38.25" x14ac:dyDescent="0.2">
      <c r="A53" s="118" t="s">
        <v>352</v>
      </c>
      <c r="B53" s="31" t="s">
        <v>353</v>
      </c>
      <c r="C53" s="31" t="s">
        <v>354</v>
      </c>
      <c r="D53" s="800" t="s">
        <v>1254</v>
      </c>
    </row>
    <row r="54" spans="1:4" ht="25.5" x14ac:dyDescent="0.2">
      <c r="A54" s="118" t="s">
        <v>355</v>
      </c>
      <c r="B54" s="37" t="s">
        <v>356</v>
      </c>
      <c r="C54" s="37" t="s">
        <v>357</v>
      </c>
      <c r="D54" s="798" t="s">
        <v>1254</v>
      </c>
    </row>
    <row r="55" spans="1:4" x14ac:dyDescent="0.2">
      <c r="A55" s="54" t="s">
        <v>358</v>
      </c>
      <c r="B55" s="54" t="s">
        <v>225</v>
      </c>
      <c r="C55" s="63" t="s">
        <v>359</v>
      </c>
      <c r="D55" s="54"/>
    </row>
    <row r="56" spans="1:4" x14ac:dyDescent="0.2">
      <c r="A56" s="193" t="s">
        <v>360</v>
      </c>
      <c r="B56" s="190"/>
      <c r="C56" s="190" t="s">
        <v>340</v>
      </c>
      <c r="D56" s="135" t="s">
        <v>1255</v>
      </c>
    </row>
  </sheetData>
  <mergeCells count="4">
    <mergeCell ref="C1:D1"/>
    <mergeCell ref="C2:D2"/>
    <mergeCell ref="C3:D3"/>
    <mergeCell ref="C4:D4"/>
  </mergeCells>
  <phoneticPr fontId="16" type="noConversion"/>
  <printOptions horizontalCentered="1"/>
  <pageMargins left="0.70866141732283472" right="0.70866141732283472" top="1.0629921259842521" bottom="0.74803149606299213" header="0.31496062992125984" footer="0.31496062992125984"/>
  <pageSetup paperSize="9" scale="7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9"/>
  <sheetViews>
    <sheetView showGridLines="0" tabSelected="1" view="pageLayout" topLeftCell="A76" zoomScale="80" zoomScaleNormal="100" zoomScaleSheetLayoutView="100" zoomScalePageLayoutView="80" workbookViewId="0">
      <selection activeCell="G105" sqref="G105"/>
    </sheetView>
  </sheetViews>
  <sheetFormatPr defaultColWidth="11.42578125" defaultRowHeight="12.75" x14ac:dyDescent="0.25"/>
  <cols>
    <col min="1" max="1" width="4.140625" style="587" customWidth="1"/>
    <col min="2" max="2" width="65.7109375" style="587" customWidth="1"/>
    <col min="3" max="4" width="17.7109375" style="605" customWidth="1"/>
    <col min="5" max="7" width="16.7109375" style="587" customWidth="1"/>
    <col min="8" max="8" width="3.85546875" style="587" customWidth="1"/>
    <col min="9" max="9" width="16.7109375" style="587" customWidth="1"/>
    <col min="10" max="10" width="5.7109375" style="587" customWidth="1"/>
    <col min="11" max="16384" width="11.42578125" style="587"/>
  </cols>
  <sheetData>
    <row r="1" spans="2:8" s="337" customFormat="1" ht="14.25" customHeight="1" x14ac:dyDescent="0.25">
      <c r="B1" s="335"/>
      <c r="C1" s="335"/>
      <c r="D1" s="335"/>
      <c r="E1" s="335"/>
      <c r="F1" s="335"/>
      <c r="G1" s="335"/>
      <c r="H1" s="336"/>
    </row>
    <row r="2" spans="2:8" s="337" customFormat="1" ht="19.5" x14ac:dyDescent="0.25">
      <c r="B2" s="1208" t="str">
        <f>+'1.3.3_RA4_REGLA_DESPESA_LIQUID'!B8</f>
        <v>Nom Entitat local</v>
      </c>
      <c r="C2" s="1209"/>
      <c r="D2" s="1209"/>
      <c r="E2" s="1209"/>
      <c r="F2" s="1209"/>
      <c r="G2" s="1210"/>
      <c r="H2" s="338"/>
    </row>
    <row r="4" spans="2:8" s="564" customFormat="1" ht="25.5" x14ac:dyDescent="0.25">
      <c r="B4" s="1174" t="s">
        <v>918</v>
      </c>
      <c r="C4" s="1175"/>
      <c r="D4" s="1175"/>
      <c r="E4" s="1176"/>
      <c r="F4" s="562" t="s">
        <v>919</v>
      </c>
      <c r="G4" s="563" t="s">
        <v>920</v>
      </c>
    </row>
    <row r="5" spans="2:8" s="564" customFormat="1" x14ac:dyDescent="0.25">
      <c r="B5" s="1199" t="s">
        <v>921</v>
      </c>
      <c r="C5" s="1200"/>
      <c r="D5" s="1200"/>
      <c r="E5" s="1201"/>
      <c r="F5" s="565"/>
      <c r="G5" s="566">
        <f>+EL_Estabilitat_liquidació!G15</f>
        <v>0</v>
      </c>
    </row>
    <row r="6" spans="2:8" s="564" customFormat="1" x14ac:dyDescent="0.25">
      <c r="B6" s="567" t="s">
        <v>922</v>
      </c>
      <c r="C6" s="568"/>
      <c r="D6" s="568"/>
      <c r="E6" s="569"/>
      <c r="F6" s="570"/>
      <c r="G6" s="571">
        <f>+EL_Estabilitat_liquidació!G16</f>
        <v>0</v>
      </c>
    </row>
    <row r="7" spans="2:8" s="564" customFormat="1" x14ac:dyDescent="0.25">
      <c r="B7" s="567" t="s">
        <v>923</v>
      </c>
      <c r="C7" s="568"/>
      <c r="D7" s="568"/>
      <c r="E7" s="569"/>
      <c r="F7" s="570"/>
      <c r="G7" s="570"/>
    </row>
    <row r="8" spans="2:8" s="564" customFormat="1" x14ac:dyDescent="0.25">
      <c r="B8" s="567" t="s">
        <v>924</v>
      </c>
      <c r="C8" s="568"/>
      <c r="D8" s="568"/>
      <c r="E8" s="569"/>
      <c r="F8" s="570"/>
      <c r="G8" s="571">
        <f>+EL_Estabilitat_liquidació!G18</f>
        <v>0</v>
      </c>
    </row>
    <row r="9" spans="2:8" s="564" customFormat="1" x14ac:dyDescent="0.25">
      <c r="B9" s="567" t="s">
        <v>925</v>
      </c>
      <c r="C9" s="568"/>
      <c r="D9" s="568"/>
      <c r="E9" s="569"/>
      <c r="F9" s="570"/>
      <c r="G9" s="571">
        <f>+EL_Estabilitat_liquidació!G19</f>
        <v>0</v>
      </c>
    </row>
    <row r="10" spans="2:8" s="564" customFormat="1" x14ac:dyDescent="0.25">
      <c r="B10" s="572" t="s">
        <v>926</v>
      </c>
      <c r="C10" s="573"/>
      <c r="D10" s="573"/>
      <c r="E10" s="574"/>
      <c r="F10" s="575"/>
      <c r="G10" s="576">
        <f>+EL_Estabilitat_liquidació!G20</f>
        <v>0</v>
      </c>
    </row>
    <row r="11" spans="2:8" s="578" customFormat="1" x14ac:dyDescent="0.25">
      <c r="B11" s="1190" t="s">
        <v>927</v>
      </c>
      <c r="C11" s="1191"/>
      <c r="D11" s="1191"/>
      <c r="E11" s="1192"/>
      <c r="F11" s="577">
        <f>SUM(F5:F10)</f>
        <v>0</v>
      </c>
      <c r="G11" s="577">
        <f>SUM(G5:G10)</f>
        <v>0</v>
      </c>
    </row>
    <row r="12" spans="2:8" s="578" customFormat="1" x14ac:dyDescent="0.25">
      <c r="B12" s="579"/>
      <c r="C12" s="580"/>
      <c r="D12" s="580"/>
      <c r="E12" s="581"/>
    </row>
    <row r="13" spans="2:8" s="578" customFormat="1" ht="25.5" x14ac:dyDescent="0.25">
      <c r="B13" s="1174" t="s">
        <v>928</v>
      </c>
      <c r="C13" s="1175"/>
      <c r="D13" s="1175"/>
      <c r="E13" s="1176"/>
      <c r="F13" s="562" t="s">
        <v>919</v>
      </c>
      <c r="G13" s="563" t="s">
        <v>920</v>
      </c>
    </row>
    <row r="14" spans="2:8" s="578" customFormat="1" x14ac:dyDescent="0.25">
      <c r="B14" s="1199" t="s">
        <v>929</v>
      </c>
      <c r="C14" s="1200"/>
      <c r="D14" s="1200"/>
      <c r="E14" s="1201"/>
      <c r="F14" s="565"/>
      <c r="G14" s="582">
        <f>-EL_Estabilitat_liquidació!G10</f>
        <v>0</v>
      </c>
    </row>
    <row r="15" spans="2:8" s="578" customFormat="1" x14ac:dyDescent="0.25">
      <c r="B15" s="1202" t="s">
        <v>930</v>
      </c>
      <c r="C15" s="1203"/>
      <c r="D15" s="1203"/>
      <c r="E15" s="1204"/>
      <c r="F15" s="570"/>
      <c r="G15" s="583">
        <f>-EL_Estabilitat_liquidació!G113</f>
        <v>0</v>
      </c>
    </row>
    <row r="16" spans="2:8" s="578" customFormat="1" x14ac:dyDescent="0.25">
      <c r="B16" s="1202" t="s">
        <v>931</v>
      </c>
      <c r="C16" s="1203"/>
      <c r="D16" s="1203"/>
      <c r="E16" s="1204"/>
      <c r="F16" s="570"/>
      <c r="G16" s="583">
        <f>-EL_Estabilitat_liquidació!G146</f>
        <v>0</v>
      </c>
    </row>
    <row r="17" spans="2:7" s="578" customFormat="1" x14ac:dyDescent="0.25">
      <c r="B17" s="1202" t="s">
        <v>932</v>
      </c>
      <c r="C17" s="1203"/>
      <c r="D17" s="1203"/>
      <c r="E17" s="1204"/>
      <c r="F17" s="570"/>
      <c r="G17" s="583">
        <f>-EL_Estabilitat_liquidació!G152</f>
        <v>0</v>
      </c>
    </row>
    <row r="18" spans="2:7" s="578" customFormat="1" x14ac:dyDescent="0.25">
      <c r="B18" s="1202" t="s">
        <v>933</v>
      </c>
      <c r="C18" s="1203"/>
      <c r="D18" s="1203"/>
      <c r="E18" s="1204"/>
      <c r="F18" s="570"/>
      <c r="G18" s="583">
        <f>-EL_Estabilitat_liquidació!G158</f>
        <v>0</v>
      </c>
    </row>
    <row r="19" spans="2:7" s="578" customFormat="1" ht="15" customHeight="1" x14ac:dyDescent="0.25">
      <c r="B19" s="1202" t="s">
        <v>934</v>
      </c>
      <c r="C19" s="1203"/>
      <c r="D19" s="1203"/>
      <c r="E19" s="1204"/>
      <c r="F19" s="570"/>
      <c r="G19" s="583">
        <f>-EL_Estabilitat_liquidació!G164</f>
        <v>0</v>
      </c>
    </row>
    <row r="20" spans="2:7" s="578" customFormat="1" x14ac:dyDescent="0.25">
      <c r="B20" s="1202" t="s">
        <v>935</v>
      </c>
      <c r="C20" s="1203"/>
      <c r="D20" s="1203"/>
      <c r="E20" s="1204"/>
      <c r="F20" s="570"/>
      <c r="G20" s="583">
        <f>-EL_Estabilitat_liquidació!G183</f>
        <v>0</v>
      </c>
    </row>
    <row r="21" spans="2:7" s="578" customFormat="1" x14ac:dyDescent="0.25">
      <c r="B21" s="1202" t="s">
        <v>936</v>
      </c>
      <c r="C21" s="1203"/>
      <c r="D21" s="1203"/>
      <c r="E21" s="1204"/>
      <c r="F21" s="570"/>
      <c r="G21" s="583">
        <f>-EL_Estabilitat_liquidació!G170</f>
        <v>0</v>
      </c>
    </row>
    <row r="22" spans="2:7" s="578" customFormat="1" x14ac:dyDescent="0.25">
      <c r="B22" s="1202" t="s">
        <v>937</v>
      </c>
      <c r="C22" s="1203"/>
      <c r="D22" s="1203"/>
      <c r="E22" s="1204"/>
      <c r="F22" s="570"/>
      <c r="G22" s="583">
        <f>-EL_Estabilitat_liquidació!G176</f>
        <v>0</v>
      </c>
    </row>
    <row r="23" spans="2:7" s="578" customFormat="1" x14ac:dyDescent="0.25">
      <c r="B23" s="1202" t="s">
        <v>938</v>
      </c>
      <c r="C23" s="1203"/>
      <c r="D23" s="1203"/>
      <c r="E23" s="1204"/>
      <c r="F23" s="570"/>
      <c r="G23" s="583">
        <f>-EL_Estabilitat_liquidació!G195</f>
        <v>0</v>
      </c>
    </row>
    <row r="24" spans="2:7" s="578" customFormat="1" x14ac:dyDescent="0.25">
      <c r="B24" s="1202" t="s">
        <v>939</v>
      </c>
      <c r="C24" s="1203"/>
      <c r="D24" s="1203"/>
      <c r="E24" s="1204"/>
      <c r="F24" s="570"/>
      <c r="G24" s="583">
        <f>-EL_Estabilitat_liquidació!E190</f>
        <v>0</v>
      </c>
    </row>
    <row r="25" spans="2:7" s="578" customFormat="1" x14ac:dyDescent="0.25">
      <c r="B25" s="1202" t="s">
        <v>940</v>
      </c>
      <c r="C25" s="1203"/>
      <c r="D25" s="1203"/>
      <c r="E25" s="1204"/>
      <c r="F25" s="583">
        <v>0</v>
      </c>
      <c r="G25" s="583">
        <v>0</v>
      </c>
    </row>
    <row r="26" spans="2:7" s="578" customFormat="1" x14ac:dyDescent="0.25">
      <c r="B26" s="1196" t="s">
        <v>941</v>
      </c>
      <c r="C26" s="1197"/>
      <c r="D26" s="1197"/>
      <c r="E26" s="1198"/>
      <c r="F26" s="575"/>
      <c r="G26" s="584">
        <f>+G68</f>
        <v>0</v>
      </c>
    </row>
    <row r="27" spans="2:7" s="578" customFormat="1" x14ac:dyDescent="0.25">
      <c r="B27" s="1190" t="s">
        <v>942</v>
      </c>
      <c r="C27" s="1191"/>
      <c r="D27" s="1191"/>
      <c r="E27" s="1192"/>
      <c r="F27" s="577">
        <f>SUM(F14:F26)</f>
        <v>0</v>
      </c>
      <c r="G27" s="577">
        <f>SUM(G14:G26)</f>
        <v>0</v>
      </c>
    </row>
    <row r="28" spans="2:7" s="578" customFormat="1" x14ac:dyDescent="0.25">
      <c r="B28" s="579"/>
      <c r="C28" s="580"/>
      <c r="D28" s="580"/>
      <c r="E28" s="581"/>
    </row>
    <row r="29" spans="2:7" x14ac:dyDescent="0.25">
      <c r="B29" s="1190" t="s">
        <v>943</v>
      </c>
      <c r="C29" s="1191"/>
      <c r="D29" s="1191"/>
      <c r="E29" s="1192"/>
      <c r="F29" s="585">
        <f>+F11+F27</f>
        <v>0</v>
      </c>
      <c r="G29" s="586">
        <f>+G11+G27</f>
        <v>0</v>
      </c>
    </row>
    <row r="30" spans="2:7" s="578" customFormat="1" x14ac:dyDescent="0.25">
      <c r="B30" s="579"/>
      <c r="C30" s="580"/>
      <c r="D30" s="580"/>
      <c r="E30" s="581"/>
    </row>
    <row r="31" spans="2:7" s="578" customFormat="1" ht="25.5" x14ac:dyDescent="0.25">
      <c r="B31" s="1174" t="s">
        <v>944</v>
      </c>
      <c r="C31" s="1175"/>
      <c r="D31" s="1175"/>
      <c r="E31" s="1176"/>
      <c r="F31" s="562" t="s">
        <v>919</v>
      </c>
      <c r="G31" s="563" t="s">
        <v>920</v>
      </c>
    </row>
    <row r="32" spans="2:7" x14ac:dyDescent="0.25">
      <c r="B32" s="1193" t="str">
        <f>'1.3.3_RA4_REGLA_DESPESA_LIQUID'!B9</f>
        <v xml:space="preserve">Nom Organisme autònom / Consorci adscrit </v>
      </c>
      <c r="C32" s="1194"/>
      <c r="D32" s="1194"/>
      <c r="E32" s="1195"/>
      <c r="F32" s="588"/>
      <c r="G32" s="589"/>
    </row>
    <row r="33" spans="2:7" x14ac:dyDescent="0.25">
      <c r="B33" s="1211" t="str">
        <f>'1.3.3_RA4_REGLA_DESPESA_LIQUID'!B10</f>
        <v xml:space="preserve">Nom EPE / Societat municipal / Fundació </v>
      </c>
      <c r="C33" s="1212"/>
      <c r="D33" s="1212"/>
      <c r="E33" s="1213"/>
      <c r="F33" s="590"/>
      <c r="G33" s="591"/>
    </row>
    <row r="34" spans="2:7" x14ac:dyDescent="0.25">
      <c r="B34" s="1190" t="s">
        <v>945</v>
      </c>
      <c r="C34" s="1191"/>
      <c r="D34" s="1191"/>
      <c r="E34" s="1192"/>
      <c r="F34" s="585">
        <f>SUM(F32:F33)</f>
        <v>0</v>
      </c>
      <c r="G34" s="585">
        <f>SUM(G32:G33)</f>
        <v>0</v>
      </c>
    </row>
    <row r="35" spans="2:7" s="578" customFormat="1" x14ac:dyDescent="0.25">
      <c r="B35" s="579"/>
      <c r="C35" s="580"/>
      <c r="D35" s="580"/>
      <c r="E35" s="581"/>
    </row>
    <row r="36" spans="2:7" s="578" customFormat="1" ht="25.5" x14ac:dyDescent="0.25">
      <c r="B36" s="1174" t="s">
        <v>946</v>
      </c>
      <c r="C36" s="1175"/>
      <c r="D36" s="1175"/>
      <c r="E36" s="1176"/>
      <c r="F36" s="562" t="s">
        <v>919</v>
      </c>
      <c r="G36" s="563" t="s">
        <v>920</v>
      </c>
    </row>
    <row r="37" spans="2:7" x14ac:dyDescent="0.25">
      <c r="B37" s="1199" t="s">
        <v>947</v>
      </c>
      <c r="C37" s="1200"/>
      <c r="D37" s="1200"/>
      <c r="E37" s="1201"/>
      <c r="F37" s="592"/>
      <c r="G37" s="593">
        <f>+G80</f>
        <v>0</v>
      </c>
    </row>
    <row r="38" spans="2:7" x14ac:dyDescent="0.25">
      <c r="B38" s="1202" t="s">
        <v>948</v>
      </c>
      <c r="C38" s="1203"/>
      <c r="D38" s="1203"/>
      <c r="E38" s="1204"/>
      <c r="F38" s="594"/>
      <c r="G38" s="595">
        <f>+G86</f>
        <v>0</v>
      </c>
    </row>
    <row r="39" spans="2:7" x14ac:dyDescent="0.25">
      <c r="B39" s="1202" t="s">
        <v>949</v>
      </c>
      <c r="C39" s="1203"/>
      <c r="D39" s="1203"/>
      <c r="E39" s="1204"/>
      <c r="F39" s="594"/>
      <c r="G39" s="595">
        <f>+G92</f>
        <v>0</v>
      </c>
    </row>
    <row r="40" spans="2:7" x14ac:dyDescent="0.25">
      <c r="B40" s="596" t="s">
        <v>950</v>
      </c>
      <c r="C40" s="597"/>
      <c r="D40" s="597"/>
      <c r="E40" s="598"/>
      <c r="F40" s="599"/>
      <c r="G40" s="595">
        <f>+G98</f>
        <v>0</v>
      </c>
    </row>
    <row r="41" spans="2:7" x14ac:dyDescent="0.25">
      <c r="B41" s="1196" t="s">
        <v>951</v>
      </c>
      <c r="C41" s="1197"/>
      <c r="D41" s="1197"/>
      <c r="E41" s="1198"/>
      <c r="F41" s="600"/>
      <c r="G41" s="601">
        <f>+G104</f>
        <v>0</v>
      </c>
    </row>
    <row r="42" spans="2:7" x14ac:dyDescent="0.25">
      <c r="B42" s="1190" t="s">
        <v>952</v>
      </c>
      <c r="C42" s="1191"/>
      <c r="D42" s="1191"/>
      <c r="E42" s="1192"/>
      <c r="F42" s="585">
        <f>SUM(F37:F41)</f>
        <v>0</v>
      </c>
      <c r="G42" s="586">
        <f>SUM(G37:G41)</f>
        <v>0</v>
      </c>
    </row>
    <row r="43" spans="2:7" s="578" customFormat="1" x14ac:dyDescent="0.25">
      <c r="B43" s="579"/>
      <c r="C43" s="580"/>
      <c r="D43" s="580"/>
      <c r="E43" s="581"/>
    </row>
    <row r="44" spans="2:7" s="578" customFormat="1" ht="25.5" x14ac:dyDescent="0.25">
      <c r="B44" s="1174" t="s">
        <v>953</v>
      </c>
      <c r="C44" s="1175"/>
      <c r="D44" s="1175"/>
      <c r="E44" s="1176"/>
      <c r="F44" s="562" t="s">
        <v>919</v>
      </c>
      <c r="G44" s="563" t="s">
        <v>920</v>
      </c>
    </row>
    <row r="45" spans="2:7" x14ac:dyDescent="0.25">
      <c r="B45" s="1205" t="s">
        <v>953</v>
      </c>
      <c r="C45" s="1206"/>
      <c r="D45" s="1206"/>
      <c r="E45" s="1207"/>
      <c r="F45" s="603"/>
      <c r="G45" s="604">
        <f>+F117+G117</f>
        <v>0</v>
      </c>
    </row>
    <row r="46" spans="2:7" x14ac:dyDescent="0.25">
      <c r="B46" s="1190" t="s">
        <v>954</v>
      </c>
      <c r="C46" s="1191"/>
      <c r="D46" s="1191"/>
      <c r="E46" s="1192"/>
      <c r="F46" s="585">
        <f>SUM(F45:F45)</f>
        <v>0</v>
      </c>
      <c r="G46" s="585">
        <f>SUM(G45:G45)</f>
        <v>0</v>
      </c>
    </row>
    <row r="47" spans="2:7" s="578" customFormat="1" x14ac:dyDescent="0.25">
      <c r="B47" s="579"/>
      <c r="E47" s="581"/>
      <c r="F47" s="580"/>
      <c r="G47" s="580"/>
    </row>
    <row r="48" spans="2:7" x14ac:dyDescent="0.25">
      <c r="B48" s="1190" t="s">
        <v>955</v>
      </c>
      <c r="C48" s="1191"/>
      <c r="D48" s="1191"/>
      <c r="E48" s="1192"/>
      <c r="F48" s="585">
        <f>+F29-F34-F42-F46</f>
        <v>0</v>
      </c>
      <c r="G48" s="586">
        <f>+G29-G34-G42-G46</f>
        <v>0</v>
      </c>
    </row>
    <row r="49" spans="2:9" x14ac:dyDescent="0.25">
      <c r="B49" s="602"/>
    </row>
    <row r="50" spans="2:9" ht="24" customHeight="1" x14ac:dyDescent="0.25">
      <c r="B50" s="1174" t="s">
        <v>956</v>
      </c>
      <c r="C50" s="1175"/>
      <c r="D50" s="1175"/>
      <c r="E50" s="1176"/>
      <c r="F50" s="562" t="s">
        <v>957</v>
      </c>
      <c r="G50" s="562" t="s">
        <v>481</v>
      </c>
    </row>
    <row r="51" spans="2:9" x14ac:dyDescent="0.25">
      <c r="B51" s="1199" t="s">
        <v>958</v>
      </c>
      <c r="C51" s="1200"/>
      <c r="D51" s="1200"/>
      <c r="E51" s="1201"/>
      <c r="F51" s="606">
        <f>+'1.3.3_RA4_REGLA_DESPESA_LIQUID'!E7</f>
        <v>0</v>
      </c>
      <c r="G51" s="607">
        <f>+F48*(1+F51)</f>
        <v>0</v>
      </c>
    </row>
    <row r="52" spans="2:9" x14ac:dyDescent="0.25">
      <c r="B52" s="1196" t="s">
        <v>959</v>
      </c>
      <c r="C52" s="1197"/>
      <c r="D52" s="1197"/>
      <c r="E52" s="1197"/>
      <c r="F52" s="1198"/>
      <c r="G52" s="608">
        <f>+G129</f>
        <v>0</v>
      </c>
    </row>
    <row r="53" spans="2:9" x14ac:dyDescent="0.25">
      <c r="B53" s="1190" t="s">
        <v>960</v>
      </c>
      <c r="C53" s="1191"/>
      <c r="D53" s="1191"/>
      <c r="E53" s="1191"/>
      <c r="F53" s="1192"/>
      <c r="G53" s="585">
        <f>+G51+G52</f>
        <v>0</v>
      </c>
    </row>
    <row r="55" spans="2:9" x14ac:dyDescent="0.25">
      <c r="B55" s="1190" t="s">
        <v>961</v>
      </c>
      <c r="C55" s="1191"/>
      <c r="D55" s="1191"/>
      <c r="E55" s="1191"/>
      <c r="F55" s="1192"/>
      <c r="G55" s="585">
        <f>+G53-G48</f>
        <v>0</v>
      </c>
    </row>
    <row r="56" spans="2:9" x14ac:dyDescent="0.25">
      <c r="B56" s="609"/>
    </row>
    <row r="57" spans="2:9" x14ac:dyDescent="0.25">
      <c r="B57" s="609"/>
    </row>
    <row r="59" spans="2:9" ht="15.75" x14ac:dyDescent="0.25">
      <c r="B59" s="1173" t="s">
        <v>962</v>
      </c>
      <c r="C59" s="1173"/>
      <c r="D59" s="1173"/>
      <c r="E59" s="1173"/>
      <c r="F59" s="1173"/>
      <c r="G59" s="1173"/>
    </row>
    <row r="61" spans="2:9" x14ac:dyDescent="0.25">
      <c r="B61" s="610" t="s">
        <v>963</v>
      </c>
      <c r="C61" s="237"/>
      <c r="D61" s="237"/>
      <c r="E61" s="237"/>
      <c r="F61" s="237"/>
      <c r="G61" s="237"/>
      <c r="H61" s="237"/>
      <c r="I61" s="237"/>
    </row>
    <row r="62" spans="2:9" x14ac:dyDescent="0.25">
      <c r="B62" s="1119" t="s">
        <v>371</v>
      </c>
      <c r="C62" s="1119"/>
      <c r="D62" s="1119"/>
      <c r="E62" s="1119"/>
      <c r="F62" s="1119"/>
      <c r="G62" s="458" t="s">
        <v>513</v>
      </c>
      <c r="H62" s="237"/>
      <c r="I62" s="237"/>
    </row>
    <row r="63" spans="2:9" x14ac:dyDescent="0.25">
      <c r="B63" s="1183"/>
      <c r="C63" s="1183"/>
      <c r="D63" s="1183"/>
      <c r="E63" s="1183"/>
      <c r="F63" s="1183"/>
      <c r="G63" s="611"/>
      <c r="H63" s="237"/>
      <c r="I63" s="237"/>
    </row>
    <row r="64" spans="2:9" x14ac:dyDescent="0.25">
      <c r="B64" s="1184"/>
      <c r="C64" s="1184"/>
      <c r="D64" s="1184"/>
      <c r="E64" s="1184"/>
      <c r="F64" s="1184"/>
      <c r="G64" s="612"/>
      <c r="H64" s="237"/>
      <c r="I64" s="237"/>
    </row>
    <row r="65" spans="2:9" x14ac:dyDescent="0.25">
      <c r="B65" s="1184"/>
      <c r="C65" s="1184"/>
      <c r="D65" s="1184"/>
      <c r="E65" s="1184"/>
      <c r="F65" s="1184"/>
      <c r="G65" s="612"/>
      <c r="H65" s="237"/>
      <c r="I65" s="237"/>
    </row>
    <row r="66" spans="2:9" x14ac:dyDescent="0.25">
      <c r="B66" s="1184"/>
      <c r="C66" s="1184"/>
      <c r="D66" s="1184"/>
      <c r="E66" s="1184"/>
      <c r="F66" s="1184"/>
      <c r="G66" s="612"/>
      <c r="H66" s="237"/>
      <c r="I66" s="237"/>
    </row>
    <row r="67" spans="2:9" x14ac:dyDescent="0.25">
      <c r="B67" s="1185"/>
      <c r="C67" s="1185"/>
      <c r="D67" s="1185"/>
      <c r="E67" s="1185"/>
      <c r="F67" s="1185"/>
      <c r="G67" s="613"/>
      <c r="H67" s="237"/>
      <c r="I67" s="237"/>
    </row>
    <row r="68" spans="2:9" x14ac:dyDescent="0.25">
      <c r="B68" s="1067" t="s">
        <v>372</v>
      </c>
      <c r="C68" s="1068"/>
      <c r="D68" s="1068"/>
      <c r="E68" s="1068"/>
      <c r="F68" s="1069"/>
      <c r="G68" s="351">
        <f>SUM(G63:G67)</f>
        <v>0</v>
      </c>
      <c r="H68" s="237"/>
      <c r="I68" s="237"/>
    </row>
    <row r="69" spans="2:9" x14ac:dyDescent="0.25">
      <c r="B69" s="237"/>
      <c r="C69" s="237"/>
      <c r="D69" s="237"/>
      <c r="E69" s="237"/>
      <c r="F69" s="237"/>
      <c r="G69" s="237"/>
      <c r="H69" s="237"/>
      <c r="I69" s="237"/>
    </row>
    <row r="70" spans="2:9" x14ac:dyDescent="0.25">
      <c r="B70" s="237"/>
      <c r="C70" s="237"/>
      <c r="D70" s="237"/>
      <c r="E70" s="237"/>
      <c r="F70" s="237"/>
      <c r="G70" s="237"/>
      <c r="H70" s="237"/>
      <c r="I70" s="237"/>
    </row>
    <row r="72" spans="2:9" ht="15.75" x14ac:dyDescent="0.25">
      <c r="B72" s="1173" t="s">
        <v>964</v>
      </c>
      <c r="C72" s="1173"/>
      <c r="D72" s="1173"/>
      <c r="E72" s="1173"/>
      <c r="F72" s="1173"/>
      <c r="G72" s="1173"/>
      <c r="H72" s="610"/>
      <c r="I72" s="610"/>
    </row>
    <row r="73" spans="2:9" ht="13.5" customHeight="1" x14ac:dyDescent="0.25">
      <c r="B73" s="362"/>
      <c r="C73" s="362"/>
    </row>
    <row r="74" spans="2:9" s="615" customFormat="1" ht="38.25" customHeight="1" x14ac:dyDescent="0.25">
      <c r="B74" s="614" t="s">
        <v>965</v>
      </c>
      <c r="C74" s="509" t="s">
        <v>869</v>
      </c>
      <c r="D74" s="509" t="s">
        <v>966</v>
      </c>
      <c r="E74" s="1188" t="s">
        <v>967</v>
      </c>
      <c r="F74" s="1189"/>
      <c r="G74" s="509" t="s">
        <v>968</v>
      </c>
    </row>
    <row r="75" spans="2:9" x14ac:dyDescent="0.25">
      <c r="B75" s="616"/>
      <c r="C75" s="611"/>
      <c r="D75" s="611"/>
      <c r="E75" s="1183"/>
      <c r="F75" s="1183"/>
      <c r="G75" s="480">
        <f>+C75*D75/100</f>
        <v>0</v>
      </c>
    </row>
    <row r="76" spans="2:9" x14ac:dyDescent="0.25">
      <c r="B76" s="617"/>
      <c r="C76" s="612"/>
      <c r="D76" s="612"/>
      <c r="E76" s="1184"/>
      <c r="F76" s="1184"/>
      <c r="G76" s="461">
        <f>+C76*D76/100</f>
        <v>0</v>
      </c>
    </row>
    <row r="77" spans="2:9" x14ac:dyDescent="0.25">
      <c r="B77" s="617"/>
      <c r="C77" s="612"/>
      <c r="D77" s="612"/>
      <c r="E77" s="1184"/>
      <c r="F77" s="1184"/>
      <c r="G77" s="461">
        <f>+C77*D77/100</f>
        <v>0</v>
      </c>
    </row>
    <row r="78" spans="2:9" x14ac:dyDescent="0.25">
      <c r="B78" s="617"/>
      <c r="C78" s="612"/>
      <c r="D78" s="612"/>
      <c r="E78" s="1184"/>
      <c r="F78" s="1184"/>
      <c r="G78" s="461">
        <f>+C78*D78/100</f>
        <v>0</v>
      </c>
    </row>
    <row r="79" spans="2:9" x14ac:dyDescent="0.25">
      <c r="B79" s="618"/>
      <c r="C79" s="613"/>
      <c r="D79" s="613"/>
      <c r="E79" s="1185"/>
      <c r="F79" s="1185"/>
      <c r="G79" s="481">
        <f>+C79*D79/100</f>
        <v>0</v>
      </c>
    </row>
    <row r="80" spans="2:9" s="621" customFormat="1" x14ac:dyDescent="0.25">
      <c r="B80" s="619" t="s">
        <v>969</v>
      </c>
      <c r="C80" s="620"/>
      <c r="D80" s="509"/>
      <c r="E80" s="1186"/>
      <c r="F80" s="1186"/>
      <c r="G80" s="620">
        <f>SUM(G75:G79)</f>
        <v>0</v>
      </c>
    </row>
    <row r="81" spans="2:7" x14ac:dyDescent="0.25">
      <c r="B81" s="616"/>
      <c r="C81" s="611"/>
      <c r="D81" s="611"/>
      <c r="E81" s="1183"/>
      <c r="F81" s="1183"/>
      <c r="G81" s="480">
        <f>+C81*D81/100</f>
        <v>0</v>
      </c>
    </row>
    <row r="82" spans="2:7" x14ac:dyDescent="0.25">
      <c r="B82" s="617"/>
      <c r="C82" s="612"/>
      <c r="D82" s="612"/>
      <c r="E82" s="1184"/>
      <c r="F82" s="1184"/>
      <c r="G82" s="461">
        <f>+C82*D82/100</f>
        <v>0</v>
      </c>
    </row>
    <row r="83" spans="2:7" x14ac:dyDescent="0.25">
      <c r="B83" s="617"/>
      <c r="C83" s="612"/>
      <c r="D83" s="612"/>
      <c r="E83" s="1184"/>
      <c r="F83" s="1184"/>
      <c r="G83" s="461">
        <f>+C83*D83/100</f>
        <v>0</v>
      </c>
    </row>
    <row r="84" spans="2:7" x14ac:dyDescent="0.25">
      <c r="B84" s="617"/>
      <c r="C84" s="612"/>
      <c r="D84" s="612"/>
      <c r="E84" s="1184"/>
      <c r="F84" s="1184"/>
      <c r="G84" s="461">
        <f>+C84*D84/100</f>
        <v>0</v>
      </c>
    </row>
    <row r="85" spans="2:7" x14ac:dyDescent="0.25">
      <c r="B85" s="618"/>
      <c r="C85" s="613"/>
      <c r="D85" s="613"/>
      <c r="E85" s="1185"/>
      <c r="F85" s="1185"/>
      <c r="G85" s="481">
        <f>+C85*D85/100</f>
        <v>0</v>
      </c>
    </row>
    <row r="86" spans="2:7" s="621" customFormat="1" x14ac:dyDescent="0.25">
      <c r="B86" s="619" t="s">
        <v>970</v>
      </c>
      <c r="C86" s="620"/>
      <c r="D86" s="509"/>
      <c r="E86" s="1186"/>
      <c r="F86" s="1186"/>
      <c r="G86" s="620">
        <f>SUM(G81:G85)</f>
        <v>0</v>
      </c>
    </row>
    <row r="87" spans="2:7" x14ac:dyDescent="0.25">
      <c r="B87" s="616"/>
      <c r="C87" s="611"/>
      <c r="D87" s="611"/>
      <c r="E87" s="1183"/>
      <c r="F87" s="1183"/>
      <c r="G87" s="480">
        <f>+C87*D87/100</f>
        <v>0</v>
      </c>
    </row>
    <row r="88" spans="2:7" x14ac:dyDescent="0.25">
      <c r="B88" s="617"/>
      <c r="C88" s="612"/>
      <c r="D88" s="612"/>
      <c r="E88" s="1184"/>
      <c r="F88" s="1184"/>
      <c r="G88" s="461">
        <f>+C88*D88/100</f>
        <v>0</v>
      </c>
    </row>
    <row r="89" spans="2:7" x14ac:dyDescent="0.25">
      <c r="B89" s="617"/>
      <c r="C89" s="612"/>
      <c r="D89" s="612"/>
      <c r="E89" s="1184"/>
      <c r="F89" s="1184"/>
      <c r="G89" s="461">
        <f>+C89*D89/100</f>
        <v>0</v>
      </c>
    </row>
    <row r="90" spans="2:7" x14ac:dyDescent="0.25">
      <c r="B90" s="617"/>
      <c r="C90" s="612"/>
      <c r="D90" s="612"/>
      <c r="E90" s="1184"/>
      <c r="F90" s="1184"/>
      <c r="G90" s="461">
        <f>+C90*D90/100</f>
        <v>0</v>
      </c>
    </row>
    <row r="91" spans="2:7" x14ac:dyDescent="0.25">
      <c r="B91" s="618"/>
      <c r="C91" s="613"/>
      <c r="D91" s="613"/>
      <c r="E91" s="1185"/>
      <c r="F91" s="1185"/>
      <c r="G91" s="481">
        <f>+C91*D91/100</f>
        <v>0</v>
      </c>
    </row>
    <row r="92" spans="2:7" s="621" customFormat="1" x14ac:dyDescent="0.25">
      <c r="B92" s="619" t="s">
        <v>971</v>
      </c>
      <c r="C92" s="620"/>
      <c r="D92" s="509"/>
      <c r="E92" s="1186"/>
      <c r="F92" s="1186"/>
      <c r="G92" s="620">
        <f>SUM(G87:G91)</f>
        <v>0</v>
      </c>
    </row>
    <row r="93" spans="2:7" x14ac:dyDescent="0.25">
      <c r="B93" s="616"/>
      <c r="C93" s="611"/>
      <c r="D93" s="611"/>
      <c r="E93" s="1183"/>
      <c r="F93" s="1183"/>
      <c r="G93" s="480">
        <f>+C93*D93/100</f>
        <v>0</v>
      </c>
    </row>
    <row r="94" spans="2:7" x14ac:dyDescent="0.25">
      <c r="B94" s="617"/>
      <c r="C94" s="612"/>
      <c r="D94" s="612"/>
      <c r="E94" s="1184"/>
      <c r="F94" s="1184"/>
      <c r="G94" s="461">
        <f>+C94*D94/100</f>
        <v>0</v>
      </c>
    </row>
    <row r="95" spans="2:7" x14ac:dyDescent="0.25">
      <c r="B95" s="617"/>
      <c r="C95" s="612"/>
      <c r="D95" s="612"/>
      <c r="E95" s="1184"/>
      <c r="F95" s="1184"/>
      <c r="G95" s="461">
        <f>+C95*D95/100</f>
        <v>0</v>
      </c>
    </row>
    <row r="96" spans="2:7" x14ac:dyDescent="0.25">
      <c r="B96" s="617"/>
      <c r="C96" s="612"/>
      <c r="D96" s="612"/>
      <c r="E96" s="1184"/>
      <c r="F96" s="1184"/>
      <c r="G96" s="461">
        <f>+C96*D96/100</f>
        <v>0</v>
      </c>
    </row>
    <row r="97" spans="2:7" x14ac:dyDescent="0.25">
      <c r="B97" s="618"/>
      <c r="C97" s="613"/>
      <c r="D97" s="613"/>
      <c r="E97" s="1185"/>
      <c r="F97" s="1185"/>
      <c r="G97" s="481">
        <f>+C97*D97/100</f>
        <v>0</v>
      </c>
    </row>
    <row r="98" spans="2:7" s="621" customFormat="1" x14ac:dyDescent="0.25">
      <c r="B98" s="619" t="s">
        <v>972</v>
      </c>
      <c r="C98" s="620"/>
      <c r="D98" s="509"/>
      <c r="E98" s="1186"/>
      <c r="F98" s="1186"/>
      <c r="G98" s="620">
        <f>SUM(G93:G97)</f>
        <v>0</v>
      </c>
    </row>
    <row r="99" spans="2:7" x14ac:dyDescent="0.25">
      <c r="B99" s="616"/>
      <c r="C99" s="611"/>
      <c r="D99" s="611"/>
      <c r="E99" s="1183"/>
      <c r="F99" s="1183"/>
      <c r="G99" s="480">
        <f>+C99*D99/100</f>
        <v>0</v>
      </c>
    </row>
    <row r="100" spans="2:7" x14ac:dyDescent="0.25">
      <c r="B100" s="617"/>
      <c r="C100" s="612"/>
      <c r="D100" s="612"/>
      <c r="E100" s="1184"/>
      <c r="F100" s="1184"/>
      <c r="G100" s="461">
        <f>+C100*D100/100</f>
        <v>0</v>
      </c>
    </row>
    <row r="101" spans="2:7" x14ac:dyDescent="0.25">
      <c r="B101" s="617"/>
      <c r="C101" s="612"/>
      <c r="D101" s="612"/>
      <c r="E101" s="1184"/>
      <c r="F101" s="1184"/>
      <c r="G101" s="461">
        <f>+C101*D101/100</f>
        <v>0</v>
      </c>
    </row>
    <row r="102" spans="2:7" x14ac:dyDescent="0.25">
      <c r="B102" s="617"/>
      <c r="C102" s="612"/>
      <c r="D102" s="612"/>
      <c r="E102" s="1184"/>
      <c r="F102" s="1184"/>
      <c r="G102" s="461">
        <f>+C102*D102/100</f>
        <v>0</v>
      </c>
    </row>
    <row r="103" spans="2:7" x14ac:dyDescent="0.25">
      <c r="B103" s="618"/>
      <c r="C103" s="613"/>
      <c r="D103" s="613"/>
      <c r="E103" s="1185"/>
      <c r="F103" s="1185"/>
      <c r="G103" s="481">
        <f>+C103*D103/100</f>
        <v>0</v>
      </c>
    </row>
    <row r="104" spans="2:7" s="621" customFormat="1" x14ac:dyDescent="0.25">
      <c r="B104" s="619" t="s">
        <v>973</v>
      </c>
      <c r="C104" s="620"/>
      <c r="D104" s="509"/>
      <c r="E104" s="1186"/>
      <c r="F104" s="1186"/>
      <c r="G104" s="620">
        <f>SUM(G99:G103)</f>
        <v>0</v>
      </c>
    </row>
    <row r="105" spans="2:7" x14ac:dyDescent="0.25">
      <c r="B105" s="493" t="s">
        <v>372</v>
      </c>
      <c r="C105" s="351"/>
      <c r="D105" s="351"/>
      <c r="E105" s="1187"/>
      <c r="F105" s="1187"/>
      <c r="G105" s="620">
        <f>+G80+G86+G92+G98+G104</f>
        <v>0</v>
      </c>
    </row>
    <row r="107" spans="2:7" x14ac:dyDescent="0.25">
      <c r="B107" s="622"/>
    </row>
    <row r="109" spans="2:7" ht="15.75" x14ac:dyDescent="0.25">
      <c r="B109" s="1173" t="s">
        <v>974</v>
      </c>
      <c r="C109" s="1173"/>
      <c r="D109" s="1173"/>
      <c r="E109" s="1173"/>
      <c r="F109" s="1173"/>
      <c r="G109" s="1173"/>
    </row>
    <row r="111" spans="2:7" ht="51" x14ac:dyDescent="0.25">
      <c r="B111" s="1174" t="s">
        <v>975</v>
      </c>
      <c r="C111" s="1176"/>
      <c r="D111" s="562" t="s">
        <v>976</v>
      </c>
      <c r="E111" s="562" t="s">
        <v>977</v>
      </c>
      <c r="F111" s="562" t="s">
        <v>978</v>
      </c>
      <c r="G111" s="623" t="s">
        <v>979</v>
      </c>
    </row>
    <row r="112" spans="2:7" x14ac:dyDescent="0.25">
      <c r="B112" s="1177"/>
      <c r="C112" s="1179"/>
      <c r="D112" s="624"/>
      <c r="E112" s="625"/>
      <c r="F112" s="612"/>
      <c r="G112" s="612"/>
    </row>
    <row r="113" spans="2:7" x14ac:dyDescent="0.25">
      <c r="B113" s="1164"/>
      <c r="C113" s="1166"/>
      <c r="D113" s="628"/>
      <c r="E113" s="629"/>
      <c r="F113" s="612"/>
      <c r="G113" s="612"/>
    </row>
    <row r="114" spans="2:7" x14ac:dyDescent="0.25">
      <c r="B114" s="626"/>
      <c r="C114" s="627"/>
      <c r="D114" s="628"/>
      <c r="E114" s="629"/>
      <c r="F114" s="612"/>
      <c r="G114" s="612"/>
    </row>
    <row r="115" spans="2:7" x14ac:dyDescent="0.25">
      <c r="B115" s="626"/>
      <c r="C115" s="627"/>
      <c r="D115" s="628"/>
      <c r="E115" s="629"/>
      <c r="F115" s="612"/>
      <c r="G115" s="612"/>
    </row>
    <row r="116" spans="2:7" x14ac:dyDescent="0.25">
      <c r="B116" s="1167"/>
      <c r="C116" s="1169"/>
      <c r="D116" s="630"/>
      <c r="E116" s="631"/>
      <c r="F116" s="612"/>
      <c r="G116" s="612"/>
    </row>
    <row r="117" spans="2:7" x14ac:dyDescent="0.25">
      <c r="B117" s="1170" t="s">
        <v>372</v>
      </c>
      <c r="C117" s="1171"/>
      <c r="D117" s="1171"/>
      <c r="E117" s="1172"/>
      <c r="F117" s="585">
        <f>SUM(F112:F116)</f>
        <v>0</v>
      </c>
      <c r="G117" s="585">
        <f>SUM(G112:G116)</f>
        <v>0</v>
      </c>
    </row>
    <row r="121" spans="2:7" ht="15.75" x14ac:dyDescent="0.25">
      <c r="B121" s="1173" t="s">
        <v>980</v>
      </c>
      <c r="C121" s="1173"/>
      <c r="D121" s="1173"/>
      <c r="E121" s="1173"/>
      <c r="F121" s="1173"/>
      <c r="G121" s="1173"/>
    </row>
    <row r="123" spans="2:7" ht="55.5" customHeight="1" x14ac:dyDescent="0.25">
      <c r="B123" s="1174" t="s">
        <v>981</v>
      </c>
      <c r="C123" s="1175"/>
      <c r="D123" s="1175"/>
      <c r="E123" s="1175"/>
      <c r="F123" s="1176"/>
      <c r="G123" s="623" t="s">
        <v>982</v>
      </c>
    </row>
    <row r="124" spans="2:7" x14ac:dyDescent="0.25">
      <c r="B124" s="1177"/>
      <c r="C124" s="1178"/>
      <c r="D124" s="1178"/>
      <c r="E124" s="1178"/>
      <c r="F124" s="1179"/>
      <c r="G124" s="612"/>
    </row>
    <row r="125" spans="2:7" x14ac:dyDescent="0.25">
      <c r="B125" s="1164"/>
      <c r="C125" s="1165"/>
      <c r="D125" s="1165"/>
      <c r="E125" s="1165"/>
      <c r="F125" s="1166"/>
      <c r="G125" s="612"/>
    </row>
    <row r="126" spans="2:7" x14ac:dyDescent="0.25">
      <c r="B126" s="1180"/>
      <c r="C126" s="1181"/>
      <c r="D126" s="1181"/>
      <c r="E126" s="1181"/>
      <c r="F126" s="1182"/>
      <c r="G126" s="612"/>
    </row>
    <row r="127" spans="2:7" x14ac:dyDescent="0.25">
      <c r="B127" s="1164"/>
      <c r="C127" s="1165"/>
      <c r="D127" s="1165"/>
      <c r="E127" s="1165"/>
      <c r="F127" s="1166"/>
      <c r="G127" s="612"/>
    </row>
    <row r="128" spans="2:7" x14ac:dyDescent="0.25">
      <c r="B128" s="1167"/>
      <c r="C128" s="1168"/>
      <c r="D128" s="1168"/>
      <c r="E128" s="1168"/>
      <c r="F128" s="1169"/>
      <c r="G128" s="612"/>
    </row>
    <row r="129" spans="2:7" x14ac:dyDescent="0.25">
      <c r="B129" s="1170" t="s">
        <v>372</v>
      </c>
      <c r="C129" s="1171"/>
      <c r="D129" s="1171"/>
      <c r="E129" s="1171"/>
      <c r="F129" s="1172"/>
      <c r="G129" s="585">
        <f>SUM(G124:G128)</f>
        <v>0</v>
      </c>
    </row>
  </sheetData>
  <mergeCells count="94">
    <mergeCell ref="B21:E21"/>
    <mergeCell ref="B22:E22"/>
    <mergeCell ref="B23:E23"/>
    <mergeCell ref="B24:E24"/>
    <mergeCell ref="B13:E13"/>
    <mergeCell ref="B2:G2"/>
    <mergeCell ref="B4:E4"/>
    <mergeCell ref="B5:E5"/>
    <mergeCell ref="B11:E11"/>
    <mergeCell ref="B36:E36"/>
    <mergeCell ref="B33:E33"/>
    <mergeCell ref="B34:E34"/>
    <mergeCell ref="B25:E25"/>
    <mergeCell ref="B14:E14"/>
    <mergeCell ref="B15:E15"/>
    <mergeCell ref="B16:E16"/>
    <mergeCell ref="B17:E17"/>
    <mergeCell ref="B18:E18"/>
    <mergeCell ref="B19:E19"/>
    <mergeCell ref="B20:E20"/>
    <mergeCell ref="B26:E26"/>
    <mergeCell ref="B27:E27"/>
    <mergeCell ref="B29:E29"/>
    <mergeCell ref="B31:E31"/>
    <mergeCell ref="B32:E32"/>
    <mergeCell ref="B52:F52"/>
    <mergeCell ref="B37:E37"/>
    <mergeCell ref="B38:E38"/>
    <mergeCell ref="B39:E39"/>
    <mergeCell ref="B41:E41"/>
    <mergeCell ref="B42:E42"/>
    <mergeCell ref="B44:E44"/>
    <mergeCell ref="B45:E45"/>
    <mergeCell ref="B46:E46"/>
    <mergeCell ref="B48:E48"/>
    <mergeCell ref="B50:E50"/>
    <mergeCell ref="B51:E51"/>
    <mergeCell ref="E74:F74"/>
    <mergeCell ref="B53:F53"/>
    <mergeCell ref="B55:F55"/>
    <mergeCell ref="B59:G59"/>
    <mergeCell ref="B62:F62"/>
    <mergeCell ref="B63:F63"/>
    <mergeCell ref="B64:F64"/>
    <mergeCell ref="B65:F65"/>
    <mergeCell ref="B66:F66"/>
    <mergeCell ref="B67:F67"/>
    <mergeCell ref="B68:F68"/>
    <mergeCell ref="B72:G72"/>
    <mergeCell ref="E80:F80"/>
    <mergeCell ref="E81:F81"/>
    <mergeCell ref="E82:F82"/>
    <mergeCell ref="E83:F83"/>
    <mergeCell ref="E84:F84"/>
    <mergeCell ref="E85:F85"/>
    <mergeCell ref="E94:F94"/>
    <mergeCell ref="E95:F95"/>
    <mergeCell ref="E96:F96"/>
    <mergeCell ref="E97:F97"/>
    <mergeCell ref="E86:F86"/>
    <mergeCell ref="E75:F75"/>
    <mergeCell ref="E76:F76"/>
    <mergeCell ref="E77:F77"/>
    <mergeCell ref="E78:F78"/>
    <mergeCell ref="E79:F79"/>
    <mergeCell ref="E98:F98"/>
    <mergeCell ref="E87:F87"/>
    <mergeCell ref="E88:F88"/>
    <mergeCell ref="E89:F89"/>
    <mergeCell ref="E90:F90"/>
    <mergeCell ref="E91:F91"/>
    <mergeCell ref="E92:F92"/>
    <mergeCell ref="E93:F93"/>
    <mergeCell ref="B116:C116"/>
    <mergeCell ref="E99:F99"/>
    <mergeCell ref="E100:F100"/>
    <mergeCell ref="E101:F101"/>
    <mergeCell ref="E102:F102"/>
    <mergeCell ref="E103:F103"/>
    <mergeCell ref="E104:F104"/>
    <mergeCell ref="E105:F105"/>
    <mergeCell ref="B109:G109"/>
    <mergeCell ref="B111:C111"/>
    <mergeCell ref="B112:C112"/>
    <mergeCell ref="B113:C113"/>
    <mergeCell ref="B127:F127"/>
    <mergeCell ref="B128:F128"/>
    <mergeCell ref="B129:F129"/>
    <mergeCell ref="B117:E117"/>
    <mergeCell ref="B121:G121"/>
    <mergeCell ref="B123:F123"/>
    <mergeCell ref="B124:F124"/>
    <mergeCell ref="B125:F125"/>
    <mergeCell ref="B126:F126"/>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9"/>
  <sheetViews>
    <sheetView showGridLines="0" view="pageLayout" topLeftCell="A64" zoomScale="80" zoomScaleNormal="100" zoomScaleSheetLayoutView="100" zoomScalePageLayoutView="80" workbookViewId="0">
      <selection activeCell="G104" sqref="G104"/>
    </sheetView>
  </sheetViews>
  <sheetFormatPr defaultColWidth="11.42578125" defaultRowHeight="12.75" x14ac:dyDescent="0.25"/>
  <cols>
    <col min="1" max="1" width="4.140625" style="587" customWidth="1"/>
    <col min="2" max="2" width="65.7109375" style="587" customWidth="1"/>
    <col min="3" max="4" width="17.7109375" style="605" customWidth="1"/>
    <col min="5" max="7" width="16.7109375" style="587" customWidth="1"/>
    <col min="8" max="8" width="3.85546875" style="587" customWidth="1"/>
    <col min="9" max="9" width="16.7109375" style="587" customWidth="1"/>
    <col min="10" max="10" width="5.7109375" style="587" customWidth="1"/>
    <col min="11" max="16384" width="11.42578125" style="587"/>
  </cols>
  <sheetData>
    <row r="1" spans="2:8" s="337" customFormat="1" ht="10.5" customHeight="1" x14ac:dyDescent="0.25">
      <c r="B1" s="335"/>
      <c r="C1" s="335"/>
      <c r="D1" s="335"/>
      <c r="E1" s="335"/>
      <c r="F1" s="335"/>
      <c r="G1" s="335"/>
      <c r="H1" s="336"/>
    </row>
    <row r="2" spans="2:8" s="337" customFormat="1" ht="19.5" x14ac:dyDescent="0.25">
      <c r="B2" s="1208" t="str">
        <f>+'1.3.3_RA4_REGLA_DESPESA_LIQUID'!B9</f>
        <v xml:space="preserve">Nom Organisme autònom / Consorci adscrit </v>
      </c>
      <c r="C2" s="1209"/>
      <c r="D2" s="1209"/>
      <c r="E2" s="1209"/>
      <c r="F2" s="1209"/>
      <c r="G2" s="1210"/>
      <c r="H2" s="338"/>
    </row>
    <row r="4" spans="2:8" s="564" customFormat="1" ht="25.5" x14ac:dyDescent="0.25">
      <c r="B4" s="1174" t="s">
        <v>918</v>
      </c>
      <c r="C4" s="1175"/>
      <c r="D4" s="1175"/>
      <c r="E4" s="1176"/>
      <c r="F4" s="562" t="s">
        <v>919</v>
      </c>
      <c r="G4" s="563" t="s">
        <v>920</v>
      </c>
    </row>
    <row r="5" spans="2:8" s="564" customFormat="1" x14ac:dyDescent="0.25">
      <c r="B5" s="1199" t="s">
        <v>921</v>
      </c>
      <c r="C5" s="1200"/>
      <c r="D5" s="1200"/>
      <c r="E5" s="1201"/>
      <c r="F5" s="565"/>
      <c r="G5" s="566">
        <f>+'OA-CON_Estabilitat_liquidació'!G15</f>
        <v>0</v>
      </c>
    </row>
    <row r="6" spans="2:8" s="564" customFormat="1" x14ac:dyDescent="0.25">
      <c r="B6" s="567" t="s">
        <v>922</v>
      </c>
      <c r="C6" s="568"/>
      <c r="D6" s="568"/>
      <c r="E6" s="569"/>
      <c r="F6" s="570"/>
      <c r="G6" s="571">
        <f>+'OA-CON_Estabilitat_liquidació'!G16</f>
        <v>0</v>
      </c>
    </row>
    <row r="7" spans="2:8" s="564" customFormat="1" x14ac:dyDescent="0.25">
      <c r="B7" s="567" t="s">
        <v>923</v>
      </c>
      <c r="C7" s="568"/>
      <c r="D7" s="568"/>
      <c r="E7" s="569"/>
      <c r="F7" s="570"/>
      <c r="G7" s="570"/>
    </row>
    <row r="8" spans="2:8" s="564" customFormat="1" x14ac:dyDescent="0.25">
      <c r="B8" s="567" t="s">
        <v>924</v>
      </c>
      <c r="C8" s="568"/>
      <c r="D8" s="568"/>
      <c r="E8" s="569"/>
      <c r="F8" s="570"/>
      <c r="G8" s="571">
        <f>+'OA-CON_Estabilitat_liquidació'!G18</f>
        <v>0</v>
      </c>
    </row>
    <row r="9" spans="2:8" s="564" customFormat="1" x14ac:dyDescent="0.25">
      <c r="B9" s="567" t="s">
        <v>925</v>
      </c>
      <c r="C9" s="568"/>
      <c r="D9" s="568"/>
      <c r="E9" s="569"/>
      <c r="F9" s="570"/>
      <c r="G9" s="571">
        <f>+'OA-CON_Estabilitat_liquidació'!G19</f>
        <v>0</v>
      </c>
    </row>
    <row r="10" spans="2:8" s="564" customFormat="1" x14ac:dyDescent="0.25">
      <c r="B10" s="572" t="s">
        <v>926</v>
      </c>
      <c r="C10" s="573"/>
      <c r="D10" s="573"/>
      <c r="E10" s="574"/>
      <c r="F10" s="575"/>
      <c r="G10" s="576">
        <f>+'OA-CON_Estabilitat_liquidació'!G20</f>
        <v>0</v>
      </c>
    </row>
    <row r="11" spans="2:8" s="578" customFormat="1" x14ac:dyDescent="0.25">
      <c r="B11" s="1190" t="s">
        <v>927</v>
      </c>
      <c r="C11" s="1191"/>
      <c r="D11" s="1191"/>
      <c r="E11" s="1192"/>
      <c r="F11" s="577">
        <f>SUM(F5:F10)</f>
        <v>0</v>
      </c>
      <c r="G11" s="577">
        <f>SUM(G5:G10)</f>
        <v>0</v>
      </c>
    </row>
    <row r="12" spans="2:8" s="578" customFormat="1" x14ac:dyDescent="0.25">
      <c r="B12" s="579"/>
      <c r="C12" s="580"/>
      <c r="D12" s="580"/>
      <c r="E12" s="581"/>
    </row>
    <row r="13" spans="2:8" s="578" customFormat="1" ht="25.5" x14ac:dyDescent="0.25">
      <c r="B13" s="1174" t="s">
        <v>928</v>
      </c>
      <c r="C13" s="1175"/>
      <c r="D13" s="1175"/>
      <c r="E13" s="1176"/>
      <c r="F13" s="562" t="s">
        <v>919</v>
      </c>
      <c r="G13" s="563" t="s">
        <v>920</v>
      </c>
    </row>
    <row r="14" spans="2:8" s="578" customFormat="1" x14ac:dyDescent="0.25">
      <c r="B14" s="1199" t="s">
        <v>929</v>
      </c>
      <c r="C14" s="1200"/>
      <c r="D14" s="1200"/>
      <c r="E14" s="1201"/>
      <c r="F14" s="565"/>
      <c r="G14" s="582">
        <f>-'OA-CON_Estabilitat_liquidació'!G10</f>
        <v>0</v>
      </c>
    </row>
    <row r="15" spans="2:8" s="578" customFormat="1" x14ac:dyDescent="0.25">
      <c r="B15" s="1202" t="s">
        <v>930</v>
      </c>
      <c r="C15" s="1203"/>
      <c r="D15" s="1203"/>
      <c r="E15" s="1204"/>
      <c r="F15" s="570"/>
      <c r="G15" s="583">
        <f>-'OA-CON_Estabilitat_liquidació'!G109</f>
        <v>0</v>
      </c>
    </row>
    <row r="16" spans="2:8" s="578" customFormat="1" x14ac:dyDescent="0.25">
      <c r="B16" s="1202" t="s">
        <v>931</v>
      </c>
      <c r="C16" s="1203"/>
      <c r="D16" s="1203"/>
      <c r="E16" s="1204"/>
      <c r="F16" s="570"/>
      <c r="G16" s="583">
        <f>-'OA-CON_Estabilitat_liquidació'!G142</f>
        <v>0</v>
      </c>
    </row>
    <row r="17" spans="2:7" s="578" customFormat="1" x14ac:dyDescent="0.25">
      <c r="B17" s="1202" t="s">
        <v>932</v>
      </c>
      <c r="C17" s="1203"/>
      <c r="D17" s="1203"/>
      <c r="E17" s="1204"/>
      <c r="F17" s="570"/>
      <c r="G17" s="583">
        <f>-'OA-CON_Estabilitat_liquidació'!G148</f>
        <v>0</v>
      </c>
    </row>
    <row r="18" spans="2:7" s="578" customFormat="1" x14ac:dyDescent="0.25">
      <c r="B18" s="1202" t="s">
        <v>933</v>
      </c>
      <c r="C18" s="1203"/>
      <c r="D18" s="1203"/>
      <c r="E18" s="1204"/>
      <c r="F18" s="570"/>
      <c r="G18" s="583">
        <f>-'OA-CON_Estabilitat_liquidació'!G154</f>
        <v>0</v>
      </c>
    </row>
    <row r="19" spans="2:7" s="578" customFormat="1" ht="15" customHeight="1" x14ac:dyDescent="0.25">
      <c r="B19" s="1202" t="s">
        <v>934</v>
      </c>
      <c r="C19" s="1203"/>
      <c r="D19" s="1203"/>
      <c r="E19" s="1204"/>
      <c r="F19" s="570"/>
      <c r="G19" s="583">
        <f>-'OA-CON_Estabilitat_liquidació'!G160</f>
        <v>0</v>
      </c>
    </row>
    <row r="20" spans="2:7" s="578" customFormat="1" x14ac:dyDescent="0.25">
      <c r="B20" s="1202" t="s">
        <v>935</v>
      </c>
      <c r="C20" s="1203"/>
      <c r="D20" s="1203"/>
      <c r="E20" s="1204"/>
      <c r="F20" s="570"/>
      <c r="G20" s="583">
        <f>-'OA-CON_Estabilitat_liquidació'!G179</f>
        <v>0</v>
      </c>
    </row>
    <row r="21" spans="2:7" s="578" customFormat="1" x14ac:dyDescent="0.25">
      <c r="B21" s="1202" t="s">
        <v>936</v>
      </c>
      <c r="C21" s="1203"/>
      <c r="D21" s="1203"/>
      <c r="E21" s="1204"/>
      <c r="F21" s="570"/>
      <c r="G21" s="583">
        <f>-'OA-CON_Estabilitat_liquidació'!G166</f>
        <v>0</v>
      </c>
    </row>
    <row r="22" spans="2:7" s="578" customFormat="1" x14ac:dyDescent="0.25">
      <c r="B22" s="1202" t="s">
        <v>937</v>
      </c>
      <c r="C22" s="1203"/>
      <c r="D22" s="1203"/>
      <c r="E22" s="1204"/>
      <c r="F22" s="570"/>
      <c r="G22" s="583">
        <f>-'OA-CON_Estabilitat_liquidació'!G172</f>
        <v>0</v>
      </c>
    </row>
    <row r="23" spans="2:7" s="578" customFormat="1" x14ac:dyDescent="0.25">
      <c r="B23" s="1202" t="s">
        <v>938</v>
      </c>
      <c r="C23" s="1203"/>
      <c r="D23" s="1203"/>
      <c r="E23" s="1204"/>
      <c r="F23" s="570"/>
      <c r="G23" s="583">
        <f>-'OA-CON_Estabilitat_liquidació'!G191</f>
        <v>0</v>
      </c>
    </row>
    <row r="24" spans="2:7" s="578" customFormat="1" x14ac:dyDescent="0.25">
      <c r="B24" s="1202" t="s">
        <v>939</v>
      </c>
      <c r="C24" s="1203"/>
      <c r="D24" s="1203"/>
      <c r="E24" s="1204"/>
      <c r="F24" s="570"/>
      <c r="G24" s="583">
        <f>-'OA-CON_Estabilitat_liquidació'!E186</f>
        <v>0</v>
      </c>
    </row>
    <row r="25" spans="2:7" s="578" customFormat="1" x14ac:dyDescent="0.25">
      <c r="B25" s="1202" t="s">
        <v>940</v>
      </c>
      <c r="C25" s="1203"/>
      <c r="D25" s="1203"/>
      <c r="E25" s="1204"/>
      <c r="F25" s="583">
        <v>0</v>
      </c>
      <c r="G25" s="583">
        <v>0</v>
      </c>
    </row>
    <row r="26" spans="2:7" s="578" customFormat="1" x14ac:dyDescent="0.25">
      <c r="B26" s="1196" t="s">
        <v>941</v>
      </c>
      <c r="C26" s="1197"/>
      <c r="D26" s="1197"/>
      <c r="E26" s="1198"/>
      <c r="F26" s="575"/>
      <c r="G26" s="584">
        <f>+G68</f>
        <v>0</v>
      </c>
    </row>
    <row r="27" spans="2:7" s="578" customFormat="1" x14ac:dyDescent="0.25">
      <c r="B27" s="1190" t="s">
        <v>942</v>
      </c>
      <c r="C27" s="1191"/>
      <c r="D27" s="1191"/>
      <c r="E27" s="1192"/>
      <c r="F27" s="577">
        <f>SUM(F14:F26)</f>
        <v>0</v>
      </c>
      <c r="G27" s="577">
        <f>SUM(G14:G26)</f>
        <v>0</v>
      </c>
    </row>
    <row r="28" spans="2:7" s="578" customFormat="1" x14ac:dyDescent="0.25">
      <c r="B28" s="579"/>
      <c r="C28" s="580"/>
      <c r="D28" s="580"/>
      <c r="E28" s="581"/>
    </row>
    <row r="29" spans="2:7" x14ac:dyDescent="0.25">
      <c r="B29" s="1190" t="s">
        <v>943</v>
      </c>
      <c r="C29" s="1191"/>
      <c r="D29" s="1191"/>
      <c r="E29" s="1192"/>
      <c r="F29" s="585">
        <f>+F11+F27</f>
        <v>0</v>
      </c>
      <c r="G29" s="586">
        <f>+G11+G27</f>
        <v>0</v>
      </c>
    </row>
    <row r="30" spans="2:7" s="578" customFormat="1" x14ac:dyDescent="0.25">
      <c r="B30" s="579"/>
      <c r="C30" s="580"/>
      <c r="D30" s="580"/>
      <c r="E30" s="581"/>
    </row>
    <row r="31" spans="2:7" s="578" customFormat="1" ht="25.5" x14ac:dyDescent="0.25">
      <c r="B31" s="1174" t="s">
        <v>944</v>
      </c>
      <c r="C31" s="1175"/>
      <c r="D31" s="1175"/>
      <c r="E31" s="1176"/>
      <c r="F31" s="562" t="s">
        <v>919</v>
      </c>
      <c r="G31" s="563" t="s">
        <v>920</v>
      </c>
    </row>
    <row r="32" spans="2:7" x14ac:dyDescent="0.25">
      <c r="B32" s="1214" t="str">
        <f>'1.3.3_RA4_REGLA_DESPESA_LIQUID'!B8</f>
        <v>Nom Entitat local</v>
      </c>
      <c r="C32" s="1215"/>
      <c r="D32" s="1215"/>
      <c r="E32" s="1216"/>
      <c r="F32" s="588"/>
      <c r="G32" s="589"/>
    </row>
    <row r="33" spans="2:7" x14ac:dyDescent="0.25">
      <c r="B33" s="1211" t="str">
        <f>'1.3.3_RA4_REGLA_DESPESA_LIQUID'!B10</f>
        <v xml:space="preserve">Nom EPE / Societat municipal / Fundació </v>
      </c>
      <c r="C33" s="1212"/>
      <c r="D33" s="1212"/>
      <c r="E33" s="1213"/>
      <c r="F33" s="590"/>
      <c r="G33" s="591"/>
    </row>
    <row r="34" spans="2:7" ht="12.75" customHeight="1" x14ac:dyDescent="0.25">
      <c r="B34" s="1190" t="s">
        <v>945</v>
      </c>
      <c r="C34" s="1191"/>
      <c r="D34" s="1191"/>
      <c r="E34" s="1192"/>
      <c r="F34" s="585">
        <f>SUM(F32:F33)</f>
        <v>0</v>
      </c>
      <c r="G34" s="585">
        <f>SUM(G32:G33)</f>
        <v>0</v>
      </c>
    </row>
    <row r="35" spans="2:7" s="578" customFormat="1" x14ac:dyDescent="0.25">
      <c r="B35" s="579"/>
      <c r="C35" s="580"/>
      <c r="D35" s="580"/>
      <c r="E35" s="581"/>
    </row>
    <row r="36" spans="2:7" s="578" customFormat="1" ht="25.5" x14ac:dyDescent="0.25">
      <c r="B36" s="1174" t="s">
        <v>946</v>
      </c>
      <c r="C36" s="1175"/>
      <c r="D36" s="1175"/>
      <c r="E36" s="1176"/>
      <c r="F36" s="562" t="s">
        <v>919</v>
      </c>
      <c r="G36" s="563" t="s">
        <v>920</v>
      </c>
    </row>
    <row r="37" spans="2:7" x14ac:dyDescent="0.25">
      <c r="B37" s="1199" t="s">
        <v>947</v>
      </c>
      <c r="C37" s="1200"/>
      <c r="D37" s="1200"/>
      <c r="E37" s="1201"/>
      <c r="F37" s="592"/>
      <c r="G37" s="593">
        <f>+G80</f>
        <v>0</v>
      </c>
    </row>
    <row r="38" spans="2:7" x14ac:dyDescent="0.25">
      <c r="B38" s="1202" t="s">
        <v>948</v>
      </c>
      <c r="C38" s="1203"/>
      <c r="D38" s="1203"/>
      <c r="E38" s="1204"/>
      <c r="F38" s="594"/>
      <c r="G38" s="595">
        <f>+G86</f>
        <v>0</v>
      </c>
    </row>
    <row r="39" spans="2:7" x14ac:dyDescent="0.25">
      <c r="B39" s="1202" t="s">
        <v>949</v>
      </c>
      <c r="C39" s="1203"/>
      <c r="D39" s="1203"/>
      <c r="E39" s="1204"/>
      <c r="F39" s="594"/>
      <c r="G39" s="595">
        <f>+G92</f>
        <v>0</v>
      </c>
    </row>
    <row r="40" spans="2:7" x14ac:dyDescent="0.25">
      <c r="B40" s="1202" t="s">
        <v>950</v>
      </c>
      <c r="C40" s="1203"/>
      <c r="D40" s="1203"/>
      <c r="E40" s="1204"/>
      <c r="F40" s="599"/>
      <c r="G40" s="595">
        <f>+G98</f>
        <v>0</v>
      </c>
    </row>
    <row r="41" spans="2:7" x14ac:dyDescent="0.25">
      <c r="B41" s="1196" t="s">
        <v>951</v>
      </c>
      <c r="C41" s="1197"/>
      <c r="D41" s="1197"/>
      <c r="E41" s="1198"/>
      <c r="F41" s="600"/>
      <c r="G41" s="601">
        <f>+G104</f>
        <v>0</v>
      </c>
    </row>
    <row r="42" spans="2:7" x14ac:dyDescent="0.25">
      <c r="B42" s="1190" t="s">
        <v>952</v>
      </c>
      <c r="C42" s="1191"/>
      <c r="D42" s="1191"/>
      <c r="E42" s="1192"/>
      <c r="F42" s="585">
        <f>SUM(F37:F41)</f>
        <v>0</v>
      </c>
      <c r="G42" s="586">
        <f>SUM(G37:G41)</f>
        <v>0</v>
      </c>
    </row>
    <row r="43" spans="2:7" s="578" customFormat="1" x14ac:dyDescent="0.25">
      <c r="B43" s="579"/>
      <c r="C43" s="580"/>
      <c r="D43" s="580"/>
      <c r="E43" s="581"/>
    </row>
    <row r="44" spans="2:7" s="578" customFormat="1" ht="25.5" x14ac:dyDescent="0.25">
      <c r="B44" s="1174" t="s">
        <v>953</v>
      </c>
      <c r="C44" s="1175"/>
      <c r="D44" s="1175"/>
      <c r="E44" s="1176"/>
      <c r="F44" s="562" t="s">
        <v>919</v>
      </c>
      <c r="G44" s="563" t="s">
        <v>920</v>
      </c>
    </row>
    <row r="45" spans="2:7" x14ac:dyDescent="0.25">
      <c r="B45" s="1205" t="s">
        <v>953</v>
      </c>
      <c r="C45" s="1206"/>
      <c r="D45" s="1206"/>
      <c r="E45" s="1207"/>
      <c r="F45" s="603"/>
      <c r="G45" s="604">
        <f>+F117+G117</f>
        <v>0</v>
      </c>
    </row>
    <row r="46" spans="2:7" x14ac:dyDescent="0.25">
      <c r="B46" s="1190" t="s">
        <v>954</v>
      </c>
      <c r="C46" s="1191"/>
      <c r="D46" s="1191"/>
      <c r="E46" s="1192"/>
      <c r="F46" s="585">
        <f>SUM(F45:F45)</f>
        <v>0</v>
      </c>
      <c r="G46" s="585">
        <f>SUM(G45:G45)</f>
        <v>0</v>
      </c>
    </row>
    <row r="47" spans="2:7" s="578" customFormat="1" x14ac:dyDescent="0.25">
      <c r="B47" s="579"/>
      <c r="E47" s="581"/>
      <c r="F47" s="580"/>
      <c r="G47" s="580"/>
    </row>
    <row r="48" spans="2:7" x14ac:dyDescent="0.25">
      <c r="B48" s="1190" t="s">
        <v>955</v>
      </c>
      <c r="C48" s="1191"/>
      <c r="D48" s="1191"/>
      <c r="E48" s="1192"/>
      <c r="F48" s="585">
        <f>+F29-F34-F42-F46</f>
        <v>0</v>
      </c>
      <c r="G48" s="586">
        <f>+G29-G34-G42-G46</f>
        <v>0</v>
      </c>
    </row>
    <row r="49" spans="2:9" x14ac:dyDescent="0.25">
      <c r="B49" s="602"/>
    </row>
    <row r="50" spans="2:9" ht="24" customHeight="1" x14ac:dyDescent="0.25">
      <c r="B50" s="1174" t="s">
        <v>956</v>
      </c>
      <c r="C50" s="1175"/>
      <c r="D50" s="1175"/>
      <c r="E50" s="1176"/>
      <c r="F50" s="562" t="s">
        <v>957</v>
      </c>
      <c r="G50" s="562" t="s">
        <v>481</v>
      </c>
    </row>
    <row r="51" spans="2:9" x14ac:dyDescent="0.25">
      <c r="B51" s="1199" t="s">
        <v>958</v>
      </c>
      <c r="C51" s="1200"/>
      <c r="D51" s="1200"/>
      <c r="E51" s="1201"/>
      <c r="F51" s="606">
        <f>+'1.3.3_RA4_REGLA_DESPESA_LIQUID'!E7</f>
        <v>0</v>
      </c>
      <c r="G51" s="607">
        <f>+F48*(1+F51)</f>
        <v>0</v>
      </c>
    </row>
    <row r="52" spans="2:9" x14ac:dyDescent="0.25">
      <c r="B52" s="1196" t="s">
        <v>959</v>
      </c>
      <c r="C52" s="1197"/>
      <c r="D52" s="1197"/>
      <c r="E52" s="1197"/>
      <c r="F52" s="1198"/>
      <c r="G52" s="608">
        <f>+G129</f>
        <v>0</v>
      </c>
    </row>
    <row r="53" spans="2:9" x14ac:dyDescent="0.25">
      <c r="B53" s="1190" t="s">
        <v>960</v>
      </c>
      <c r="C53" s="1191"/>
      <c r="D53" s="1191"/>
      <c r="E53" s="1191"/>
      <c r="F53" s="1192"/>
      <c r="G53" s="585">
        <f>+G51+G52</f>
        <v>0</v>
      </c>
    </row>
    <row r="55" spans="2:9" x14ac:dyDescent="0.25">
      <c r="B55" s="1190" t="s">
        <v>961</v>
      </c>
      <c r="C55" s="1191"/>
      <c r="D55" s="1191"/>
      <c r="E55" s="1191"/>
      <c r="F55" s="1192"/>
      <c r="G55" s="585">
        <f>+G53-G48</f>
        <v>0</v>
      </c>
    </row>
    <row r="56" spans="2:9" x14ac:dyDescent="0.25">
      <c r="B56" s="609"/>
    </row>
    <row r="57" spans="2:9" x14ac:dyDescent="0.25">
      <c r="B57" s="609"/>
    </row>
    <row r="59" spans="2:9" ht="15.75" x14ac:dyDescent="0.25">
      <c r="B59" s="1173" t="s">
        <v>962</v>
      </c>
      <c r="C59" s="1173"/>
      <c r="D59" s="1173"/>
      <c r="E59" s="1173"/>
      <c r="F59" s="1173"/>
      <c r="G59" s="1173"/>
    </row>
    <row r="61" spans="2:9" x14ac:dyDescent="0.25">
      <c r="B61" s="610" t="s">
        <v>963</v>
      </c>
      <c r="C61" s="237"/>
      <c r="D61" s="237"/>
      <c r="E61" s="237"/>
      <c r="F61" s="237"/>
      <c r="G61" s="237"/>
      <c r="H61" s="237"/>
      <c r="I61" s="237"/>
    </row>
    <row r="62" spans="2:9" x14ac:dyDescent="0.25">
      <c r="B62" s="1119" t="s">
        <v>371</v>
      </c>
      <c r="C62" s="1119"/>
      <c r="D62" s="1119"/>
      <c r="E62" s="1119"/>
      <c r="F62" s="1119"/>
      <c r="G62" s="458" t="s">
        <v>513</v>
      </c>
      <c r="H62" s="237"/>
      <c r="I62" s="237"/>
    </row>
    <row r="63" spans="2:9" x14ac:dyDescent="0.25">
      <c r="B63" s="1183"/>
      <c r="C63" s="1183"/>
      <c r="D63" s="1183"/>
      <c r="E63" s="1183"/>
      <c r="F63" s="1183"/>
      <c r="G63" s="611"/>
      <c r="H63" s="237"/>
      <c r="I63" s="237"/>
    </row>
    <row r="64" spans="2:9" x14ac:dyDescent="0.25">
      <c r="B64" s="1184"/>
      <c r="C64" s="1184"/>
      <c r="D64" s="1184"/>
      <c r="E64" s="1184"/>
      <c r="F64" s="1184"/>
      <c r="G64" s="612"/>
      <c r="H64" s="237"/>
      <c r="I64" s="237"/>
    </row>
    <row r="65" spans="2:9" x14ac:dyDescent="0.25">
      <c r="B65" s="1184"/>
      <c r="C65" s="1184"/>
      <c r="D65" s="1184"/>
      <c r="E65" s="1184"/>
      <c r="F65" s="1184"/>
      <c r="G65" s="612"/>
      <c r="H65" s="237"/>
      <c r="I65" s="237"/>
    </row>
    <row r="66" spans="2:9" x14ac:dyDescent="0.25">
      <c r="B66" s="1184"/>
      <c r="C66" s="1184"/>
      <c r="D66" s="1184"/>
      <c r="E66" s="1184"/>
      <c r="F66" s="1184"/>
      <c r="G66" s="612"/>
      <c r="H66" s="237"/>
      <c r="I66" s="237"/>
    </row>
    <row r="67" spans="2:9" x14ac:dyDescent="0.25">
      <c r="B67" s="1185"/>
      <c r="C67" s="1185"/>
      <c r="D67" s="1185"/>
      <c r="E67" s="1185"/>
      <c r="F67" s="1185"/>
      <c r="G67" s="613"/>
      <c r="H67" s="237"/>
      <c r="I67" s="237"/>
    </row>
    <row r="68" spans="2:9" x14ac:dyDescent="0.25">
      <c r="B68" s="1067" t="s">
        <v>372</v>
      </c>
      <c r="C68" s="1068"/>
      <c r="D68" s="1068"/>
      <c r="E68" s="1068"/>
      <c r="F68" s="1069"/>
      <c r="G68" s="351">
        <f>SUM(G63:G67)</f>
        <v>0</v>
      </c>
      <c r="H68" s="237"/>
      <c r="I68" s="237"/>
    </row>
    <row r="69" spans="2:9" x14ac:dyDescent="0.25">
      <c r="B69" s="237"/>
      <c r="C69" s="237"/>
      <c r="D69" s="237"/>
      <c r="E69" s="237"/>
      <c r="F69" s="237"/>
      <c r="G69" s="237"/>
      <c r="H69" s="237"/>
      <c r="I69" s="237"/>
    </row>
    <row r="70" spans="2:9" x14ac:dyDescent="0.25">
      <c r="B70" s="237"/>
      <c r="C70" s="237"/>
      <c r="D70" s="237"/>
      <c r="E70" s="237"/>
      <c r="F70" s="237"/>
      <c r="G70" s="237"/>
      <c r="H70" s="237"/>
      <c r="I70" s="237"/>
    </row>
    <row r="72" spans="2:9" ht="15.75" x14ac:dyDescent="0.25">
      <c r="B72" s="1173" t="s">
        <v>964</v>
      </c>
      <c r="C72" s="1173"/>
      <c r="D72" s="1173"/>
      <c r="E72" s="1173"/>
      <c r="F72" s="1173"/>
      <c r="G72" s="1173"/>
      <c r="H72" s="610"/>
      <c r="I72" s="610"/>
    </row>
    <row r="73" spans="2:9" ht="13.5" customHeight="1" x14ac:dyDescent="0.25">
      <c r="B73" s="362"/>
      <c r="C73" s="362"/>
    </row>
    <row r="74" spans="2:9" s="615" customFormat="1" ht="38.25" customHeight="1" x14ac:dyDescent="0.25">
      <c r="B74" s="614" t="s">
        <v>965</v>
      </c>
      <c r="C74" s="509" t="s">
        <v>869</v>
      </c>
      <c r="D74" s="509" t="s">
        <v>966</v>
      </c>
      <c r="E74" s="1188" t="s">
        <v>967</v>
      </c>
      <c r="F74" s="1189"/>
      <c r="G74" s="509" t="s">
        <v>968</v>
      </c>
    </row>
    <row r="75" spans="2:9" x14ac:dyDescent="0.25">
      <c r="B75" s="616"/>
      <c r="C75" s="611"/>
      <c r="D75" s="611"/>
      <c r="E75" s="1183"/>
      <c r="F75" s="1183"/>
      <c r="G75" s="480">
        <f>+C75*D75/100</f>
        <v>0</v>
      </c>
    </row>
    <row r="76" spans="2:9" x14ac:dyDescent="0.25">
      <c r="B76" s="617"/>
      <c r="C76" s="612"/>
      <c r="D76" s="612"/>
      <c r="E76" s="1184"/>
      <c r="F76" s="1184"/>
      <c r="G76" s="461">
        <f>+C76*D76/100</f>
        <v>0</v>
      </c>
    </row>
    <row r="77" spans="2:9" x14ac:dyDescent="0.25">
      <c r="B77" s="617"/>
      <c r="C77" s="612"/>
      <c r="D77" s="612"/>
      <c r="E77" s="1184"/>
      <c r="F77" s="1184"/>
      <c r="G77" s="461">
        <f>+C77*D77/100</f>
        <v>0</v>
      </c>
    </row>
    <row r="78" spans="2:9" x14ac:dyDescent="0.25">
      <c r="B78" s="617"/>
      <c r="C78" s="612"/>
      <c r="D78" s="612"/>
      <c r="E78" s="1184"/>
      <c r="F78" s="1184"/>
      <c r="G78" s="461">
        <f>+C78*D78/100</f>
        <v>0</v>
      </c>
    </row>
    <row r="79" spans="2:9" x14ac:dyDescent="0.25">
      <c r="B79" s="618"/>
      <c r="C79" s="613"/>
      <c r="D79" s="613"/>
      <c r="E79" s="1185"/>
      <c r="F79" s="1185"/>
      <c r="G79" s="481">
        <f>+C79*D79/100</f>
        <v>0</v>
      </c>
    </row>
    <row r="80" spans="2:9" s="621" customFormat="1" x14ac:dyDescent="0.25">
      <c r="B80" s="619" t="s">
        <v>969</v>
      </c>
      <c r="C80" s="620"/>
      <c r="D80" s="509"/>
      <c r="E80" s="1186"/>
      <c r="F80" s="1186"/>
      <c r="G80" s="620">
        <f>SUM(G75:G79)</f>
        <v>0</v>
      </c>
    </row>
    <row r="81" spans="2:7" x14ac:dyDescent="0.25">
      <c r="B81" s="616"/>
      <c r="C81" s="611"/>
      <c r="D81" s="611"/>
      <c r="E81" s="1183"/>
      <c r="F81" s="1183"/>
      <c r="G81" s="480">
        <f>+C81*D81/100</f>
        <v>0</v>
      </c>
    </row>
    <row r="82" spans="2:7" x14ac:dyDescent="0.25">
      <c r="B82" s="617"/>
      <c r="C82" s="612"/>
      <c r="D82" s="612"/>
      <c r="E82" s="1184"/>
      <c r="F82" s="1184"/>
      <c r="G82" s="461">
        <f>+C82*D82/100</f>
        <v>0</v>
      </c>
    </row>
    <row r="83" spans="2:7" x14ac:dyDescent="0.25">
      <c r="B83" s="617"/>
      <c r="C83" s="612"/>
      <c r="D83" s="612"/>
      <c r="E83" s="1184"/>
      <c r="F83" s="1184"/>
      <c r="G83" s="461">
        <f>+C83*D83/100</f>
        <v>0</v>
      </c>
    </row>
    <row r="84" spans="2:7" x14ac:dyDescent="0.25">
      <c r="B84" s="617"/>
      <c r="C84" s="612"/>
      <c r="D84" s="612"/>
      <c r="E84" s="1184"/>
      <c r="F84" s="1184"/>
      <c r="G84" s="461">
        <f>+C84*D84/100</f>
        <v>0</v>
      </c>
    </row>
    <row r="85" spans="2:7" x14ac:dyDescent="0.25">
      <c r="B85" s="618"/>
      <c r="C85" s="613"/>
      <c r="D85" s="613"/>
      <c r="E85" s="1185"/>
      <c r="F85" s="1185"/>
      <c r="G85" s="481">
        <f>+C85*D85/100</f>
        <v>0</v>
      </c>
    </row>
    <row r="86" spans="2:7" s="621" customFormat="1" x14ac:dyDescent="0.25">
      <c r="B86" s="619" t="s">
        <v>970</v>
      </c>
      <c r="C86" s="620"/>
      <c r="D86" s="509"/>
      <c r="E86" s="1186"/>
      <c r="F86" s="1186"/>
      <c r="G86" s="620">
        <f>SUM(G81:G85)</f>
        <v>0</v>
      </c>
    </row>
    <row r="87" spans="2:7" x14ac:dyDescent="0.25">
      <c r="B87" s="616"/>
      <c r="C87" s="611"/>
      <c r="D87" s="611"/>
      <c r="E87" s="1183"/>
      <c r="F87" s="1183"/>
      <c r="G87" s="480">
        <f>+C87*D87/100</f>
        <v>0</v>
      </c>
    </row>
    <row r="88" spans="2:7" x14ac:dyDescent="0.25">
      <c r="B88" s="617"/>
      <c r="C88" s="612"/>
      <c r="D88" s="612"/>
      <c r="E88" s="1184"/>
      <c r="F88" s="1184"/>
      <c r="G88" s="461">
        <f>+C88*D88/100</f>
        <v>0</v>
      </c>
    </row>
    <row r="89" spans="2:7" x14ac:dyDescent="0.25">
      <c r="B89" s="617"/>
      <c r="C89" s="612"/>
      <c r="D89" s="612"/>
      <c r="E89" s="1184"/>
      <c r="F89" s="1184"/>
      <c r="G89" s="461">
        <f>+C89*D89/100</f>
        <v>0</v>
      </c>
    </row>
    <row r="90" spans="2:7" x14ac:dyDescent="0.25">
      <c r="B90" s="617"/>
      <c r="C90" s="612"/>
      <c r="D90" s="612"/>
      <c r="E90" s="1184"/>
      <c r="F90" s="1184"/>
      <c r="G90" s="461">
        <f>+C90*D90/100</f>
        <v>0</v>
      </c>
    </row>
    <row r="91" spans="2:7" x14ac:dyDescent="0.25">
      <c r="B91" s="618"/>
      <c r="C91" s="613"/>
      <c r="D91" s="613"/>
      <c r="E91" s="1185"/>
      <c r="F91" s="1185"/>
      <c r="G91" s="481">
        <f>+C91*D91/100</f>
        <v>0</v>
      </c>
    </row>
    <row r="92" spans="2:7" s="621" customFormat="1" x14ac:dyDescent="0.25">
      <c r="B92" s="619" t="s">
        <v>971</v>
      </c>
      <c r="C92" s="620"/>
      <c r="D92" s="509"/>
      <c r="E92" s="1186"/>
      <c r="F92" s="1186"/>
      <c r="G92" s="620">
        <f>SUM(G87:G91)</f>
        <v>0</v>
      </c>
    </row>
    <row r="93" spans="2:7" x14ac:dyDescent="0.25">
      <c r="B93" s="616"/>
      <c r="C93" s="611"/>
      <c r="D93" s="611"/>
      <c r="E93" s="1183"/>
      <c r="F93" s="1183"/>
      <c r="G93" s="480">
        <f>+C93*D93/100</f>
        <v>0</v>
      </c>
    </row>
    <row r="94" spans="2:7" x14ac:dyDescent="0.25">
      <c r="B94" s="617"/>
      <c r="C94" s="612"/>
      <c r="D94" s="612"/>
      <c r="E94" s="1184"/>
      <c r="F94" s="1184"/>
      <c r="G94" s="461">
        <f>+C94*D94/100</f>
        <v>0</v>
      </c>
    </row>
    <row r="95" spans="2:7" x14ac:dyDescent="0.25">
      <c r="B95" s="617"/>
      <c r="C95" s="612"/>
      <c r="D95" s="612"/>
      <c r="E95" s="1184"/>
      <c r="F95" s="1184"/>
      <c r="G95" s="461">
        <f>+C95*D95/100</f>
        <v>0</v>
      </c>
    </row>
    <row r="96" spans="2:7" x14ac:dyDescent="0.25">
      <c r="B96" s="617"/>
      <c r="C96" s="612"/>
      <c r="D96" s="612"/>
      <c r="E96" s="1184"/>
      <c r="F96" s="1184"/>
      <c r="G96" s="461">
        <f>+C96*D96/100</f>
        <v>0</v>
      </c>
    </row>
    <row r="97" spans="2:7" x14ac:dyDescent="0.25">
      <c r="B97" s="618"/>
      <c r="C97" s="613"/>
      <c r="D97" s="613"/>
      <c r="E97" s="1185"/>
      <c r="F97" s="1185"/>
      <c r="G97" s="481">
        <f>+C97*D97/100</f>
        <v>0</v>
      </c>
    </row>
    <row r="98" spans="2:7" s="621" customFormat="1" x14ac:dyDescent="0.25">
      <c r="B98" s="619" t="s">
        <v>972</v>
      </c>
      <c r="C98" s="620"/>
      <c r="D98" s="509"/>
      <c r="E98" s="1186"/>
      <c r="F98" s="1186"/>
      <c r="G98" s="620">
        <f>SUM(G93:G97)</f>
        <v>0</v>
      </c>
    </row>
    <row r="99" spans="2:7" x14ac:dyDescent="0.25">
      <c r="B99" s="616"/>
      <c r="C99" s="611"/>
      <c r="D99" s="611"/>
      <c r="E99" s="1183"/>
      <c r="F99" s="1183"/>
      <c r="G99" s="480">
        <f>+C99*D99/100</f>
        <v>0</v>
      </c>
    </row>
    <row r="100" spans="2:7" x14ac:dyDescent="0.25">
      <c r="B100" s="617"/>
      <c r="C100" s="612"/>
      <c r="D100" s="612"/>
      <c r="E100" s="1184"/>
      <c r="F100" s="1184"/>
      <c r="G100" s="461">
        <f>+C100*D100/100</f>
        <v>0</v>
      </c>
    </row>
    <row r="101" spans="2:7" x14ac:dyDescent="0.25">
      <c r="B101" s="617"/>
      <c r="C101" s="612"/>
      <c r="D101" s="612"/>
      <c r="E101" s="1184"/>
      <c r="F101" s="1184"/>
      <c r="G101" s="461">
        <f>+C101*D101/100</f>
        <v>0</v>
      </c>
    </row>
    <row r="102" spans="2:7" x14ac:dyDescent="0.25">
      <c r="B102" s="617"/>
      <c r="C102" s="612"/>
      <c r="D102" s="612"/>
      <c r="E102" s="1184"/>
      <c r="F102" s="1184"/>
      <c r="G102" s="461">
        <f>+C102*D102/100</f>
        <v>0</v>
      </c>
    </row>
    <row r="103" spans="2:7" x14ac:dyDescent="0.25">
      <c r="B103" s="618"/>
      <c r="C103" s="613"/>
      <c r="D103" s="613"/>
      <c r="E103" s="1185"/>
      <c r="F103" s="1185"/>
      <c r="G103" s="481">
        <f>+C103*D103/100</f>
        <v>0</v>
      </c>
    </row>
    <row r="104" spans="2:7" s="621" customFormat="1" x14ac:dyDescent="0.25">
      <c r="B104" s="619" t="s">
        <v>973</v>
      </c>
      <c r="C104" s="620"/>
      <c r="D104" s="509"/>
      <c r="E104" s="1186"/>
      <c r="F104" s="1186"/>
      <c r="G104" s="620">
        <f>SUM(G99:G103)</f>
        <v>0</v>
      </c>
    </row>
    <row r="105" spans="2:7" x14ac:dyDescent="0.25">
      <c r="B105" s="493" t="s">
        <v>372</v>
      </c>
      <c r="C105" s="351"/>
      <c r="D105" s="351"/>
      <c r="E105" s="1187"/>
      <c r="F105" s="1187"/>
      <c r="G105" s="620">
        <f>+G80+G86+G92+G98+G104</f>
        <v>0</v>
      </c>
    </row>
    <row r="107" spans="2:7" x14ac:dyDescent="0.25">
      <c r="B107" s="622"/>
    </row>
    <row r="109" spans="2:7" ht="15.75" x14ac:dyDescent="0.25">
      <c r="B109" s="1173" t="s">
        <v>974</v>
      </c>
      <c r="C109" s="1173"/>
      <c r="D109" s="1173"/>
      <c r="E109" s="1173"/>
      <c r="F109" s="1173"/>
      <c r="G109" s="1173"/>
    </row>
    <row r="111" spans="2:7" ht="51" x14ac:dyDescent="0.25">
      <c r="B111" s="1174" t="s">
        <v>975</v>
      </c>
      <c r="C111" s="1176"/>
      <c r="D111" s="562" t="s">
        <v>976</v>
      </c>
      <c r="E111" s="562" t="s">
        <v>977</v>
      </c>
      <c r="F111" s="562" t="s">
        <v>978</v>
      </c>
      <c r="G111" s="623" t="s">
        <v>979</v>
      </c>
    </row>
    <row r="112" spans="2:7" x14ac:dyDescent="0.25">
      <c r="B112" s="1177"/>
      <c r="C112" s="1179"/>
      <c r="D112" s="624"/>
      <c r="E112" s="625"/>
      <c r="F112" s="612"/>
      <c r="G112" s="612"/>
    </row>
    <row r="113" spans="2:7" x14ac:dyDescent="0.25">
      <c r="B113" s="1164"/>
      <c r="C113" s="1166"/>
      <c r="D113" s="628"/>
      <c r="E113" s="629"/>
      <c r="F113" s="612"/>
      <c r="G113" s="612"/>
    </row>
    <row r="114" spans="2:7" x14ac:dyDescent="0.25">
      <c r="B114" s="626"/>
      <c r="C114" s="627"/>
      <c r="D114" s="628"/>
      <c r="E114" s="629"/>
      <c r="F114" s="612"/>
      <c r="G114" s="612"/>
    </row>
    <row r="115" spans="2:7" x14ac:dyDescent="0.25">
      <c r="B115" s="626"/>
      <c r="C115" s="627"/>
      <c r="D115" s="628"/>
      <c r="E115" s="629"/>
      <c r="F115" s="612"/>
      <c r="G115" s="612"/>
    </row>
    <row r="116" spans="2:7" x14ac:dyDescent="0.25">
      <c r="B116" s="1167"/>
      <c r="C116" s="1169"/>
      <c r="D116" s="630"/>
      <c r="E116" s="631"/>
      <c r="F116" s="612"/>
      <c r="G116" s="612"/>
    </row>
    <row r="117" spans="2:7" x14ac:dyDescent="0.25">
      <c r="B117" s="1170" t="s">
        <v>372</v>
      </c>
      <c r="C117" s="1171"/>
      <c r="D117" s="1171"/>
      <c r="E117" s="1172"/>
      <c r="F117" s="585">
        <f>SUM(F112:F116)</f>
        <v>0</v>
      </c>
      <c r="G117" s="585">
        <f>SUM(G112:G116)</f>
        <v>0</v>
      </c>
    </row>
    <row r="121" spans="2:7" ht="15.75" x14ac:dyDescent="0.25">
      <c r="B121" s="1173" t="s">
        <v>980</v>
      </c>
      <c r="C121" s="1173"/>
      <c r="D121" s="1173"/>
      <c r="E121" s="1173"/>
      <c r="F121" s="1173"/>
      <c r="G121" s="1173"/>
    </row>
    <row r="123" spans="2:7" ht="25.5" x14ac:dyDescent="0.25">
      <c r="B123" s="1174" t="s">
        <v>981</v>
      </c>
      <c r="C123" s="1175"/>
      <c r="D123" s="1175"/>
      <c r="E123" s="1175"/>
      <c r="F123" s="1176"/>
      <c r="G123" s="623" t="s">
        <v>982</v>
      </c>
    </row>
    <row r="124" spans="2:7" x14ac:dyDescent="0.25">
      <c r="B124" s="1177"/>
      <c r="C124" s="1178"/>
      <c r="D124" s="1178"/>
      <c r="E124" s="1178"/>
      <c r="F124" s="1179"/>
      <c r="G124" s="612"/>
    </row>
    <row r="125" spans="2:7" x14ac:dyDescent="0.25">
      <c r="B125" s="1164"/>
      <c r="C125" s="1165"/>
      <c r="D125" s="1165"/>
      <c r="E125" s="1165"/>
      <c r="F125" s="1166"/>
      <c r="G125" s="612"/>
    </row>
    <row r="126" spans="2:7" x14ac:dyDescent="0.25">
      <c r="B126" s="1180"/>
      <c r="C126" s="1181"/>
      <c r="D126" s="1181"/>
      <c r="E126" s="1181"/>
      <c r="F126" s="1182"/>
      <c r="G126" s="612"/>
    </row>
    <row r="127" spans="2:7" x14ac:dyDescent="0.25">
      <c r="B127" s="1164"/>
      <c r="C127" s="1165"/>
      <c r="D127" s="1165"/>
      <c r="E127" s="1165"/>
      <c r="F127" s="1166"/>
      <c r="G127" s="612"/>
    </row>
    <row r="128" spans="2:7" x14ac:dyDescent="0.25">
      <c r="B128" s="1167"/>
      <c r="C128" s="1168"/>
      <c r="D128" s="1168"/>
      <c r="E128" s="1168"/>
      <c r="F128" s="1169"/>
      <c r="G128" s="612"/>
    </row>
    <row r="129" spans="2:7" x14ac:dyDescent="0.25">
      <c r="B129" s="1170" t="s">
        <v>372</v>
      </c>
      <c r="C129" s="1171"/>
      <c r="D129" s="1171"/>
      <c r="E129" s="1171"/>
      <c r="F129" s="1172"/>
      <c r="G129" s="585">
        <f>SUM(G124:G128)</f>
        <v>0</v>
      </c>
    </row>
  </sheetData>
  <mergeCells count="95">
    <mergeCell ref="B21:E21"/>
    <mergeCell ref="B22:E22"/>
    <mergeCell ref="B23:E23"/>
    <mergeCell ref="B24:E24"/>
    <mergeCell ref="B13:E13"/>
    <mergeCell ref="B2:G2"/>
    <mergeCell ref="B4:E4"/>
    <mergeCell ref="B5:E5"/>
    <mergeCell ref="B11:E11"/>
    <mergeCell ref="B36:E36"/>
    <mergeCell ref="B33:E33"/>
    <mergeCell ref="B34:E34"/>
    <mergeCell ref="B25:E25"/>
    <mergeCell ref="B14:E14"/>
    <mergeCell ref="B15:E15"/>
    <mergeCell ref="B16:E16"/>
    <mergeCell ref="B17:E17"/>
    <mergeCell ref="B18:E18"/>
    <mergeCell ref="B19:E19"/>
    <mergeCell ref="B20:E20"/>
    <mergeCell ref="B26:E26"/>
    <mergeCell ref="B27:E27"/>
    <mergeCell ref="B29:E29"/>
    <mergeCell ref="B31:E31"/>
    <mergeCell ref="B32:E32"/>
    <mergeCell ref="B51:E51"/>
    <mergeCell ref="B37:E37"/>
    <mergeCell ref="B38:E38"/>
    <mergeCell ref="B39:E39"/>
    <mergeCell ref="B40:E40"/>
    <mergeCell ref="B41:E41"/>
    <mergeCell ref="B42:E42"/>
    <mergeCell ref="B44:E44"/>
    <mergeCell ref="B45:E45"/>
    <mergeCell ref="B46:E46"/>
    <mergeCell ref="B48:E48"/>
    <mergeCell ref="B50:E50"/>
    <mergeCell ref="B72:G72"/>
    <mergeCell ref="B52:F52"/>
    <mergeCell ref="B53:F53"/>
    <mergeCell ref="B55:F55"/>
    <mergeCell ref="B59:G59"/>
    <mergeCell ref="B62:F62"/>
    <mergeCell ref="B63:F63"/>
    <mergeCell ref="B64:F64"/>
    <mergeCell ref="B65:F65"/>
    <mergeCell ref="B66:F66"/>
    <mergeCell ref="B67:F67"/>
    <mergeCell ref="B68:F68"/>
    <mergeCell ref="E79:F79"/>
    <mergeCell ref="E80:F80"/>
    <mergeCell ref="E81:F81"/>
    <mergeCell ref="E82:F82"/>
    <mergeCell ref="E83:F83"/>
    <mergeCell ref="E84:F84"/>
    <mergeCell ref="E93:F93"/>
    <mergeCell ref="E94:F94"/>
    <mergeCell ref="E95:F95"/>
    <mergeCell ref="E96:F96"/>
    <mergeCell ref="E85:F85"/>
    <mergeCell ref="E74:F74"/>
    <mergeCell ref="E75:F75"/>
    <mergeCell ref="E76:F76"/>
    <mergeCell ref="E77:F77"/>
    <mergeCell ref="E78:F78"/>
    <mergeCell ref="E97:F97"/>
    <mergeCell ref="E86:F86"/>
    <mergeCell ref="E87:F87"/>
    <mergeCell ref="E88:F88"/>
    <mergeCell ref="E89:F89"/>
    <mergeCell ref="E90:F90"/>
    <mergeCell ref="E91:F91"/>
    <mergeCell ref="E92:F92"/>
    <mergeCell ref="B113:C113"/>
    <mergeCell ref="E98:F98"/>
    <mergeCell ref="E99:F99"/>
    <mergeCell ref="E100:F100"/>
    <mergeCell ref="E101:F101"/>
    <mergeCell ref="E102:F102"/>
    <mergeCell ref="E103:F103"/>
    <mergeCell ref="E104:F104"/>
    <mergeCell ref="E105:F105"/>
    <mergeCell ref="B109:G109"/>
    <mergeCell ref="B111:C111"/>
    <mergeCell ref="B112:C112"/>
    <mergeCell ref="B126:F126"/>
    <mergeCell ref="B127:F127"/>
    <mergeCell ref="B128:F128"/>
    <mergeCell ref="B129:F129"/>
    <mergeCell ref="B116:C116"/>
    <mergeCell ref="B117:E117"/>
    <mergeCell ref="B121:G121"/>
    <mergeCell ref="B123:F123"/>
    <mergeCell ref="B124:F124"/>
    <mergeCell ref="B125:F125"/>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3"/>
  <sheetViews>
    <sheetView showGridLines="0" view="pageLayout" topLeftCell="A88" zoomScale="80" zoomScaleNormal="100" zoomScaleSheetLayoutView="100" zoomScalePageLayoutView="80" workbookViewId="0">
      <selection activeCell="G80" sqref="G80"/>
    </sheetView>
  </sheetViews>
  <sheetFormatPr defaultColWidth="11.42578125" defaultRowHeight="12.75" x14ac:dyDescent="0.2"/>
  <cols>
    <col min="1" max="1" width="4.7109375" style="646" customWidth="1"/>
    <col min="2" max="2" width="50.7109375" style="646" customWidth="1"/>
    <col min="3" max="4" width="18.7109375" style="647" customWidth="1"/>
    <col min="5" max="7" width="18.7109375" style="646" customWidth="1"/>
    <col min="8" max="8" width="5.5703125" style="646" customWidth="1"/>
    <col min="9" max="9" width="16.7109375" style="646" customWidth="1"/>
    <col min="10" max="10" width="5.7109375" style="646" customWidth="1"/>
    <col min="11" max="16384" width="11.42578125" style="646"/>
  </cols>
  <sheetData>
    <row r="1" spans="2:8" s="337" customFormat="1" ht="11.25" customHeight="1" x14ac:dyDescent="0.25">
      <c r="B1" s="335"/>
      <c r="C1" s="335"/>
      <c r="D1" s="335"/>
      <c r="E1" s="335"/>
      <c r="F1" s="335"/>
      <c r="G1" s="335"/>
      <c r="H1" s="336"/>
    </row>
    <row r="2" spans="2:8" s="337" customFormat="1" ht="19.5" x14ac:dyDescent="0.25">
      <c r="B2" s="1208" t="str">
        <f>+'1.3.3_RA4_REGLA_DESPESA_LIQUID'!B10</f>
        <v xml:space="preserve">Nom EPE / Societat municipal / Fundació </v>
      </c>
      <c r="C2" s="1209"/>
      <c r="D2" s="1209"/>
      <c r="E2" s="1209"/>
      <c r="F2" s="1209"/>
      <c r="G2" s="1210"/>
      <c r="H2" s="338"/>
    </row>
    <row r="3" spans="2:8" s="337" customFormat="1" ht="19.5" x14ac:dyDescent="0.25">
      <c r="B3" s="632"/>
      <c r="C3" s="632"/>
      <c r="D3" s="632"/>
      <c r="E3" s="632"/>
      <c r="F3" s="632"/>
      <c r="G3" s="632"/>
      <c r="H3" s="338"/>
    </row>
    <row r="4" spans="2:8" s="564" customFormat="1" ht="25.5" x14ac:dyDescent="0.25">
      <c r="B4" s="1174" t="s">
        <v>654</v>
      </c>
      <c r="C4" s="1175"/>
      <c r="D4" s="1175"/>
      <c r="E4" s="1176"/>
      <c r="F4" s="562" t="s">
        <v>983</v>
      </c>
      <c r="G4" s="563" t="s">
        <v>984</v>
      </c>
    </row>
    <row r="5" spans="2:8" s="564" customFormat="1" x14ac:dyDescent="0.25">
      <c r="B5" s="1223" t="s">
        <v>985</v>
      </c>
      <c r="C5" s="1224"/>
      <c r="D5" s="1224"/>
      <c r="E5" s="1225"/>
      <c r="F5" s="565"/>
      <c r="G5" s="566">
        <f>+'SM-FUND_Estabilitat_liquidació'!F17</f>
        <v>0</v>
      </c>
    </row>
    <row r="6" spans="2:8" s="564" customFormat="1" x14ac:dyDescent="0.25">
      <c r="B6" s="1229" t="s">
        <v>986</v>
      </c>
      <c r="C6" s="1230"/>
      <c r="D6" s="1230"/>
      <c r="E6" s="1231"/>
      <c r="F6" s="570"/>
      <c r="G6" s="571">
        <f>+'SM-FUND_Estabilitat_liquidació'!F18</f>
        <v>0</v>
      </c>
    </row>
    <row r="7" spans="2:8" s="564" customFormat="1" x14ac:dyDescent="0.25">
      <c r="B7" s="1229" t="s">
        <v>987</v>
      </c>
      <c r="C7" s="1230"/>
      <c r="D7" s="1230"/>
      <c r="E7" s="1231"/>
      <c r="F7" s="570"/>
      <c r="G7" s="571">
        <f>+'SM-FUND_Estabilitat_liquidació'!F19</f>
        <v>0</v>
      </c>
    </row>
    <row r="8" spans="2:8" s="564" customFormat="1" x14ac:dyDescent="0.25">
      <c r="B8" s="1229" t="s">
        <v>988</v>
      </c>
      <c r="C8" s="1230"/>
      <c r="D8" s="1230"/>
      <c r="E8" s="1231"/>
      <c r="F8" s="570"/>
      <c r="G8" s="571">
        <f>+'SM-FUND_Estabilitat_liquidació'!F21</f>
        <v>0</v>
      </c>
    </row>
    <row r="9" spans="2:8" s="564" customFormat="1" x14ac:dyDescent="0.25">
      <c r="B9" s="1229" t="s">
        <v>989</v>
      </c>
      <c r="C9" s="1230"/>
      <c r="D9" s="1230"/>
      <c r="E9" s="1231"/>
      <c r="F9" s="570"/>
      <c r="G9" s="571">
        <f>+'SM-FUND_Estabilitat_liquidació'!F22</f>
        <v>0</v>
      </c>
    </row>
    <row r="10" spans="2:8" s="564" customFormat="1" x14ac:dyDescent="0.25">
      <c r="B10" s="1229" t="s">
        <v>990</v>
      </c>
      <c r="C10" s="1230"/>
      <c r="D10" s="1230"/>
      <c r="E10" s="1231"/>
      <c r="F10" s="570"/>
      <c r="G10" s="571">
        <f>+'SM-FUND_Estabilitat_liquidació'!F23</f>
        <v>0</v>
      </c>
    </row>
    <row r="11" spans="2:8" s="564" customFormat="1" x14ac:dyDescent="0.25">
      <c r="B11" s="1229" t="s">
        <v>1281</v>
      </c>
      <c r="C11" s="1230"/>
      <c r="D11" s="1230"/>
      <c r="E11" s="1231"/>
      <c r="F11" s="570"/>
      <c r="G11" s="571">
        <f>+'SM-FUND_Estabilitat_liquidació'!F24</f>
        <v>0</v>
      </c>
    </row>
    <row r="12" spans="2:8" s="564" customFormat="1" ht="14.25" customHeight="1" x14ac:dyDescent="0.25">
      <c r="B12" s="1229" t="s">
        <v>991</v>
      </c>
      <c r="C12" s="1230"/>
      <c r="D12" s="1230"/>
      <c r="E12" s="1231"/>
      <c r="F12" s="570"/>
      <c r="G12" s="571">
        <f>+'SM-FUND_Estabilitat_liquidació'!F25</f>
        <v>0</v>
      </c>
    </row>
    <row r="13" spans="2:8" s="564" customFormat="1" x14ac:dyDescent="0.25">
      <c r="B13" s="1229" t="s">
        <v>992</v>
      </c>
      <c r="C13" s="1230"/>
      <c r="D13" s="1230"/>
      <c r="E13" s="1231"/>
      <c r="F13" s="570"/>
      <c r="G13" s="571">
        <f>+'SM-FUND_Estabilitat_liquidació'!F26</f>
        <v>0</v>
      </c>
    </row>
    <row r="14" spans="2:8" s="564" customFormat="1" x14ac:dyDescent="0.25">
      <c r="B14" s="1229" t="s">
        <v>993</v>
      </c>
      <c r="C14" s="1230"/>
      <c r="D14" s="1230"/>
      <c r="E14" s="1231"/>
      <c r="F14" s="570"/>
      <c r="G14" s="571">
        <f>+'SM-FUND_Estabilitat_liquidació'!F27</f>
        <v>0</v>
      </c>
    </row>
    <row r="15" spans="2:8" s="564" customFormat="1" x14ac:dyDescent="0.25">
      <c r="B15" s="1226" t="s">
        <v>994</v>
      </c>
      <c r="C15" s="1227"/>
      <c r="D15" s="1227"/>
      <c r="E15" s="1228"/>
      <c r="F15" s="575"/>
      <c r="G15" s="571">
        <f>+'SM-FUND_Estabilitat_liquidació'!F28</f>
        <v>0</v>
      </c>
    </row>
    <row r="16" spans="2:8" s="578" customFormat="1" ht="25.5" customHeight="1" x14ac:dyDescent="0.25">
      <c r="B16" s="1190" t="s">
        <v>995</v>
      </c>
      <c r="C16" s="1191"/>
      <c r="D16" s="1191"/>
      <c r="E16" s="1192"/>
      <c r="F16" s="577">
        <f>SUM(F5:F15)</f>
        <v>0</v>
      </c>
      <c r="G16" s="577">
        <f>SUM(G5:G15)</f>
        <v>0</v>
      </c>
    </row>
    <row r="17" spans="2:7" s="578" customFormat="1" x14ac:dyDescent="0.25">
      <c r="B17" s="579"/>
      <c r="C17" s="580"/>
      <c r="D17" s="580"/>
      <c r="E17" s="581"/>
    </row>
    <row r="18" spans="2:7" s="578" customFormat="1" ht="25.5" customHeight="1" x14ac:dyDescent="0.25">
      <c r="B18" s="1174" t="s">
        <v>944</v>
      </c>
      <c r="C18" s="1175"/>
      <c r="D18" s="1175"/>
      <c r="E18" s="1176"/>
      <c r="F18" s="562" t="s">
        <v>983</v>
      </c>
      <c r="G18" s="563" t="s">
        <v>984</v>
      </c>
    </row>
    <row r="19" spans="2:7" s="578" customFormat="1" x14ac:dyDescent="0.25">
      <c r="B19" s="1193" t="str">
        <f>'1.3.3_RA4_REGLA_DESPESA_LIQUID'!B8</f>
        <v>Nom Entitat local</v>
      </c>
      <c r="C19" s="1194"/>
      <c r="D19" s="1194"/>
      <c r="E19" s="1195"/>
      <c r="F19" s="633"/>
      <c r="G19" s="565"/>
    </row>
    <row r="20" spans="2:7" s="578" customFormat="1" ht="15" customHeight="1" x14ac:dyDescent="0.25">
      <c r="B20" s="1211" t="str">
        <f>'1.3.3_RA4_REGLA_DESPESA_LIQUID'!B9</f>
        <v xml:space="preserve">Nom Organisme autònom / Consorci adscrit </v>
      </c>
      <c r="C20" s="1212"/>
      <c r="D20" s="1212"/>
      <c r="E20" s="1213"/>
      <c r="F20" s="634"/>
      <c r="G20" s="635"/>
    </row>
    <row r="21" spans="2:7" s="636" customFormat="1" ht="12.75" customHeight="1" x14ac:dyDescent="0.25">
      <c r="B21" s="1220" t="s">
        <v>996</v>
      </c>
      <c r="C21" s="1221"/>
      <c r="D21" s="1221"/>
      <c r="E21" s="1222"/>
      <c r="F21" s="585">
        <f>SUM(F19:F20)</f>
        <v>0</v>
      </c>
      <c r="G21" s="585">
        <f>SUM(G19:G20)</f>
        <v>0</v>
      </c>
    </row>
    <row r="22" spans="2:7" s="578" customFormat="1" x14ac:dyDescent="0.25">
      <c r="B22" s="579"/>
      <c r="C22" s="580"/>
      <c r="D22" s="580"/>
      <c r="E22" s="581"/>
    </row>
    <row r="23" spans="2:7" s="578" customFormat="1" ht="25.5" x14ac:dyDescent="0.25">
      <c r="B23" s="1174" t="s">
        <v>946</v>
      </c>
      <c r="C23" s="1175"/>
      <c r="D23" s="1175"/>
      <c r="E23" s="1176"/>
      <c r="F23" s="562" t="s">
        <v>983</v>
      </c>
      <c r="G23" s="563" t="s">
        <v>984</v>
      </c>
    </row>
    <row r="24" spans="2:7" s="636" customFormat="1" x14ac:dyDescent="0.25">
      <c r="B24" s="1223" t="s">
        <v>947</v>
      </c>
      <c r="C24" s="1224"/>
      <c r="D24" s="1224"/>
      <c r="E24" s="1225"/>
      <c r="F24" s="592"/>
      <c r="G24" s="566">
        <f>+G54</f>
        <v>0</v>
      </c>
    </row>
    <row r="25" spans="2:7" s="636" customFormat="1" x14ac:dyDescent="0.25">
      <c r="B25" s="1229" t="s">
        <v>948</v>
      </c>
      <c r="C25" s="1230"/>
      <c r="D25" s="1230"/>
      <c r="E25" s="1231"/>
      <c r="F25" s="594"/>
      <c r="G25" s="571">
        <f>+G60</f>
        <v>0</v>
      </c>
    </row>
    <row r="26" spans="2:7" s="636" customFormat="1" x14ac:dyDescent="0.25">
      <c r="B26" s="1229" t="s">
        <v>949</v>
      </c>
      <c r="C26" s="1230"/>
      <c r="D26" s="1230"/>
      <c r="E26" s="1231"/>
      <c r="F26" s="594"/>
      <c r="G26" s="571">
        <f>+G66</f>
        <v>0</v>
      </c>
    </row>
    <row r="27" spans="2:7" s="636" customFormat="1" x14ac:dyDescent="0.25">
      <c r="B27" s="637" t="s">
        <v>950</v>
      </c>
      <c r="C27" s="638"/>
      <c r="D27" s="638"/>
      <c r="E27" s="639"/>
      <c r="F27" s="599"/>
      <c r="G27" s="571">
        <f>+G72</f>
        <v>0</v>
      </c>
    </row>
    <row r="28" spans="2:7" s="636" customFormat="1" x14ac:dyDescent="0.25">
      <c r="B28" s="1226" t="s">
        <v>951</v>
      </c>
      <c r="C28" s="1227"/>
      <c r="D28" s="1227"/>
      <c r="E28" s="1228"/>
      <c r="F28" s="600"/>
      <c r="G28" s="576">
        <f>+G78</f>
        <v>0</v>
      </c>
    </row>
    <row r="29" spans="2:7" s="636" customFormat="1" x14ac:dyDescent="0.25">
      <c r="B29" s="1220" t="s">
        <v>997</v>
      </c>
      <c r="C29" s="1221"/>
      <c r="D29" s="1221"/>
      <c r="E29" s="1222"/>
      <c r="F29" s="585">
        <f>SUM(F24:F28)</f>
        <v>0</v>
      </c>
      <c r="G29" s="585">
        <f>SUM(G24:G28)</f>
        <v>0</v>
      </c>
    </row>
    <row r="30" spans="2:7" s="578" customFormat="1" x14ac:dyDescent="0.25">
      <c r="B30" s="579"/>
      <c r="C30" s="580"/>
      <c r="D30" s="580"/>
      <c r="E30" s="581"/>
    </row>
    <row r="31" spans="2:7" s="578" customFormat="1" ht="25.5" x14ac:dyDescent="0.25">
      <c r="B31" s="1174" t="s">
        <v>953</v>
      </c>
      <c r="C31" s="1175"/>
      <c r="D31" s="1175"/>
      <c r="E31" s="1176"/>
      <c r="F31" s="562" t="s">
        <v>983</v>
      </c>
      <c r="G31" s="563" t="s">
        <v>984</v>
      </c>
    </row>
    <row r="32" spans="2:7" s="636" customFormat="1" x14ac:dyDescent="0.25">
      <c r="B32" s="1217" t="s">
        <v>953</v>
      </c>
      <c r="C32" s="1218"/>
      <c r="D32" s="1218"/>
      <c r="E32" s="1219"/>
      <c r="F32" s="603"/>
      <c r="G32" s="641">
        <f>+F91+G91</f>
        <v>0</v>
      </c>
    </row>
    <row r="33" spans="2:7" s="636" customFormat="1" x14ac:dyDescent="0.25">
      <c r="B33" s="1220" t="s">
        <v>998</v>
      </c>
      <c r="C33" s="1221"/>
      <c r="D33" s="1221"/>
      <c r="E33" s="1222"/>
      <c r="F33" s="585">
        <f>SUM(F32:F32)</f>
        <v>0</v>
      </c>
      <c r="G33" s="585">
        <f>SUM(G32:G32)</f>
        <v>0</v>
      </c>
    </row>
    <row r="34" spans="2:7" s="578" customFormat="1" x14ac:dyDescent="0.25">
      <c r="B34" s="579"/>
      <c r="C34" s="580"/>
      <c r="D34" s="580"/>
      <c r="E34" s="581"/>
    </row>
    <row r="35" spans="2:7" s="587" customFormat="1" x14ac:dyDescent="0.25">
      <c r="B35" s="1190" t="s">
        <v>999</v>
      </c>
      <c r="C35" s="1191"/>
      <c r="D35" s="1191"/>
      <c r="E35" s="1192"/>
      <c r="F35" s="585">
        <f>+F16-F21-F29-F33</f>
        <v>0</v>
      </c>
      <c r="G35" s="585">
        <f>+G16-G21-G29-G33</f>
        <v>0</v>
      </c>
    </row>
    <row r="36" spans="2:7" s="636" customFormat="1" x14ac:dyDescent="0.25">
      <c r="B36" s="640"/>
      <c r="C36" s="642"/>
      <c r="D36" s="642"/>
    </row>
    <row r="37" spans="2:7" s="636" customFormat="1" ht="24" customHeight="1" x14ac:dyDescent="0.25">
      <c r="B37" s="1174" t="s">
        <v>956</v>
      </c>
      <c r="C37" s="1175"/>
      <c r="D37" s="1175"/>
      <c r="E37" s="1176"/>
      <c r="F37" s="562" t="s">
        <v>957</v>
      </c>
      <c r="G37" s="562" t="s">
        <v>481</v>
      </c>
    </row>
    <row r="38" spans="2:7" s="636" customFormat="1" x14ac:dyDescent="0.25">
      <c r="B38" s="1223" t="s">
        <v>958</v>
      </c>
      <c r="C38" s="1224"/>
      <c r="D38" s="1224"/>
      <c r="E38" s="1225"/>
      <c r="F38" s="643">
        <f>+'1.3.3_RA4_REGLA_DESPESA_LIQUID'!E7</f>
        <v>0</v>
      </c>
      <c r="G38" s="644">
        <f>+F35*(1+F38)</f>
        <v>0</v>
      </c>
    </row>
    <row r="39" spans="2:7" s="636" customFormat="1" ht="12.75" customHeight="1" x14ac:dyDescent="0.25">
      <c r="B39" s="1226" t="s">
        <v>959</v>
      </c>
      <c r="C39" s="1227"/>
      <c r="D39" s="1227"/>
      <c r="E39" s="1227"/>
      <c r="F39" s="1228"/>
      <c r="G39" s="645">
        <f>+G103</f>
        <v>0</v>
      </c>
    </row>
    <row r="40" spans="2:7" s="636" customFormat="1" x14ac:dyDescent="0.25">
      <c r="B40" s="1190" t="s">
        <v>1000</v>
      </c>
      <c r="C40" s="1191"/>
      <c r="D40" s="1191"/>
      <c r="E40" s="1191"/>
      <c r="F40" s="1192"/>
      <c r="G40" s="585">
        <f>+G38+G39</f>
        <v>0</v>
      </c>
    </row>
    <row r="42" spans="2:7" x14ac:dyDescent="0.2">
      <c r="B42" s="1190" t="s">
        <v>1001</v>
      </c>
      <c r="C42" s="1191"/>
      <c r="D42" s="1191"/>
      <c r="E42" s="1191"/>
      <c r="F42" s="1192"/>
      <c r="G42" s="585">
        <f>+G40-G35</f>
        <v>0</v>
      </c>
    </row>
    <row r="46" spans="2:7" ht="15.75" x14ac:dyDescent="0.2">
      <c r="B46" s="1173" t="s">
        <v>964</v>
      </c>
      <c r="C46" s="1173"/>
      <c r="D46" s="1173"/>
      <c r="E46" s="1173"/>
      <c r="F46" s="1173"/>
      <c r="G46" s="1173"/>
    </row>
    <row r="47" spans="2:7" x14ac:dyDescent="0.2">
      <c r="B47" s="362"/>
      <c r="C47" s="362"/>
      <c r="D47" s="605"/>
      <c r="E47" s="587"/>
      <c r="F47" s="587"/>
      <c r="G47" s="587"/>
    </row>
    <row r="48" spans="2:7" ht="25.5" x14ac:dyDescent="0.2">
      <c r="B48" s="614" t="s">
        <v>965</v>
      </c>
      <c r="C48" s="509" t="s">
        <v>869</v>
      </c>
      <c r="D48" s="509" t="s">
        <v>966</v>
      </c>
      <c r="E48" s="1188" t="s">
        <v>967</v>
      </c>
      <c r="F48" s="1189"/>
      <c r="G48" s="509" t="s">
        <v>968</v>
      </c>
    </row>
    <row r="49" spans="2:7" x14ac:dyDescent="0.2">
      <c r="B49" s="616"/>
      <c r="C49" s="611"/>
      <c r="D49" s="611"/>
      <c r="E49" s="1183"/>
      <c r="F49" s="1183"/>
      <c r="G49" s="480">
        <f>+C49*D49/100</f>
        <v>0</v>
      </c>
    </row>
    <row r="50" spans="2:7" x14ac:dyDescent="0.2">
      <c r="B50" s="617"/>
      <c r="C50" s="612"/>
      <c r="D50" s="612"/>
      <c r="E50" s="1184"/>
      <c r="F50" s="1184"/>
      <c r="G50" s="461">
        <f>+C50*D50/100</f>
        <v>0</v>
      </c>
    </row>
    <row r="51" spans="2:7" x14ac:dyDescent="0.2">
      <c r="B51" s="617"/>
      <c r="C51" s="612"/>
      <c r="D51" s="612"/>
      <c r="E51" s="1184"/>
      <c r="F51" s="1184"/>
      <c r="G51" s="461">
        <f>+C51*D51/100</f>
        <v>0</v>
      </c>
    </row>
    <row r="52" spans="2:7" x14ac:dyDescent="0.2">
      <c r="B52" s="617"/>
      <c r="C52" s="612"/>
      <c r="D52" s="612"/>
      <c r="E52" s="1184"/>
      <c r="F52" s="1184"/>
      <c r="G52" s="461">
        <f>+C52*D52/100</f>
        <v>0</v>
      </c>
    </row>
    <row r="53" spans="2:7" x14ac:dyDescent="0.2">
      <c r="B53" s="618"/>
      <c r="C53" s="613"/>
      <c r="D53" s="613"/>
      <c r="E53" s="1185"/>
      <c r="F53" s="1185"/>
      <c r="G53" s="481">
        <f>+C53*D53/100</f>
        <v>0</v>
      </c>
    </row>
    <row r="54" spans="2:7" x14ac:dyDescent="0.2">
      <c r="B54" s="619" t="s">
        <v>969</v>
      </c>
      <c r="C54" s="620"/>
      <c r="D54" s="509"/>
      <c r="E54" s="1186"/>
      <c r="F54" s="1186"/>
      <c r="G54" s="620">
        <f>SUM(G49:G53)</f>
        <v>0</v>
      </c>
    </row>
    <row r="55" spans="2:7" x14ac:dyDescent="0.2">
      <c r="B55" s="616"/>
      <c r="C55" s="611"/>
      <c r="D55" s="611"/>
      <c r="E55" s="1183"/>
      <c r="F55" s="1183"/>
      <c r="G55" s="480">
        <f>+C55*D55/100</f>
        <v>0</v>
      </c>
    </row>
    <row r="56" spans="2:7" x14ac:dyDescent="0.2">
      <c r="B56" s="617"/>
      <c r="C56" s="612"/>
      <c r="D56" s="612"/>
      <c r="E56" s="1184"/>
      <c r="F56" s="1184"/>
      <c r="G56" s="461">
        <f>+C56*D56/100</f>
        <v>0</v>
      </c>
    </row>
    <row r="57" spans="2:7" x14ac:dyDescent="0.2">
      <c r="B57" s="617"/>
      <c r="C57" s="612"/>
      <c r="D57" s="612"/>
      <c r="E57" s="1184"/>
      <c r="F57" s="1184"/>
      <c r="G57" s="461">
        <f>+C57*D57/100</f>
        <v>0</v>
      </c>
    </row>
    <row r="58" spans="2:7" x14ac:dyDescent="0.2">
      <c r="B58" s="617"/>
      <c r="C58" s="612"/>
      <c r="D58" s="612"/>
      <c r="E58" s="1184"/>
      <c r="F58" s="1184"/>
      <c r="G58" s="461">
        <f>+C58*D58/100</f>
        <v>0</v>
      </c>
    </row>
    <row r="59" spans="2:7" x14ac:dyDescent="0.2">
      <c r="B59" s="618"/>
      <c r="C59" s="613"/>
      <c r="D59" s="613"/>
      <c r="E59" s="1185"/>
      <c r="F59" s="1185"/>
      <c r="G59" s="481">
        <f>+C59*D59/100</f>
        <v>0</v>
      </c>
    </row>
    <row r="60" spans="2:7" x14ac:dyDescent="0.2">
      <c r="B60" s="619" t="s">
        <v>970</v>
      </c>
      <c r="C60" s="620"/>
      <c r="D60" s="509"/>
      <c r="E60" s="1186"/>
      <c r="F60" s="1186"/>
      <c r="G60" s="620">
        <f>SUM(G55:G59)</f>
        <v>0</v>
      </c>
    </row>
    <row r="61" spans="2:7" x14ac:dyDescent="0.2">
      <c r="B61" s="616"/>
      <c r="C61" s="611"/>
      <c r="D61" s="611"/>
      <c r="E61" s="1183"/>
      <c r="F61" s="1183"/>
      <c r="G61" s="480">
        <f>+C61*D61/100</f>
        <v>0</v>
      </c>
    </row>
    <row r="62" spans="2:7" x14ac:dyDescent="0.2">
      <c r="B62" s="617"/>
      <c r="C62" s="612"/>
      <c r="D62" s="612"/>
      <c r="E62" s="1184"/>
      <c r="F62" s="1184"/>
      <c r="G62" s="461">
        <f>+C62*D62/100</f>
        <v>0</v>
      </c>
    </row>
    <row r="63" spans="2:7" x14ac:dyDescent="0.2">
      <c r="B63" s="617"/>
      <c r="C63" s="612"/>
      <c r="D63" s="612"/>
      <c r="E63" s="1184"/>
      <c r="F63" s="1184"/>
      <c r="G63" s="461">
        <f>+C63*D63/100</f>
        <v>0</v>
      </c>
    </row>
    <row r="64" spans="2:7" x14ac:dyDescent="0.2">
      <c r="B64" s="617"/>
      <c r="C64" s="612"/>
      <c r="D64" s="612"/>
      <c r="E64" s="1184"/>
      <c r="F64" s="1184"/>
      <c r="G64" s="461">
        <f>+C64*D64/100</f>
        <v>0</v>
      </c>
    </row>
    <row r="65" spans="2:7" x14ac:dyDescent="0.2">
      <c r="B65" s="618"/>
      <c r="C65" s="613"/>
      <c r="D65" s="613"/>
      <c r="E65" s="1185"/>
      <c r="F65" s="1185"/>
      <c r="G65" s="481">
        <f>+C65*D65/100</f>
        <v>0</v>
      </c>
    </row>
    <row r="66" spans="2:7" x14ac:dyDescent="0.2">
      <c r="B66" s="619" t="s">
        <v>971</v>
      </c>
      <c r="C66" s="620"/>
      <c r="D66" s="509"/>
      <c r="E66" s="1186"/>
      <c r="F66" s="1186"/>
      <c r="G66" s="620">
        <f>SUM(G61:G65)</f>
        <v>0</v>
      </c>
    </row>
    <row r="67" spans="2:7" x14ac:dyDescent="0.2">
      <c r="B67" s="616"/>
      <c r="C67" s="611"/>
      <c r="D67" s="611"/>
      <c r="E67" s="1183"/>
      <c r="F67" s="1183"/>
      <c r="G67" s="480">
        <f>+C67*D67/100</f>
        <v>0</v>
      </c>
    </row>
    <row r="68" spans="2:7" x14ac:dyDescent="0.2">
      <c r="B68" s="617"/>
      <c r="C68" s="612"/>
      <c r="D68" s="612"/>
      <c r="E68" s="1184"/>
      <c r="F68" s="1184"/>
      <c r="G68" s="461">
        <f>+C68*D68/100</f>
        <v>0</v>
      </c>
    </row>
    <row r="69" spans="2:7" x14ac:dyDescent="0.2">
      <c r="B69" s="617"/>
      <c r="C69" s="612"/>
      <c r="D69" s="612"/>
      <c r="E69" s="1184"/>
      <c r="F69" s="1184"/>
      <c r="G69" s="461">
        <f>+C69*D69/100</f>
        <v>0</v>
      </c>
    </row>
    <row r="70" spans="2:7" x14ac:dyDescent="0.2">
      <c r="B70" s="617"/>
      <c r="C70" s="612"/>
      <c r="D70" s="612"/>
      <c r="E70" s="1184"/>
      <c r="F70" s="1184"/>
      <c r="G70" s="461">
        <f>+C70*D70/100</f>
        <v>0</v>
      </c>
    </row>
    <row r="71" spans="2:7" x14ac:dyDescent="0.2">
      <c r="B71" s="618"/>
      <c r="C71" s="613"/>
      <c r="D71" s="613"/>
      <c r="E71" s="1185"/>
      <c r="F71" s="1185"/>
      <c r="G71" s="481">
        <f>+C71*D71/100</f>
        <v>0</v>
      </c>
    </row>
    <row r="72" spans="2:7" x14ac:dyDescent="0.2">
      <c r="B72" s="619" t="s">
        <v>972</v>
      </c>
      <c r="C72" s="620"/>
      <c r="D72" s="509"/>
      <c r="E72" s="1186"/>
      <c r="F72" s="1186"/>
      <c r="G72" s="620">
        <f>SUM(G67:G71)</f>
        <v>0</v>
      </c>
    </row>
    <row r="73" spans="2:7" x14ac:dyDescent="0.2">
      <c r="B73" s="616"/>
      <c r="C73" s="611"/>
      <c r="D73" s="611"/>
      <c r="E73" s="1183"/>
      <c r="F73" s="1183"/>
      <c r="G73" s="480">
        <f>+C73*D73/100</f>
        <v>0</v>
      </c>
    </row>
    <row r="74" spans="2:7" x14ac:dyDescent="0.2">
      <c r="B74" s="617"/>
      <c r="C74" s="612"/>
      <c r="D74" s="612"/>
      <c r="E74" s="1184"/>
      <c r="F74" s="1184"/>
      <c r="G74" s="461">
        <f>+C74*D74/100</f>
        <v>0</v>
      </c>
    </row>
    <row r="75" spans="2:7" x14ac:dyDescent="0.2">
      <c r="B75" s="617"/>
      <c r="C75" s="612"/>
      <c r="D75" s="612"/>
      <c r="E75" s="1184"/>
      <c r="F75" s="1184"/>
      <c r="G75" s="461">
        <f>+C75*D75/100</f>
        <v>0</v>
      </c>
    </row>
    <row r="76" spans="2:7" x14ac:dyDescent="0.2">
      <c r="B76" s="617"/>
      <c r="C76" s="612"/>
      <c r="D76" s="612"/>
      <c r="E76" s="1184"/>
      <c r="F76" s="1184"/>
      <c r="G76" s="461">
        <f>+C76*D76/100</f>
        <v>0</v>
      </c>
    </row>
    <row r="77" spans="2:7" x14ac:dyDescent="0.2">
      <c r="B77" s="618"/>
      <c r="C77" s="613"/>
      <c r="D77" s="613"/>
      <c r="E77" s="1185"/>
      <c r="F77" s="1185"/>
      <c r="G77" s="481">
        <f>+C77*D77/100</f>
        <v>0</v>
      </c>
    </row>
    <row r="78" spans="2:7" x14ac:dyDescent="0.2">
      <c r="B78" s="619" t="s">
        <v>973</v>
      </c>
      <c r="C78" s="620"/>
      <c r="D78" s="509"/>
      <c r="E78" s="1186"/>
      <c r="F78" s="1186"/>
      <c r="G78" s="620">
        <f>SUM(G73:G77)</f>
        <v>0</v>
      </c>
    </row>
    <row r="79" spans="2:7" x14ac:dyDescent="0.2">
      <c r="B79" s="493" t="s">
        <v>372</v>
      </c>
      <c r="C79" s="351"/>
      <c r="D79" s="351"/>
      <c r="E79" s="1187"/>
      <c r="F79" s="1187"/>
      <c r="G79" s="620">
        <f>+G54+G60+G66+G72+G78</f>
        <v>0</v>
      </c>
    </row>
    <row r="80" spans="2:7" x14ac:dyDescent="0.2">
      <c r="B80" s="587"/>
      <c r="C80" s="605"/>
      <c r="D80" s="605"/>
      <c r="E80" s="587"/>
      <c r="F80" s="587"/>
      <c r="G80" s="587"/>
    </row>
    <row r="81" spans="2:7" x14ac:dyDescent="0.2">
      <c r="B81" s="622"/>
      <c r="C81" s="605"/>
      <c r="D81" s="605"/>
      <c r="E81" s="587"/>
      <c r="F81" s="587"/>
      <c r="G81" s="587"/>
    </row>
    <row r="82" spans="2:7" x14ac:dyDescent="0.2">
      <c r="B82" s="587"/>
      <c r="C82" s="605"/>
      <c r="D82" s="605"/>
      <c r="E82" s="587"/>
      <c r="F82" s="587"/>
      <c r="G82" s="587"/>
    </row>
    <row r="83" spans="2:7" ht="15.75" x14ac:dyDescent="0.2">
      <c r="B83" s="1173" t="s">
        <v>974</v>
      </c>
      <c r="C83" s="1173"/>
      <c r="D83" s="1173"/>
      <c r="E83" s="1173"/>
      <c r="F83" s="1173"/>
      <c r="G83" s="1173"/>
    </row>
    <row r="84" spans="2:7" x14ac:dyDescent="0.2">
      <c r="B84" s="587"/>
      <c r="C84" s="605"/>
      <c r="D84" s="605"/>
      <c r="E84" s="587"/>
      <c r="F84" s="587"/>
      <c r="G84" s="587"/>
    </row>
    <row r="85" spans="2:7" ht="51" x14ac:dyDescent="0.2">
      <c r="B85" s="1174" t="s">
        <v>975</v>
      </c>
      <c r="C85" s="1176"/>
      <c r="D85" s="562" t="s">
        <v>976</v>
      </c>
      <c r="E85" s="562" t="s">
        <v>977</v>
      </c>
      <c r="F85" s="562" t="s">
        <v>978</v>
      </c>
      <c r="G85" s="623" t="s">
        <v>979</v>
      </c>
    </row>
    <row r="86" spans="2:7" x14ac:dyDescent="0.2">
      <c r="B86" s="1177"/>
      <c r="C86" s="1179"/>
      <c r="D86" s="624"/>
      <c r="E86" s="625"/>
      <c r="F86" s="612"/>
      <c r="G86" s="612"/>
    </row>
    <row r="87" spans="2:7" x14ac:dyDescent="0.2">
      <c r="B87" s="1164"/>
      <c r="C87" s="1166"/>
      <c r="D87" s="628"/>
      <c r="E87" s="629"/>
      <c r="F87" s="612"/>
      <c r="G87" s="612"/>
    </row>
    <row r="88" spans="2:7" x14ac:dyDescent="0.2">
      <c r="B88" s="626"/>
      <c r="C88" s="627"/>
      <c r="D88" s="628"/>
      <c r="E88" s="629"/>
      <c r="F88" s="612"/>
      <c r="G88" s="612"/>
    </row>
    <row r="89" spans="2:7" x14ac:dyDescent="0.2">
      <c r="B89" s="626"/>
      <c r="C89" s="627"/>
      <c r="D89" s="628"/>
      <c r="E89" s="629"/>
      <c r="F89" s="612"/>
      <c r="G89" s="612"/>
    </row>
    <row r="90" spans="2:7" x14ac:dyDescent="0.2">
      <c r="B90" s="1167"/>
      <c r="C90" s="1169"/>
      <c r="D90" s="630"/>
      <c r="E90" s="631"/>
      <c r="F90" s="612"/>
      <c r="G90" s="612"/>
    </row>
    <row r="91" spans="2:7" x14ac:dyDescent="0.2">
      <c r="B91" s="1170" t="s">
        <v>372</v>
      </c>
      <c r="C91" s="1171"/>
      <c r="D91" s="1171"/>
      <c r="E91" s="1172"/>
      <c r="F91" s="585">
        <f>SUM(F86:F90)</f>
        <v>0</v>
      </c>
      <c r="G91" s="585">
        <f>SUM(G86:G90)</f>
        <v>0</v>
      </c>
    </row>
    <row r="92" spans="2:7" x14ac:dyDescent="0.2">
      <c r="B92" s="587"/>
      <c r="C92" s="605"/>
      <c r="D92" s="605"/>
      <c r="E92" s="587"/>
      <c r="F92" s="587"/>
      <c r="G92" s="587"/>
    </row>
    <row r="93" spans="2:7" x14ac:dyDescent="0.2">
      <c r="B93" s="587"/>
      <c r="C93" s="605"/>
      <c r="D93" s="605"/>
      <c r="E93" s="587"/>
      <c r="F93" s="587"/>
      <c r="G93" s="587"/>
    </row>
    <row r="94" spans="2:7" x14ac:dyDescent="0.2">
      <c r="B94" s="587"/>
      <c r="C94" s="605"/>
      <c r="D94" s="605"/>
      <c r="E94" s="587"/>
      <c r="F94" s="587"/>
      <c r="G94" s="587"/>
    </row>
    <row r="95" spans="2:7" ht="15.75" x14ac:dyDescent="0.2">
      <c r="B95" s="1173" t="s">
        <v>980</v>
      </c>
      <c r="C95" s="1173"/>
      <c r="D95" s="1173"/>
      <c r="E95" s="1173"/>
      <c r="F95" s="1173"/>
      <c r="G95" s="1173"/>
    </row>
    <row r="96" spans="2:7" x14ac:dyDescent="0.2">
      <c r="B96" s="587"/>
      <c r="C96" s="605"/>
      <c r="D96" s="605"/>
      <c r="E96" s="587"/>
      <c r="F96" s="587"/>
      <c r="G96" s="587"/>
    </row>
    <row r="97" spans="2:7" ht="25.5" x14ac:dyDescent="0.2">
      <c r="B97" s="1174" t="s">
        <v>981</v>
      </c>
      <c r="C97" s="1175"/>
      <c r="D97" s="1175"/>
      <c r="E97" s="1175"/>
      <c r="F97" s="1176"/>
      <c r="G97" s="623" t="s">
        <v>982</v>
      </c>
    </row>
    <row r="98" spans="2:7" x14ac:dyDescent="0.2">
      <c r="B98" s="1177"/>
      <c r="C98" s="1178"/>
      <c r="D98" s="1178"/>
      <c r="E98" s="1178"/>
      <c r="F98" s="1179"/>
      <c r="G98" s="612"/>
    </row>
    <row r="99" spans="2:7" x14ac:dyDescent="0.2">
      <c r="B99" s="1164"/>
      <c r="C99" s="1165"/>
      <c r="D99" s="1165"/>
      <c r="E99" s="1165"/>
      <c r="F99" s="1166"/>
      <c r="G99" s="612"/>
    </row>
    <row r="100" spans="2:7" x14ac:dyDescent="0.2">
      <c r="B100" s="1180"/>
      <c r="C100" s="1181"/>
      <c r="D100" s="1181"/>
      <c r="E100" s="1181"/>
      <c r="F100" s="1182"/>
      <c r="G100" s="612"/>
    </row>
    <row r="101" spans="2:7" x14ac:dyDescent="0.2">
      <c r="B101" s="1164"/>
      <c r="C101" s="1165"/>
      <c r="D101" s="1165"/>
      <c r="E101" s="1165"/>
      <c r="F101" s="1166"/>
      <c r="G101" s="612"/>
    </row>
    <row r="102" spans="2:7" x14ac:dyDescent="0.2">
      <c r="B102" s="1167"/>
      <c r="C102" s="1168"/>
      <c r="D102" s="1168"/>
      <c r="E102" s="1168"/>
      <c r="F102" s="1169"/>
      <c r="G102" s="612"/>
    </row>
    <row r="103" spans="2:7" x14ac:dyDescent="0.2">
      <c r="B103" s="1170" t="s">
        <v>372</v>
      </c>
      <c r="C103" s="1171"/>
      <c r="D103" s="1171"/>
      <c r="E103" s="1171"/>
      <c r="F103" s="1172"/>
      <c r="G103" s="585">
        <f>SUM(G98:G102)</f>
        <v>0</v>
      </c>
    </row>
  </sheetData>
  <mergeCells count="80">
    <mergeCell ref="B7:E7"/>
    <mergeCell ref="B2:G2"/>
    <mergeCell ref="B4:E4"/>
    <mergeCell ref="B5:E5"/>
    <mergeCell ref="B6:E6"/>
    <mergeCell ref="B20:E20"/>
    <mergeCell ref="B8:E8"/>
    <mergeCell ref="B9:E9"/>
    <mergeCell ref="B10:E10"/>
    <mergeCell ref="B11:E11"/>
    <mergeCell ref="B12:E12"/>
    <mergeCell ref="B13:E13"/>
    <mergeCell ref="B14:E14"/>
    <mergeCell ref="B15:E15"/>
    <mergeCell ref="B16:E16"/>
    <mergeCell ref="B18:E18"/>
    <mergeCell ref="B19:E19"/>
    <mergeCell ref="B31:E31"/>
    <mergeCell ref="B21:E21"/>
    <mergeCell ref="B23:E23"/>
    <mergeCell ref="B24:E24"/>
    <mergeCell ref="B25:E25"/>
    <mergeCell ref="B26:E26"/>
    <mergeCell ref="B28:E28"/>
    <mergeCell ref="B29:E29"/>
    <mergeCell ref="E50:F50"/>
    <mergeCell ref="B32:E32"/>
    <mergeCell ref="B33:E33"/>
    <mergeCell ref="B35:E35"/>
    <mergeCell ref="B37:E37"/>
    <mergeCell ref="B38:E38"/>
    <mergeCell ref="B39:F39"/>
    <mergeCell ref="B40:F40"/>
    <mergeCell ref="B42:F42"/>
    <mergeCell ref="B46:G46"/>
    <mergeCell ref="E48:F48"/>
    <mergeCell ref="E49:F49"/>
    <mergeCell ref="E56:F56"/>
    <mergeCell ref="E57:F57"/>
    <mergeCell ref="E58:F58"/>
    <mergeCell ref="E59:F59"/>
    <mergeCell ref="E60:F60"/>
    <mergeCell ref="E61:F61"/>
    <mergeCell ref="E70:F70"/>
    <mergeCell ref="E71:F71"/>
    <mergeCell ref="E72:F72"/>
    <mergeCell ref="E73:F73"/>
    <mergeCell ref="E62:F62"/>
    <mergeCell ref="E51:F51"/>
    <mergeCell ref="E52:F52"/>
    <mergeCell ref="E53:F53"/>
    <mergeCell ref="E54:F54"/>
    <mergeCell ref="E55:F55"/>
    <mergeCell ref="E74:F74"/>
    <mergeCell ref="E63:F63"/>
    <mergeCell ref="E64:F64"/>
    <mergeCell ref="E65:F65"/>
    <mergeCell ref="E66:F66"/>
    <mergeCell ref="E67:F67"/>
    <mergeCell ref="E68:F68"/>
    <mergeCell ref="E69:F69"/>
    <mergeCell ref="B95:G95"/>
    <mergeCell ref="E75:F75"/>
    <mergeCell ref="E76:F76"/>
    <mergeCell ref="E77:F77"/>
    <mergeCell ref="E78:F78"/>
    <mergeCell ref="E79:F79"/>
    <mergeCell ref="B83:G83"/>
    <mergeCell ref="B85:C85"/>
    <mergeCell ref="B86:C86"/>
    <mergeCell ref="B87:C87"/>
    <mergeCell ref="B90:C90"/>
    <mergeCell ref="B91:E91"/>
    <mergeCell ref="B103:F103"/>
    <mergeCell ref="B97:F97"/>
    <mergeCell ref="B98:F98"/>
    <mergeCell ref="B99:F99"/>
    <mergeCell ref="B100:F100"/>
    <mergeCell ref="B101:F101"/>
    <mergeCell ref="B102:F102"/>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view="pageLayout" topLeftCell="A46" zoomScaleNormal="100" zoomScaleSheetLayoutView="90" workbookViewId="0">
      <selection activeCell="C1" sqref="C1:H1"/>
    </sheetView>
  </sheetViews>
  <sheetFormatPr defaultColWidth="11.42578125" defaultRowHeight="12" x14ac:dyDescent="0.25"/>
  <cols>
    <col min="1" max="1" width="8.7109375" style="673" customWidth="1"/>
    <col min="2" max="2" width="40.7109375" style="672" customWidth="1"/>
    <col min="3" max="3" width="20.42578125" style="673" customWidth="1"/>
    <col min="4" max="4" width="21.42578125" style="673" customWidth="1"/>
    <col min="5" max="8" width="17.7109375" style="673" customWidth="1"/>
    <col min="9" max="9" width="4.7109375" style="673" customWidth="1"/>
    <col min="10" max="16384" width="11.42578125" style="673"/>
  </cols>
  <sheetData>
    <row r="1" spans="1:8" s="667" customFormat="1" ht="37.5" customHeight="1" x14ac:dyDescent="0.2">
      <c r="A1" s="891" t="s">
        <v>128</v>
      </c>
      <c r="B1" s="892" t="s">
        <v>1306</v>
      </c>
      <c r="C1" s="1150" t="s">
        <v>129</v>
      </c>
      <c r="D1" s="1150"/>
      <c r="E1" s="1150"/>
      <c r="F1" s="1150"/>
      <c r="G1" s="1150"/>
      <c r="H1" s="1150"/>
    </row>
    <row r="2" spans="1:8" s="245" customFormat="1" ht="12.75" customHeight="1" x14ac:dyDescent="0.2">
      <c r="B2" s="888" t="s">
        <v>1307</v>
      </c>
      <c r="C2" s="1088" t="s">
        <v>1312</v>
      </c>
      <c r="D2" s="1088"/>
      <c r="E2" s="1088"/>
      <c r="F2" s="1088"/>
      <c r="G2" s="1088"/>
      <c r="H2" s="1088"/>
    </row>
    <row r="5" spans="1:8" s="249" customFormat="1" ht="38.25" customHeight="1" x14ac:dyDescent="0.25">
      <c r="B5" s="925" t="s">
        <v>366</v>
      </c>
      <c r="C5" s="246" t="s">
        <v>1002</v>
      </c>
      <c r="D5" s="246" t="s">
        <v>1003</v>
      </c>
      <c r="E5" s="247" t="s">
        <v>369</v>
      </c>
      <c r="F5" s="248"/>
    </row>
    <row r="6" spans="1:8" s="245" customFormat="1" ht="27.75" customHeight="1" thickBot="1" x14ac:dyDescent="0.3">
      <c r="B6" s="926"/>
      <c r="C6" s="648">
        <f>+F17</f>
        <v>0</v>
      </c>
      <c r="D6" s="648">
        <f>+F34</f>
        <v>0</v>
      </c>
      <c r="E6" s="649">
        <f>IF(D6=0,0,C6/D6)</f>
        <v>0</v>
      </c>
      <c r="F6" s="650"/>
    </row>
    <row r="7" spans="1:8" s="245" customFormat="1" ht="15" customHeight="1" x14ac:dyDescent="0.25">
      <c r="B7" s="244"/>
    </row>
    <row r="8" spans="1:8" s="245" customFormat="1" ht="15" customHeight="1" x14ac:dyDescent="0.25">
      <c r="B8" s="244"/>
    </row>
    <row r="9" spans="1:8" s="245" customFormat="1" ht="12.75" x14ac:dyDescent="0.25">
      <c r="B9" s="238" t="s">
        <v>1004</v>
      </c>
    </row>
    <row r="10" spans="1:8" s="245" customFormat="1" ht="13.5" thickBot="1" x14ac:dyDescent="0.3">
      <c r="B10" s="244"/>
    </row>
    <row r="11" spans="1:8" s="257" customFormat="1" ht="51.75" thickBot="1" x14ac:dyDescent="0.3">
      <c r="B11" s="254" t="s">
        <v>371</v>
      </c>
      <c r="C11" s="255" t="str">
        <f>+'1.3.3_RA3_ESTABILITAT_LIQUID'!B6</f>
        <v>Nom Entitat local</v>
      </c>
      <c r="D11" s="255" t="str">
        <f>+'1.3.3_RA3_ESTABILITAT_LIQUID'!B7</f>
        <v xml:space="preserve">Nom Organisme autònom / Consorci adscrit </v>
      </c>
      <c r="E11" s="255" t="str">
        <f>+'1.3.3_RA3_ESTABILITAT_LIQUID'!B8</f>
        <v xml:space="preserve">Nom EPE / Societat municipal / Fundació </v>
      </c>
      <c r="F11" s="256" t="s">
        <v>372</v>
      </c>
    </row>
    <row r="12" spans="1:8" s="245" customFormat="1" ht="12.75" x14ac:dyDescent="0.25">
      <c r="B12" s="258" t="s">
        <v>1005</v>
      </c>
      <c r="C12" s="259">
        <f>SUM(C13:C15)</f>
        <v>0</v>
      </c>
      <c r="D12" s="259">
        <f>SUM(D13:D15)</f>
        <v>0</v>
      </c>
      <c r="E12" s="259">
        <f>SUM(E13:E15)</f>
        <v>0</v>
      </c>
      <c r="F12" s="260">
        <f>SUM(C12:E12)</f>
        <v>0</v>
      </c>
    </row>
    <row r="13" spans="1:8" s="264" customFormat="1" ht="12.75" x14ac:dyDescent="0.25">
      <c r="B13" s="261" t="s">
        <v>374</v>
      </c>
      <c r="C13" s="262"/>
      <c r="D13" s="262"/>
      <c r="E13" s="262"/>
      <c r="F13" s="263">
        <f>SUM(C13:E13)</f>
        <v>0</v>
      </c>
    </row>
    <row r="14" spans="1:8" s="264" customFormat="1" ht="12.75" x14ac:dyDescent="0.25">
      <c r="B14" s="261" t="s">
        <v>375</v>
      </c>
      <c r="C14" s="262"/>
      <c r="D14" s="262"/>
      <c r="E14" s="262"/>
      <c r="F14" s="263">
        <f>SUM(C14:E14)</f>
        <v>0</v>
      </c>
    </row>
    <row r="15" spans="1:8" s="264" customFormat="1" ht="12.75" x14ac:dyDescent="0.25">
      <c r="B15" s="265" t="s">
        <v>376</v>
      </c>
      <c r="C15" s="266"/>
      <c r="D15" s="266"/>
      <c r="E15" s="266"/>
      <c r="F15" s="267">
        <f>SUM(C15:E15)</f>
        <v>0</v>
      </c>
    </row>
    <row r="16" spans="1:8" s="245" customFormat="1" ht="26.25" thickBot="1" x14ac:dyDescent="0.3">
      <c r="B16" s="288" t="s">
        <v>377</v>
      </c>
      <c r="C16" s="651"/>
      <c r="D16" s="651"/>
      <c r="E16" s="651"/>
      <c r="F16" s="291">
        <f>SUM(C16:E16)</f>
        <v>0</v>
      </c>
    </row>
    <row r="17" spans="2:6" s="245" customFormat="1" ht="13.5" thickBot="1" x14ac:dyDescent="0.3">
      <c r="B17" s="278" t="s">
        <v>372</v>
      </c>
      <c r="C17" s="279">
        <f>+C12+C16</f>
        <v>0</v>
      </c>
      <c r="D17" s="279">
        <f>+D12+D16</f>
        <v>0</v>
      </c>
      <c r="E17" s="279">
        <f>+E12+E16</f>
        <v>0</v>
      </c>
      <c r="F17" s="280">
        <f>+F12+F16</f>
        <v>0</v>
      </c>
    </row>
    <row r="18" spans="2:6" s="245" customFormat="1" ht="12.75" x14ac:dyDescent="0.25">
      <c r="B18" s="244"/>
    </row>
    <row r="19" spans="2:6" s="245" customFormat="1" ht="12.75" x14ac:dyDescent="0.25">
      <c r="B19" s="244"/>
    </row>
    <row r="20" spans="2:6" s="245" customFormat="1" ht="12.75" x14ac:dyDescent="0.25">
      <c r="B20" s="238" t="s">
        <v>1006</v>
      </c>
    </row>
    <row r="21" spans="2:6" s="245" customFormat="1" ht="13.5" thickBot="1" x14ac:dyDescent="0.3">
      <c r="B21" s="244"/>
    </row>
    <row r="22" spans="2:6" s="245" customFormat="1" ht="51.75" thickBot="1" x14ac:dyDescent="0.3">
      <c r="B22" s="254" t="s">
        <v>371</v>
      </c>
      <c r="C22" s="255" t="str">
        <f>+'1.3.3_RA3_ESTABILITAT_LIQUID'!B6</f>
        <v>Nom Entitat local</v>
      </c>
      <c r="D22" s="255" t="str">
        <f>+'1.3.3_RA3_ESTABILITAT_LIQUID'!B7</f>
        <v xml:space="preserve">Nom Organisme autònom / Consorci adscrit </v>
      </c>
      <c r="E22" s="255" t="str">
        <f>+'1.3.3_RA3_ESTABILITAT_LIQUID'!B8</f>
        <v xml:space="preserve">Nom EPE / Societat municipal / Fundació </v>
      </c>
      <c r="F22" s="256" t="s">
        <v>372</v>
      </c>
    </row>
    <row r="23" spans="2:6" s="245" customFormat="1" ht="12.75" x14ac:dyDescent="0.25">
      <c r="B23" s="281" t="s">
        <v>382</v>
      </c>
      <c r="C23" s="652">
        <f>SUM(EL_Estabilitat_liquidació!G5:G9)</f>
        <v>0</v>
      </c>
      <c r="D23" s="652">
        <f>SUM('OA-CON_Estabilitat_liquidació'!G5:G9)</f>
        <v>0</v>
      </c>
      <c r="E23" s="283"/>
      <c r="F23" s="284">
        <f t="shared" ref="F23:F33" si="0">SUM(C23:E23)</f>
        <v>0</v>
      </c>
    </row>
    <row r="24" spans="2:6" s="245" customFormat="1" ht="25.5" x14ac:dyDescent="0.25">
      <c r="B24" s="271" t="s">
        <v>383</v>
      </c>
      <c r="C24" s="272">
        <f>SUM(C25:C27)</f>
        <v>0</v>
      </c>
      <c r="D24" s="272">
        <f>SUM(D25:D27)</f>
        <v>0</v>
      </c>
      <c r="E24" s="285"/>
      <c r="F24" s="273">
        <f t="shared" si="0"/>
        <v>0</v>
      </c>
    </row>
    <row r="25" spans="2:6" s="264" customFormat="1" ht="12.75" x14ac:dyDescent="0.25">
      <c r="B25" s="261" t="s">
        <v>384</v>
      </c>
      <c r="C25" s="262"/>
      <c r="D25" s="262"/>
      <c r="E25" s="286"/>
      <c r="F25" s="263">
        <f t="shared" si="0"/>
        <v>0</v>
      </c>
    </row>
    <row r="26" spans="2:6" s="264" customFormat="1" ht="25.5" x14ac:dyDescent="0.25">
      <c r="B26" s="261" t="s">
        <v>385</v>
      </c>
      <c r="C26" s="262"/>
      <c r="D26" s="262"/>
      <c r="E26" s="286"/>
      <c r="F26" s="263">
        <f t="shared" si="0"/>
        <v>0</v>
      </c>
    </row>
    <row r="27" spans="2:6" s="264" customFormat="1" ht="12.75" x14ac:dyDescent="0.25">
      <c r="B27" s="265" t="s">
        <v>386</v>
      </c>
      <c r="C27" s="266"/>
      <c r="D27" s="266"/>
      <c r="E27" s="287"/>
      <c r="F27" s="267">
        <f t="shared" si="0"/>
        <v>0</v>
      </c>
    </row>
    <row r="28" spans="2:6" s="245" customFormat="1" ht="12.75" x14ac:dyDescent="0.25">
      <c r="B28" s="271" t="s">
        <v>387</v>
      </c>
      <c r="C28" s="285"/>
      <c r="D28" s="285"/>
      <c r="E28" s="272">
        <f>SUM(E29:E32)</f>
        <v>0</v>
      </c>
      <c r="F28" s="273">
        <f t="shared" si="0"/>
        <v>0</v>
      </c>
    </row>
    <row r="29" spans="2:6" s="264" customFormat="1" ht="12.75" x14ac:dyDescent="0.25">
      <c r="B29" s="261" t="s">
        <v>388</v>
      </c>
      <c r="C29" s="286"/>
      <c r="D29" s="286"/>
      <c r="E29" s="653">
        <f>'SM-FUND_Estabilitat_liquidació'!F5</f>
        <v>0</v>
      </c>
      <c r="F29" s="263">
        <f t="shared" si="0"/>
        <v>0</v>
      </c>
    </row>
    <row r="30" spans="2:6" s="264" customFormat="1" ht="25.5" x14ac:dyDescent="0.25">
      <c r="B30" s="261" t="s">
        <v>389</v>
      </c>
      <c r="C30" s="286"/>
      <c r="D30" s="286"/>
      <c r="E30" s="653">
        <f>'SM-FUND_Estabilitat_liquidació'!F6</f>
        <v>0</v>
      </c>
      <c r="F30" s="263">
        <f t="shared" si="0"/>
        <v>0</v>
      </c>
    </row>
    <row r="31" spans="2:6" s="264" customFormat="1" ht="12.75" x14ac:dyDescent="0.25">
      <c r="B31" s="261" t="s">
        <v>390</v>
      </c>
      <c r="C31" s="286"/>
      <c r="D31" s="286"/>
      <c r="E31" s="653">
        <f>'SM-FUND_Estabilitat_liquidació'!F7+'SM-FUND_Estabilitat_liquidació'!F8</f>
        <v>0</v>
      </c>
      <c r="F31" s="263">
        <f t="shared" si="0"/>
        <v>0</v>
      </c>
    </row>
    <row r="32" spans="2:6" s="264" customFormat="1" ht="12.75" x14ac:dyDescent="0.25">
      <c r="B32" s="654" t="s">
        <v>391</v>
      </c>
      <c r="C32" s="655"/>
      <c r="D32" s="655"/>
      <c r="E32" s="653">
        <f>'SM-FUND_Estabilitat_liquidació'!F9</f>
        <v>0</v>
      </c>
      <c r="F32" s="263">
        <f t="shared" si="0"/>
        <v>0</v>
      </c>
    </row>
    <row r="33" spans="2:8" s="245" customFormat="1" ht="26.25" thickBot="1" x14ac:dyDescent="0.3">
      <c r="B33" s="288" t="s">
        <v>392</v>
      </c>
      <c r="C33" s="289">
        <f>E41</f>
        <v>0</v>
      </c>
      <c r="D33" s="289">
        <f>E44</f>
        <v>0</v>
      </c>
      <c r="E33" s="290">
        <f>E47</f>
        <v>0</v>
      </c>
      <c r="F33" s="291">
        <f t="shared" si="0"/>
        <v>0</v>
      </c>
    </row>
    <row r="34" spans="2:8" s="245" customFormat="1" ht="13.5" thickBot="1" x14ac:dyDescent="0.3">
      <c r="B34" s="278" t="s">
        <v>372</v>
      </c>
      <c r="C34" s="279">
        <f>+C23-C24+C28-C33</f>
        <v>0</v>
      </c>
      <c r="D34" s="279">
        <f>+D23-D24+D28-D33</f>
        <v>0</v>
      </c>
      <c r="E34" s="279">
        <f>+E23-E24+E28-E33</f>
        <v>0</v>
      </c>
      <c r="F34" s="279">
        <f>+F23-F24+F28-F33</f>
        <v>0</v>
      </c>
    </row>
    <row r="35" spans="2:8" s="294" customFormat="1" ht="12.75" x14ac:dyDescent="0.25">
      <c r="B35" s="292"/>
      <c r="C35" s="293"/>
      <c r="D35" s="293"/>
      <c r="E35" s="293"/>
      <c r="F35" s="293"/>
      <c r="G35" s="293"/>
      <c r="H35" s="293"/>
    </row>
    <row r="36" spans="2:8" s="245" customFormat="1" ht="12.75" x14ac:dyDescent="0.25">
      <c r="B36" s="244"/>
    </row>
    <row r="37" spans="2:8" s="245" customFormat="1" ht="13.5" thickBot="1" x14ac:dyDescent="0.3">
      <c r="B37" s="295" t="s">
        <v>1007</v>
      </c>
      <c r="C37" s="534"/>
      <c r="D37" s="296"/>
      <c r="E37" s="296"/>
      <c r="F37" s="296"/>
      <c r="G37" s="296"/>
    </row>
    <row r="38" spans="2:8" s="245" customFormat="1" ht="20.25" customHeight="1" thickBot="1" x14ac:dyDescent="0.3">
      <c r="B38" s="656" t="s">
        <v>394</v>
      </c>
      <c r="C38" s="1235" t="s">
        <v>395</v>
      </c>
      <c r="D38" s="1236"/>
      <c r="E38" s="657" t="s">
        <v>481</v>
      </c>
      <c r="G38" s="299"/>
    </row>
    <row r="39" spans="2:8" s="245" customFormat="1" ht="12.75" x14ac:dyDescent="0.25">
      <c r="B39" s="658" t="str">
        <f>+'1.3.3_RA3_ESTABILITAT_LIQUID'!B6</f>
        <v>Nom Entitat local</v>
      </c>
      <c r="C39" s="659" t="str">
        <f>+'1.3.3_RA3_ESTABILITAT_LIQUID'!B7</f>
        <v xml:space="preserve">Nom Organisme autònom / Consorci adscrit </v>
      </c>
      <c r="D39" s="660"/>
      <c r="E39" s="307"/>
      <c r="G39" s="302"/>
    </row>
    <row r="40" spans="2:8" s="245" customFormat="1" ht="15" customHeight="1" x14ac:dyDescent="0.25">
      <c r="B40" s="661"/>
      <c r="C40" s="662" t="str">
        <f>+'1.3.3_RA3_ESTABILITAT_LIQUID'!B8</f>
        <v xml:space="preserve">Nom EPE / Societat municipal / Fundació </v>
      </c>
      <c r="D40" s="663"/>
      <c r="E40" s="304"/>
      <c r="G40" s="1003"/>
      <c r="H40" s="1003"/>
    </row>
    <row r="41" spans="2:8" s="667" customFormat="1" ht="13.5" thickBot="1" x14ac:dyDescent="0.3">
      <c r="B41" s="664" t="s">
        <v>397</v>
      </c>
      <c r="C41" s="665"/>
      <c r="D41" s="666"/>
      <c r="E41" s="305">
        <f>SUM(E39:E40)</f>
        <v>0</v>
      </c>
      <c r="G41" s="1003"/>
      <c r="H41" s="1003"/>
    </row>
    <row r="42" spans="2:8" s="245" customFormat="1" ht="12.75" x14ac:dyDescent="0.25">
      <c r="B42" s="661" t="str">
        <f>+'1.3.3_RA3_ESTABILITAT_LIQUID'!B7</f>
        <v xml:space="preserve">Nom Organisme autònom / Consorci adscrit </v>
      </c>
      <c r="C42" s="496" t="str">
        <f>+'1.3.3_RA3_ESTABILITAT_LIQUID'!B6</f>
        <v>Nom Entitat local</v>
      </c>
      <c r="D42" s="668"/>
      <c r="E42" s="301"/>
      <c r="G42" s="1003"/>
      <c r="H42" s="1003"/>
    </row>
    <row r="43" spans="2:8" s="245" customFormat="1" ht="15" customHeight="1" x14ac:dyDescent="0.25">
      <c r="B43" s="661"/>
      <c r="C43" s="662" t="str">
        <f>+'1.3.3_RA3_ESTABILITAT_LIQUID'!B8</f>
        <v xml:space="preserve">Nom EPE / Societat municipal / Fundació </v>
      </c>
      <c r="D43" s="663"/>
      <c r="E43" s="304"/>
      <c r="G43" s="302"/>
    </row>
    <row r="44" spans="2:8" s="245" customFormat="1" ht="13.5" thickBot="1" x14ac:dyDescent="0.3">
      <c r="B44" s="664" t="s">
        <v>397</v>
      </c>
      <c r="C44" s="665"/>
      <c r="D44" s="666"/>
      <c r="E44" s="305">
        <f>SUM(E42:E43)</f>
        <v>0</v>
      </c>
      <c r="G44" s="302"/>
    </row>
    <row r="45" spans="2:8" s="245" customFormat="1" ht="12.75" x14ac:dyDescent="0.25">
      <c r="B45" s="658" t="str">
        <f>+'1.3.3_RA3_ESTABILITAT_LIQUID'!B8</f>
        <v xml:space="preserve">Nom EPE / Societat municipal / Fundació </v>
      </c>
      <c r="C45" s="496" t="str">
        <f>+'1.3.3_RA3_ESTABILITAT_LIQUID'!B6</f>
        <v>Nom Entitat local</v>
      </c>
      <c r="D45" s="668"/>
      <c r="E45" s="307"/>
      <c r="G45" s="302"/>
    </row>
    <row r="46" spans="2:8" s="245" customFormat="1" ht="15" customHeight="1" thickBot="1" x14ac:dyDescent="0.3">
      <c r="B46" s="661"/>
      <c r="C46" s="662" t="str">
        <f>+'1.3.3_RA3_ESTABILITAT_LIQUID'!B7</f>
        <v xml:space="preserve">Nom Organisme autònom / Consorci adscrit </v>
      </c>
      <c r="D46" s="663"/>
      <c r="E46" s="304"/>
      <c r="G46" s="302"/>
    </row>
    <row r="47" spans="2:8" s="245" customFormat="1" ht="13.5" thickBot="1" x14ac:dyDescent="0.3">
      <c r="B47" s="669" t="s">
        <v>397</v>
      </c>
      <c r="C47" s="467"/>
      <c r="D47" s="670"/>
      <c r="E47" s="671">
        <f>SUM(E45:E46)</f>
        <v>0</v>
      </c>
      <c r="G47" s="302"/>
    </row>
    <row r="48" spans="2:8" s="245" customFormat="1" ht="13.5" thickBot="1" x14ac:dyDescent="0.3">
      <c r="B48" s="1232" t="s">
        <v>372</v>
      </c>
      <c r="C48" s="1233"/>
      <c r="D48" s="1234"/>
      <c r="E48" s="308">
        <f>+E41+E44+E47</f>
        <v>0</v>
      </c>
      <c r="G48" s="302"/>
    </row>
  </sheetData>
  <mergeCells count="8">
    <mergeCell ref="C1:H1"/>
    <mergeCell ref="C2:H2"/>
    <mergeCell ref="G41:H41"/>
    <mergeCell ref="G42:H42"/>
    <mergeCell ref="B48:D48"/>
    <mergeCell ref="B5:B6"/>
    <mergeCell ref="C38:D38"/>
    <mergeCell ref="G40:H40"/>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80" zoomScaleNormal="100" zoomScaleSheetLayoutView="80" workbookViewId="0"/>
  </sheetViews>
  <sheetFormatPr defaultColWidth="11.42578125" defaultRowHeight="15" x14ac:dyDescent="0.25"/>
  <cols>
    <col min="1" max="1" width="9.7109375" style="42" customWidth="1"/>
    <col min="2" max="2" width="18.7109375" style="42" customWidth="1"/>
    <col min="3" max="3" width="110.7109375" style="42" customWidth="1"/>
    <col min="4" max="4" width="15.28515625" customWidth="1"/>
  </cols>
  <sheetData>
    <row r="1" spans="1:4" x14ac:dyDescent="0.25">
      <c r="A1" s="25" t="s">
        <v>222</v>
      </c>
      <c r="B1" s="25" t="str">
        <f>Inventari!A1</f>
        <v>1.</v>
      </c>
      <c r="C1" s="932" t="str">
        <f>Inventari!B1</f>
        <v>Control permanent no planificable</v>
      </c>
      <c r="D1" s="932"/>
    </row>
    <row r="2" spans="1:4" x14ac:dyDescent="0.25">
      <c r="A2" s="26" t="s">
        <v>223</v>
      </c>
      <c r="B2" s="26" t="str">
        <f>Inventari!B18</f>
        <v>1.3</v>
      </c>
      <c r="C2" s="933" t="str">
        <f>Inventari!C18</f>
        <v>Liquidació del pressupost</v>
      </c>
      <c r="D2" s="933"/>
    </row>
    <row r="3" spans="1:4" x14ac:dyDescent="0.25">
      <c r="A3" s="59" t="s">
        <v>224</v>
      </c>
      <c r="B3" s="59" t="str">
        <f>Inventari!C22</f>
        <v>1.3.4</v>
      </c>
      <c r="C3" s="934" t="str">
        <f>Inventari!D22</f>
        <v>Seguiment del compliment dels plans econòmico-financers aprovats (entitats locals de l'article 111 del RDLeg 2/2004)</v>
      </c>
      <c r="D3" s="934"/>
    </row>
    <row r="4" spans="1:4" x14ac:dyDescent="0.25">
      <c r="A4" s="160"/>
      <c r="B4" s="142"/>
      <c r="C4" s="161"/>
    </row>
    <row r="5" spans="1:4" x14ac:dyDescent="0.25">
      <c r="A5" s="10"/>
      <c r="B5" s="10" t="s">
        <v>225</v>
      </c>
      <c r="C5" s="10" t="s">
        <v>226</v>
      </c>
      <c r="D5" s="836"/>
    </row>
    <row r="6" spans="1:4" ht="38.25" x14ac:dyDescent="0.25">
      <c r="A6" s="46"/>
      <c r="B6" s="79" t="str">
        <f>Inventari!E22</f>
        <v>Art. 22.2 RD 1463/2007</v>
      </c>
      <c r="C6" s="45"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135"/>
    </row>
    <row r="7" spans="1:4" s="48" customFormat="1" ht="12.75" customHeight="1" x14ac:dyDescent="0.25">
      <c r="A7" s="49"/>
      <c r="B7" s="148"/>
      <c r="C7" s="50"/>
      <c r="D7" s="821"/>
    </row>
    <row r="8" spans="1:4" s="48" customFormat="1" ht="12.75" x14ac:dyDescent="0.25">
      <c r="A8" s="47" t="s">
        <v>227</v>
      </c>
      <c r="B8" s="54" t="s">
        <v>225</v>
      </c>
      <c r="C8" s="54" t="str">
        <f>'1.1.1'!C8</f>
        <v>Aspectes a revisar</v>
      </c>
      <c r="D8" s="802" t="s">
        <v>1253</v>
      </c>
    </row>
    <row r="9" spans="1:4" s="42" customFormat="1" ht="25.5" x14ac:dyDescent="0.2">
      <c r="A9" s="117" t="s">
        <v>229</v>
      </c>
      <c r="B9" s="199" t="s">
        <v>230</v>
      </c>
      <c r="C9" s="201" t="s">
        <v>231</v>
      </c>
      <c r="D9" s="805" t="s">
        <v>1254</v>
      </c>
    </row>
    <row r="10" spans="1:4" s="42" customFormat="1" ht="25.5" x14ac:dyDescent="0.2">
      <c r="A10" s="118" t="s">
        <v>232</v>
      </c>
      <c r="B10" s="37" t="s">
        <v>233</v>
      </c>
      <c r="C10" s="121" t="s">
        <v>234</v>
      </c>
      <c r="D10" s="806" t="s">
        <v>1254</v>
      </c>
    </row>
    <row r="11" spans="1:4" s="48" customFormat="1" ht="25.5" x14ac:dyDescent="0.25">
      <c r="A11" s="177" t="s">
        <v>235</v>
      </c>
      <c r="B11" s="132" t="s">
        <v>134</v>
      </c>
      <c r="C11" s="140" t="s">
        <v>1008</v>
      </c>
      <c r="D11" s="814" t="s">
        <v>1254</v>
      </c>
    </row>
    <row r="12" spans="1:4" s="48" customFormat="1" ht="117.75" customHeight="1" x14ac:dyDescent="0.25">
      <c r="A12" s="118" t="s">
        <v>238</v>
      </c>
      <c r="B12" s="141" t="s">
        <v>1009</v>
      </c>
      <c r="C12" s="220" t="s">
        <v>1010</v>
      </c>
      <c r="D12" s="818" t="s">
        <v>1254</v>
      </c>
    </row>
    <row r="13" spans="1:4" s="7" customFormat="1" ht="38.25" x14ac:dyDescent="0.2">
      <c r="A13" s="177" t="s">
        <v>240</v>
      </c>
      <c r="B13" s="125" t="s">
        <v>833</v>
      </c>
      <c r="C13" s="31" t="s">
        <v>1011</v>
      </c>
      <c r="D13" s="818" t="s">
        <v>1254</v>
      </c>
    </row>
    <row r="14" spans="1:4" s="42" customFormat="1" ht="12.75" x14ac:dyDescent="0.2">
      <c r="A14" s="62" t="s">
        <v>337</v>
      </c>
      <c r="B14" s="54" t="s">
        <v>225</v>
      </c>
      <c r="C14" s="63" t="s">
        <v>338</v>
      </c>
      <c r="D14" s="802"/>
    </row>
    <row r="15" spans="1:4" s="42" customFormat="1" ht="12.75" x14ac:dyDescent="0.2">
      <c r="A15" s="118" t="s">
        <v>339</v>
      </c>
      <c r="B15" s="31"/>
      <c r="C15" s="31" t="s">
        <v>340</v>
      </c>
      <c r="D15" s="807" t="s">
        <v>1255</v>
      </c>
    </row>
    <row r="16" spans="1:4" s="42" customFormat="1" ht="12.75" x14ac:dyDescent="0.2">
      <c r="A16" s="62" t="s">
        <v>341</v>
      </c>
      <c r="B16" s="54" t="s">
        <v>225</v>
      </c>
      <c r="C16" s="63" t="s">
        <v>342</v>
      </c>
      <c r="D16" s="802"/>
    </row>
    <row r="17" spans="1:4" s="48" customFormat="1" ht="38.25" x14ac:dyDescent="0.2">
      <c r="A17" s="127" t="s">
        <v>343</v>
      </c>
      <c r="B17" s="141" t="s">
        <v>1012</v>
      </c>
      <c r="C17" s="183" t="s">
        <v>1013</v>
      </c>
      <c r="D17" s="818" t="s">
        <v>1254</v>
      </c>
    </row>
    <row r="18" spans="1:4" s="42" customFormat="1" ht="12.75" x14ac:dyDescent="0.2">
      <c r="A18" s="62" t="s">
        <v>358</v>
      </c>
      <c r="B18" s="54" t="s">
        <v>225</v>
      </c>
      <c r="C18" s="63" t="s">
        <v>359</v>
      </c>
      <c r="D18" s="802"/>
    </row>
    <row r="19" spans="1:4" s="42" customFormat="1" ht="12.75" x14ac:dyDescent="0.2">
      <c r="A19" s="127" t="s">
        <v>360</v>
      </c>
      <c r="B19" s="32"/>
      <c r="C19" s="36" t="s">
        <v>340</v>
      </c>
      <c r="D1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heetViews>
  <sheetFormatPr defaultColWidth="11.42578125" defaultRowHeight="12.75" x14ac:dyDescent="0.2"/>
  <cols>
    <col min="1" max="1" width="9.7109375" style="48" customWidth="1"/>
    <col min="2" max="2" width="18.7109375" style="55" customWidth="1"/>
    <col min="3" max="3" width="110.7109375" style="6" customWidth="1"/>
    <col min="4" max="4" width="15.28515625" style="42" customWidth="1"/>
    <col min="5" max="16384" width="11.42578125" style="42"/>
  </cols>
  <sheetData>
    <row r="1" spans="1:4" x14ac:dyDescent="0.2">
      <c r="A1" s="25" t="s">
        <v>222</v>
      </c>
      <c r="B1" s="56" t="str">
        <f>Inventari!A1</f>
        <v>1.</v>
      </c>
      <c r="C1" s="1084" t="str">
        <f>Inventari!B1</f>
        <v>Control permanent no planificable</v>
      </c>
      <c r="D1" s="1084"/>
    </row>
    <row r="2" spans="1:4" x14ac:dyDescent="0.2">
      <c r="A2" s="26" t="s">
        <v>223</v>
      </c>
      <c r="B2" s="57" t="str">
        <f>Inventari!B18</f>
        <v>1.3</v>
      </c>
      <c r="C2" s="1085" t="str">
        <f>Inventari!C18</f>
        <v>Liquidació del pressupost</v>
      </c>
      <c r="D2" s="1085"/>
    </row>
    <row r="3" spans="1:4" x14ac:dyDescent="0.2">
      <c r="A3" s="59" t="s">
        <v>224</v>
      </c>
      <c r="B3" s="58" t="str">
        <f>Inventari!C23</f>
        <v>1.3.5</v>
      </c>
      <c r="C3" s="934" t="str">
        <f>Inventari!D23</f>
        <v>Revocació de la reducció de despeses en liquidacions de pressupost amb romanent de tresoreria negatiu</v>
      </c>
      <c r="D3" s="934"/>
    </row>
    <row r="4" spans="1:4" x14ac:dyDescent="0.2">
      <c r="A4" s="875"/>
      <c r="B4" s="882"/>
      <c r="C4" s="876"/>
      <c r="D4" s="842"/>
    </row>
    <row r="5" spans="1:4" x14ac:dyDescent="0.2">
      <c r="A5" s="47"/>
      <c r="B5" s="54" t="s">
        <v>225</v>
      </c>
      <c r="C5" s="54" t="s">
        <v>226</v>
      </c>
      <c r="D5" s="802"/>
    </row>
    <row r="6" spans="1:4" ht="51" x14ac:dyDescent="0.2">
      <c r="A6" s="883"/>
      <c r="B6" s="163" t="str">
        <f>Inventari!E23</f>
        <v>Art. 193.1 RDLeg 2/2004</v>
      </c>
      <c r="C6" s="39"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c r="D6" s="839"/>
    </row>
    <row r="7" spans="1:4" x14ac:dyDescent="0.2">
      <c r="A7" s="875"/>
      <c r="B7" s="876"/>
      <c r="C7" s="877"/>
      <c r="D7" s="878"/>
    </row>
    <row r="8" spans="1:4" x14ac:dyDescent="0.2">
      <c r="A8" s="47" t="s">
        <v>227</v>
      </c>
      <c r="B8" s="54" t="s">
        <v>225</v>
      </c>
      <c r="C8" s="54" t="str">
        <f>'1.1.1'!C8</f>
        <v>Aspectes a revisar</v>
      </c>
      <c r="D8" s="802" t="s">
        <v>1253</v>
      </c>
    </row>
    <row r="9" spans="1:4" ht="25.5" x14ac:dyDescent="0.2">
      <c r="A9" s="117" t="s">
        <v>229</v>
      </c>
      <c r="B9" s="199" t="s">
        <v>230</v>
      </c>
      <c r="C9" s="201" t="s">
        <v>231</v>
      </c>
      <c r="D9" s="805" t="s">
        <v>1254</v>
      </c>
    </row>
    <row r="10" spans="1:4" s="19" customFormat="1" ht="89.25" x14ac:dyDescent="0.2">
      <c r="A10" s="126" t="s">
        <v>232</v>
      </c>
      <c r="B10" s="140" t="s">
        <v>1303</v>
      </c>
      <c r="C10" s="140" t="s">
        <v>1014</v>
      </c>
      <c r="D10" s="816" t="s">
        <v>1254</v>
      </c>
    </row>
    <row r="11" spans="1:4" ht="51" x14ac:dyDescent="0.2">
      <c r="A11" s="178" t="s">
        <v>235</v>
      </c>
      <c r="B11" s="140" t="s">
        <v>1015</v>
      </c>
      <c r="C11" s="140" t="s">
        <v>237</v>
      </c>
      <c r="D11" s="816" t="s">
        <v>1254</v>
      </c>
    </row>
    <row r="12" spans="1:4" ht="38.25" x14ac:dyDescent="0.2">
      <c r="A12" s="126" t="s">
        <v>238</v>
      </c>
      <c r="B12" s="131" t="s">
        <v>1016</v>
      </c>
      <c r="C12" s="17" t="s">
        <v>1017</v>
      </c>
      <c r="D12" s="800" t="s">
        <v>1254</v>
      </c>
    </row>
    <row r="13" spans="1:4" ht="38.25" x14ac:dyDescent="0.2">
      <c r="A13" s="178" t="s">
        <v>240</v>
      </c>
      <c r="B13" s="133" t="s">
        <v>1016</v>
      </c>
      <c r="C13" s="162" t="s">
        <v>1018</v>
      </c>
      <c r="D13" s="838" t="s">
        <v>1254</v>
      </c>
    </row>
    <row r="14" spans="1:4" x14ac:dyDescent="0.2">
      <c r="A14" s="62" t="s">
        <v>337</v>
      </c>
      <c r="B14" s="54" t="s">
        <v>225</v>
      </c>
      <c r="C14" s="63" t="s">
        <v>338</v>
      </c>
      <c r="D14" s="802"/>
    </row>
    <row r="15" spans="1:4" x14ac:dyDescent="0.2">
      <c r="A15" s="118" t="s">
        <v>339</v>
      </c>
      <c r="B15" s="31"/>
      <c r="C15" s="31" t="s">
        <v>340</v>
      </c>
      <c r="D15" s="807" t="s">
        <v>1255</v>
      </c>
    </row>
    <row r="16" spans="1:4" x14ac:dyDescent="0.2">
      <c r="A16" s="62" t="s">
        <v>341</v>
      </c>
      <c r="B16" s="54" t="s">
        <v>225</v>
      </c>
      <c r="C16" s="63" t="s">
        <v>342</v>
      </c>
      <c r="D16" s="802"/>
    </row>
    <row r="17" spans="1:4" x14ac:dyDescent="0.2">
      <c r="A17" s="118" t="s">
        <v>343</v>
      </c>
      <c r="B17" s="131"/>
      <c r="C17" s="31" t="s">
        <v>1261</v>
      </c>
      <c r="D17" s="800"/>
    </row>
    <row r="18" spans="1:4" x14ac:dyDescent="0.2">
      <c r="A18" s="62" t="s">
        <v>358</v>
      </c>
      <c r="B18" s="54" t="s">
        <v>225</v>
      </c>
      <c r="C18" s="78" t="s">
        <v>359</v>
      </c>
      <c r="D18" s="802"/>
    </row>
    <row r="19" spans="1:4" x14ac:dyDescent="0.2">
      <c r="A19" s="127" t="s">
        <v>360</v>
      </c>
      <c r="B19" s="32"/>
      <c r="C19" s="36" t="s">
        <v>340</v>
      </c>
      <c r="D1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topLeftCell="A16" zoomScaleNormal="100" zoomScaleSheetLayoutView="100" workbookViewId="0">
      <selection activeCell="C24" sqref="C24"/>
    </sheetView>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5" width="14.42578125" style="40" customWidth="1"/>
    <col min="6" max="16384" width="11.42578125" style="42"/>
  </cols>
  <sheetData>
    <row r="1" spans="1:5" x14ac:dyDescent="0.2">
      <c r="A1" s="25" t="s">
        <v>222</v>
      </c>
      <c r="B1" s="25" t="str">
        <f>Inventari!A1</f>
        <v>1.</v>
      </c>
      <c r="C1" s="25" t="str">
        <f>Inventari!B1</f>
        <v>Control permanent no planificable</v>
      </c>
      <c r="D1" s="25"/>
    </row>
    <row r="2" spans="1:5" x14ac:dyDescent="0.2">
      <c r="A2" s="26" t="s">
        <v>223</v>
      </c>
      <c r="B2" s="26" t="str">
        <f>Inventari!B24</f>
        <v>1.4</v>
      </c>
      <c r="C2" s="26" t="str">
        <f>Inventari!C24</f>
        <v>Endeutament</v>
      </c>
      <c r="D2" s="26"/>
    </row>
    <row r="3" spans="1:5" x14ac:dyDescent="0.2">
      <c r="A3" s="59" t="s">
        <v>224</v>
      </c>
      <c r="B3" s="59" t="str">
        <f>Inventari!C25</f>
        <v>1.4.1</v>
      </c>
      <c r="C3" s="53" t="str">
        <f>Inventari!D25</f>
        <v>Concertació o modificació d'operacions de crèdit a curt termini</v>
      </c>
      <c r="D3" s="803"/>
    </row>
    <row r="5" spans="1:5" x14ac:dyDescent="0.2">
      <c r="A5" s="62"/>
      <c r="B5" s="54" t="s">
        <v>225</v>
      </c>
      <c r="C5" s="47" t="s">
        <v>226</v>
      </c>
      <c r="D5" s="802"/>
    </row>
    <row r="6" spans="1:5" ht="66.75" customHeight="1" x14ac:dyDescent="0.2">
      <c r="A6" s="38"/>
      <c r="B6" s="163" t="str">
        <f>Inventari!E25</f>
        <v>Art. 52.2 RDLeg 2/2004
Art. 4.1.b).3 RD 128/2018</v>
      </c>
      <c r="C6" s="39"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c r="D6" s="839"/>
    </row>
    <row r="7" spans="1:5" ht="20.25" customHeight="1" x14ac:dyDescent="0.2">
      <c r="A7" s="61"/>
      <c r="B7" s="85"/>
      <c r="C7" s="30"/>
      <c r="D7" s="840"/>
    </row>
    <row r="8" spans="1:5" x14ac:dyDescent="0.2">
      <c r="A8" s="62" t="s">
        <v>227</v>
      </c>
      <c r="B8" s="54" t="s">
        <v>225</v>
      </c>
      <c r="C8" s="63" t="str">
        <f>'1.1.1'!C8</f>
        <v>Aspectes a revisar</v>
      </c>
      <c r="D8" s="802" t="s">
        <v>1253</v>
      </c>
    </row>
    <row r="9" spans="1:5" ht="25.5" x14ac:dyDescent="0.2">
      <c r="A9" s="117" t="s">
        <v>229</v>
      </c>
      <c r="B9" s="199" t="s">
        <v>230</v>
      </c>
      <c r="C9" s="201" t="s">
        <v>231</v>
      </c>
      <c r="D9" s="805" t="s">
        <v>1254</v>
      </c>
      <c r="E9" s="42"/>
    </row>
    <row r="10" spans="1:5" ht="25.5" x14ac:dyDescent="0.2">
      <c r="A10" s="177" t="s">
        <v>232</v>
      </c>
      <c r="B10" s="31" t="s">
        <v>233</v>
      </c>
      <c r="C10" s="121" t="s">
        <v>234</v>
      </c>
      <c r="D10" s="807" t="s">
        <v>1254</v>
      </c>
      <c r="E10" s="42"/>
    </row>
    <row r="11" spans="1:5" ht="54" customHeight="1" x14ac:dyDescent="0.2">
      <c r="A11" s="177" t="s">
        <v>235</v>
      </c>
      <c r="B11" s="220" t="s">
        <v>1019</v>
      </c>
      <c r="C11" s="222" t="s">
        <v>1020</v>
      </c>
      <c r="D11" s="828" t="s">
        <v>1254</v>
      </c>
      <c r="E11" s="164"/>
    </row>
    <row r="12" spans="1:5" ht="49.5" customHeight="1" x14ac:dyDescent="0.2">
      <c r="A12" s="177" t="s">
        <v>238</v>
      </c>
      <c r="B12" s="145" t="s">
        <v>1019</v>
      </c>
      <c r="C12" s="223" t="s">
        <v>1021</v>
      </c>
      <c r="D12" s="817" t="s">
        <v>1254</v>
      </c>
    </row>
    <row r="13" spans="1:5" ht="81" customHeight="1" x14ac:dyDescent="0.2">
      <c r="A13" s="177" t="s">
        <v>240</v>
      </c>
      <c r="B13" s="141" t="s">
        <v>1022</v>
      </c>
      <c r="C13" s="31" t="s">
        <v>1023</v>
      </c>
      <c r="D13" s="818" t="s">
        <v>1254</v>
      </c>
      <c r="E13" s="152"/>
    </row>
    <row r="14" spans="1:5" ht="25.5" x14ac:dyDescent="0.2">
      <c r="A14" s="177" t="s">
        <v>243</v>
      </c>
      <c r="B14" s="141" t="s">
        <v>1024</v>
      </c>
      <c r="C14" s="37" t="s">
        <v>1324</v>
      </c>
      <c r="D14" s="818" t="s">
        <v>1254</v>
      </c>
      <c r="E14" s="152"/>
    </row>
    <row r="15" spans="1:5" ht="25.5" x14ac:dyDescent="0.2">
      <c r="A15" s="177" t="s">
        <v>246</v>
      </c>
      <c r="B15" s="141" t="s">
        <v>1025</v>
      </c>
      <c r="C15" s="37" t="s">
        <v>1026</v>
      </c>
      <c r="D15" s="818" t="s">
        <v>1254</v>
      </c>
    </row>
    <row r="16" spans="1:5" ht="25.5" x14ac:dyDescent="0.2">
      <c r="A16" s="177" t="s">
        <v>249</v>
      </c>
      <c r="B16" s="141" t="s">
        <v>1025</v>
      </c>
      <c r="C16" s="37" t="s">
        <v>1027</v>
      </c>
      <c r="D16" s="818" t="s">
        <v>1254</v>
      </c>
      <c r="E16" s="165"/>
    </row>
    <row r="17" spans="1:5" ht="38.25" x14ac:dyDescent="0.2">
      <c r="A17" s="177" t="s">
        <v>252</v>
      </c>
      <c r="B17" s="141" t="s">
        <v>1025</v>
      </c>
      <c r="C17" s="37" t="s">
        <v>1028</v>
      </c>
      <c r="D17" s="818" t="s">
        <v>1254</v>
      </c>
      <c r="E17" s="165"/>
    </row>
    <row r="18" spans="1:5" ht="51" x14ac:dyDescent="0.2">
      <c r="A18" s="177" t="s">
        <v>255</v>
      </c>
      <c r="B18" s="83" t="s">
        <v>1029</v>
      </c>
      <c r="C18" s="84" t="s">
        <v>1030</v>
      </c>
      <c r="D18" s="841" t="s">
        <v>1254</v>
      </c>
      <c r="E18" s="137" t="s">
        <v>282</v>
      </c>
    </row>
    <row r="19" spans="1:5" ht="38.25" x14ac:dyDescent="0.2">
      <c r="A19" s="177" t="s">
        <v>258</v>
      </c>
      <c r="B19" s="140" t="s">
        <v>1031</v>
      </c>
      <c r="C19" s="37" t="s">
        <v>1032</v>
      </c>
      <c r="D19" s="816" t="s">
        <v>1254</v>
      </c>
      <c r="E19" s="166"/>
    </row>
    <row r="20" spans="1:5" x14ac:dyDescent="0.2">
      <c r="A20" s="62" t="s">
        <v>337</v>
      </c>
      <c r="B20" s="54" t="s">
        <v>225</v>
      </c>
      <c r="C20" s="63" t="s">
        <v>338</v>
      </c>
      <c r="D20" s="802"/>
    </row>
    <row r="21" spans="1:5" x14ac:dyDescent="0.2">
      <c r="A21" s="118" t="s">
        <v>339</v>
      </c>
      <c r="B21" s="31"/>
      <c r="C21" s="31" t="s">
        <v>340</v>
      </c>
      <c r="D21" s="807" t="s">
        <v>1255</v>
      </c>
    </row>
    <row r="22" spans="1:5" x14ac:dyDescent="0.2">
      <c r="A22" s="62" t="s">
        <v>341</v>
      </c>
      <c r="B22" s="54" t="s">
        <v>225</v>
      </c>
      <c r="C22" s="63" t="s">
        <v>342</v>
      </c>
      <c r="D22" s="802"/>
    </row>
    <row r="23" spans="1:5" ht="38.25" x14ac:dyDescent="0.2">
      <c r="A23" s="224" t="s">
        <v>343</v>
      </c>
      <c r="B23" s="141" t="s">
        <v>1389</v>
      </c>
      <c r="C23" s="123" t="s">
        <v>1033</v>
      </c>
      <c r="D23" s="818" t="s">
        <v>1254</v>
      </c>
      <c r="E23" s="184"/>
    </row>
    <row r="24" spans="1:5" ht="25.5" x14ac:dyDescent="0.2">
      <c r="A24" s="224" t="s">
        <v>346</v>
      </c>
      <c r="B24" s="141" t="s">
        <v>1390</v>
      </c>
      <c r="C24" s="31" t="s">
        <v>1034</v>
      </c>
      <c r="D24" s="818" t="s">
        <v>1254</v>
      </c>
    </row>
    <row r="25" spans="1:5" ht="25.5" x14ac:dyDescent="0.2">
      <c r="A25" s="224" t="s">
        <v>349</v>
      </c>
      <c r="B25" s="141" t="s">
        <v>1035</v>
      </c>
      <c r="C25" s="31" t="s">
        <v>1036</v>
      </c>
      <c r="D25" s="818" t="s">
        <v>1254</v>
      </c>
    </row>
    <row r="26" spans="1:5" ht="25.5" x14ac:dyDescent="0.2">
      <c r="A26" s="224" t="s">
        <v>352</v>
      </c>
      <c r="B26" s="141" t="s">
        <v>1037</v>
      </c>
      <c r="C26" s="31" t="s">
        <v>1038</v>
      </c>
      <c r="D26" s="818" t="s">
        <v>1254</v>
      </c>
    </row>
    <row r="27" spans="1:5" x14ac:dyDescent="0.2">
      <c r="A27" s="62" t="s">
        <v>1039</v>
      </c>
      <c r="B27" s="54" t="s">
        <v>225</v>
      </c>
      <c r="C27" s="63" t="s">
        <v>359</v>
      </c>
      <c r="D27" s="802"/>
    </row>
    <row r="28" spans="1:5" x14ac:dyDescent="0.2">
      <c r="A28" s="127" t="s">
        <v>360</v>
      </c>
      <c r="B28" s="32"/>
      <c r="C28" s="36" t="s">
        <v>340</v>
      </c>
      <c r="D28" s="810" t="s">
        <v>1255</v>
      </c>
    </row>
  </sheetData>
  <printOptions horizontalCentered="1"/>
  <pageMargins left="0.70866141732283472" right="0.70866141732283472" top="1.0629921259842521" bottom="0.74803149606299213" header="0.31496062992125984" footer="0.31496062992125984"/>
  <pageSetup paperSize="9" scale="77"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topLeftCell="A40" zoomScaleNormal="95" zoomScaleSheetLayoutView="93" workbookViewId="0">
      <selection activeCell="H58" sqref="H58"/>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2.140625" style="704" customWidth="1"/>
    <col min="9" max="10" width="9.42578125" style="704" customWidth="1"/>
    <col min="11" max="23" width="9.42578125" style="706" customWidth="1"/>
    <col min="24" max="253" width="9.140625" style="706" customWidth="1"/>
    <col min="254" max="16384" width="11.42578125" style="706"/>
  </cols>
  <sheetData>
    <row r="1" spans="1:10" s="667" customFormat="1" ht="15.75" customHeight="1" x14ac:dyDescent="0.2">
      <c r="A1" s="891" t="s">
        <v>142</v>
      </c>
      <c r="B1" s="892" t="s">
        <v>1306</v>
      </c>
      <c r="C1" s="1150" t="s">
        <v>143</v>
      </c>
      <c r="D1" s="1150"/>
      <c r="E1" s="1150"/>
      <c r="F1" s="1150"/>
      <c r="G1" s="1150"/>
      <c r="H1" s="1150"/>
    </row>
    <row r="2" spans="1:10" s="245" customFormat="1" ht="12.75" customHeight="1" x14ac:dyDescent="0.2">
      <c r="B2" s="888" t="s">
        <v>1307</v>
      </c>
      <c r="C2" s="1088" t="s">
        <v>1313</v>
      </c>
      <c r="D2" s="1088"/>
      <c r="E2" s="1088"/>
      <c r="F2" s="1088"/>
      <c r="G2" s="1088"/>
      <c r="H2" s="1088"/>
    </row>
    <row r="3" spans="1:10" ht="15.75" x14ac:dyDescent="0.25">
      <c r="A3" s="702"/>
      <c r="B3" s="707"/>
      <c r="C3" s="707"/>
      <c r="D3" s="707"/>
      <c r="E3" s="703"/>
      <c r="F3" s="703"/>
      <c r="G3" s="703"/>
      <c r="H3" s="703"/>
      <c r="J3" s="705"/>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149" priority="16" stopIfTrue="1">
      <formula>C7="operació a llarg termini"</formula>
    </cfRule>
  </conditionalFormatting>
  <conditionalFormatting sqref="G19">
    <cfRule type="expression" dxfId="148" priority="17" stopIfTrue="1">
      <formula>C7="operació a llarg termini"</formula>
    </cfRule>
  </conditionalFormatting>
  <conditionalFormatting sqref="C21:D21">
    <cfRule type="expression" dxfId="147" priority="18" stopIfTrue="1">
      <formula>C7="operació a curt termini"</formula>
    </cfRule>
  </conditionalFormatting>
  <conditionalFormatting sqref="C22:D22">
    <cfRule type="expression" dxfId="146" priority="19" stopIfTrue="1">
      <formula>C7="operació a curt termini"</formula>
    </cfRule>
  </conditionalFormatting>
  <conditionalFormatting sqref="C23:D23">
    <cfRule type="expression" dxfId="145" priority="20" stopIfTrue="1">
      <formula>C7="operació a curt termini"</formula>
    </cfRule>
  </conditionalFormatting>
  <conditionalFormatting sqref="C24:D24">
    <cfRule type="expression" dxfId="144" priority="21" stopIfTrue="1">
      <formula>C7="operació a curt termini"</formula>
    </cfRule>
  </conditionalFormatting>
  <conditionalFormatting sqref="C25:D26">
    <cfRule type="expression" dxfId="143" priority="22" stopIfTrue="1">
      <formula>C7="operació a curt termini"</formula>
    </cfRule>
  </conditionalFormatting>
  <conditionalFormatting sqref="C58:D58">
    <cfRule type="cellIs" dxfId="142" priority="14" stopIfTrue="1" operator="equal">
      <formula>"No compleix"</formula>
    </cfRule>
    <cfRule type="cellIs" dxfId="141" priority="15" stopIfTrue="1" operator="equal">
      <formula>"compleix ppi. prudència"</formula>
    </cfRule>
  </conditionalFormatting>
  <conditionalFormatting sqref="C28:D28">
    <cfRule type="expression" dxfId="140" priority="23" stopIfTrue="1">
      <formula>C8="operació a curt termini"</formula>
    </cfRule>
  </conditionalFormatting>
  <conditionalFormatting sqref="C27:D27">
    <cfRule type="expression" dxfId="139" priority="24" stopIfTrue="1">
      <formula>C8="operació a curt termini"</formula>
    </cfRule>
  </conditionalFormatting>
  <conditionalFormatting sqref="C39:D40">
    <cfRule type="expression" dxfId="138" priority="13" stopIfTrue="1">
      <formula>C24="operació a curt termini"</formula>
    </cfRule>
  </conditionalFormatting>
  <conditionalFormatting sqref="B13">
    <cfRule type="expression" dxfId="137" priority="12">
      <formula>$C$12="Variable"</formula>
    </cfRule>
  </conditionalFormatting>
  <conditionalFormatting sqref="B14">
    <cfRule type="expression" dxfId="136" priority="11">
      <formula>$C$12="Fix"</formula>
    </cfRule>
  </conditionalFormatting>
  <conditionalFormatting sqref="B15">
    <cfRule type="expression" dxfId="135" priority="10">
      <formula>$C$12="Fix"</formula>
    </cfRule>
  </conditionalFormatting>
  <conditionalFormatting sqref="C14:D14">
    <cfRule type="expression" dxfId="134" priority="9">
      <formula>$C$12="Fix"</formula>
    </cfRule>
  </conditionalFormatting>
  <conditionalFormatting sqref="C15:D15">
    <cfRule type="expression" dxfId="133" priority="8">
      <formula>$C$12="Fix"</formula>
    </cfRule>
  </conditionalFormatting>
  <conditionalFormatting sqref="I16">
    <cfRule type="expression" dxfId="132" priority="25" stopIfTrue="1">
      <formula>#REF!=""</formula>
    </cfRule>
  </conditionalFormatting>
  <conditionalFormatting sqref="E14">
    <cfRule type="expression" dxfId="131" priority="7">
      <formula>$C$12="Fix"</formula>
    </cfRule>
  </conditionalFormatting>
  <conditionalFormatting sqref="C13:D13">
    <cfRule type="expression" dxfId="130" priority="6">
      <formula>$C$12="Variable"</formula>
    </cfRule>
  </conditionalFormatting>
  <conditionalFormatting sqref="A60:A62">
    <cfRule type="expression" dxfId="129" priority="5">
      <formula>$C$12="Fix"</formula>
    </cfRule>
  </conditionalFormatting>
  <conditionalFormatting sqref="A63">
    <cfRule type="expression" dxfId="128" priority="4">
      <formula>$C$12="Fix"</formula>
    </cfRule>
  </conditionalFormatting>
  <conditionalFormatting sqref="F47">
    <cfRule type="expression" dxfId="127" priority="3">
      <formula>$C$12="Fix"</formula>
    </cfRule>
  </conditionalFormatting>
  <conditionalFormatting sqref="D16">
    <cfRule type="expression" dxfId="126" priority="2">
      <formula>$C$12="Fix"</formula>
    </cfRule>
  </conditionalFormatting>
  <conditionalFormatting sqref="D18">
    <cfRule type="expression" dxfId="125"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fitToHeight="4"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topLeftCell="A19" zoomScaleNormal="100" zoomScaleSheetLayoutView="100" workbookViewId="0">
      <selection activeCell="B26" sqref="B26"/>
    </sheetView>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5" width="18.140625" style="42" customWidth="1"/>
    <col min="6" max="6" width="2.42578125" style="42" customWidth="1"/>
    <col min="7" max="16384" width="11.42578125" style="42"/>
  </cols>
  <sheetData>
    <row r="1" spans="1:5" x14ac:dyDescent="0.2">
      <c r="A1" s="25" t="s">
        <v>222</v>
      </c>
      <c r="B1" s="25" t="str">
        <f>Inventari!A1</f>
        <v>1.</v>
      </c>
      <c r="C1" s="25" t="str">
        <f>Inventari!B1</f>
        <v>Control permanent no planificable</v>
      </c>
      <c r="D1" s="25"/>
    </row>
    <row r="2" spans="1:5" x14ac:dyDescent="0.2">
      <c r="A2" s="26" t="s">
        <v>223</v>
      </c>
      <c r="B2" s="26" t="str">
        <f>Inventari!B24</f>
        <v>1.4</v>
      </c>
      <c r="C2" s="26" t="str">
        <f>Inventari!C24</f>
        <v>Endeutament</v>
      </c>
      <c r="D2" s="26"/>
    </row>
    <row r="3" spans="1:5" x14ac:dyDescent="0.2">
      <c r="A3" s="59" t="s">
        <v>224</v>
      </c>
      <c r="B3" s="59" t="str">
        <f>Inventari!C26</f>
        <v>1.4.2</v>
      </c>
      <c r="C3" s="53" t="str">
        <f>Inventari!D26</f>
        <v>Concertació o modificació d'operacions de crèdit a llarg termini</v>
      </c>
      <c r="D3" s="803"/>
    </row>
    <row r="5" spans="1:5" x14ac:dyDescent="0.2">
      <c r="A5" s="62"/>
      <c r="B5" s="54" t="s">
        <v>225</v>
      </c>
      <c r="C5" s="47" t="s">
        <v>226</v>
      </c>
      <c r="D5" s="802"/>
    </row>
    <row r="6" spans="1:5" ht="51" x14ac:dyDescent="0.2">
      <c r="A6" s="38"/>
      <c r="B6" s="163" t="str">
        <f>Inventari!E26</f>
        <v>Art. 52.2 RDLeg 2/2004
Art. 4.1.b).3 RD 128/2018</v>
      </c>
      <c r="C6" s="39"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c r="D6" s="839"/>
    </row>
    <row r="7" spans="1:5" x14ac:dyDescent="0.2">
      <c r="A7" s="61"/>
      <c r="B7" s="85"/>
      <c r="C7" s="30"/>
      <c r="D7" s="840"/>
    </row>
    <row r="8" spans="1:5" x14ac:dyDescent="0.2">
      <c r="A8" s="62" t="s">
        <v>227</v>
      </c>
      <c r="B8" s="54" t="s">
        <v>225</v>
      </c>
      <c r="C8" s="63" t="str">
        <f>'1.1.1'!C8</f>
        <v>Aspectes a revisar</v>
      </c>
      <c r="D8" s="802" t="s">
        <v>1253</v>
      </c>
    </row>
    <row r="9" spans="1:5" ht="25.5" x14ac:dyDescent="0.2">
      <c r="A9" s="117" t="s">
        <v>229</v>
      </c>
      <c r="B9" s="199" t="s">
        <v>230</v>
      </c>
      <c r="C9" s="201" t="s">
        <v>231</v>
      </c>
      <c r="D9" s="805" t="s">
        <v>1254</v>
      </c>
    </row>
    <row r="10" spans="1:5" ht="25.5" x14ac:dyDescent="0.2">
      <c r="A10" s="118" t="s">
        <v>232</v>
      </c>
      <c r="B10" s="31" t="s">
        <v>233</v>
      </c>
      <c r="C10" s="121" t="s">
        <v>234</v>
      </c>
      <c r="D10" s="807" t="s">
        <v>1254</v>
      </c>
    </row>
    <row r="11" spans="1:5" ht="38.25" x14ac:dyDescent="0.2">
      <c r="A11" s="177" t="s">
        <v>235</v>
      </c>
      <c r="B11" s="140" t="s">
        <v>1019</v>
      </c>
      <c r="C11" s="140" t="s">
        <v>1076</v>
      </c>
      <c r="D11" s="816" t="s">
        <v>1254</v>
      </c>
    </row>
    <row r="12" spans="1:5" ht="38.25" x14ac:dyDescent="0.2">
      <c r="A12" s="118" t="s">
        <v>238</v>
      </c>
      <c r="B12" s="141" t="s">
        <v>1019</v>
      </c>
      <c r="C12" s="131" t="s">
        <v>1077</v>
      </c>
      <c r="D12" s="818" t="s">
        <v>1254</v>
      </c>
    </row>
    <row r="13" spans="1:5" ht="74.25" customHeight="1" x14ac:dyDescent="0.2">
      <c r="A13" s="177" t="s">
        <v>240</v>
      </c>
      <c r="B13" s="131" t="s">
        <v>1078</v>
      </c>
      <c r="C13" s="131" t="s">
        <v>1023</v>
      </c>
      <c r="D13" s="800" t="s">
        <v>1254</v>
      </c>
      <c r="E13" s="191"/>
    </row>
    <row r="14" spans="1:5" ht="74.25" customHeight="1" x14ac:dyDescent="0.2">
      <c r="A14" s="177" t="s">
        <v>243</v>
      </c>
      <c r="B14" s="131" t="s">
        <v>1079</v>
      </c>
      <c r="C14" s="131" t="s">
        <v>1080</v>
      </c>
      <c r="D14" s="800" t="s">
        <v>1254</v>
      </c>
      <c r="E14" s="192"/>
    </row>
    <row r="15" spans="1:5" ht="25.5" x14ac:dyDescent="0.2">
      <c r="A15" s="177" t="s">
        <v>246</v>
      </c>
      <c r="B15" s="141" t="s">
        <v>1024</v>
      </c>
      <c r="C15" s="219" t="s">
        <v>1081</v>
      </c>
      <c r="D15" s="818" t="s">
        <v>1254</v>
      </c>
    </row>
    <row r="16" spans="1:5" ht="45.75" customHeight="1" x14ac:dyDescent="0.2">
      <c r="A16" s="177" t="s">
        <v>249</v>
      </c>
      <c r="B16" s="141" t="s">
        <v>1024</v>
      </c>
      <c r="C16" s="219" t="s">
        <v>1082</v>
      </c>
      <c r="D16" s="818" t="s">
        <v>1254</v>
      </c>
    </row>
    <row r="17" spans="1:6" ht="113.25" customHeight="1" x14ac:dyDescent="0.2">
      <c r="A17" s="177" t="s">
        <v>252</v>
      </c>
      <c r="B17" s="83" t="s">
        <v>1083</v>
      </c>
      <c r="C17" s="84" t="s">
        <v>1084</v>
      </c>
      <c r="D17" s="841" t="s">
        <v>1254</v>
      </c>
      <c r="E17" s="137" t="s">
        <v>855</v>
      </c>
      <c r="F17" s="55"/>
    </row>
    <row r="18" spans="1:6" ht="89.25" x14ac:dyDescent="0.2">
      <c r="A18" s="177" t="s">
        <v>255</v>
      </c>
      <c r="B18" s="141" t="s">
        <v>1085</v>
      </c>
      <c r="C18" s="31" t="s">
        <v>1284</v>
      </c>
      <c r="D18" s="818" t="s">
        <v>1254</v>
      </c>
      <c r="E18" s="122"/>
    </row>
    <row r="19" spans="1:6" ht="38.25" x14ac:dyDescent="0.2">
      <c r="A19" s="177" t="s">
        <v>258</v>
      </c>
      <c r="B19" s="141" t="s">
        <v>1086</v>
      </c>
      <c r="C19" s="31" t="s">
        <v>1087</v>
      </c>
      <c r="D19" s="818" t="s">
        <v>1254</v>
      </c>
      <c r="E19" s="167"/>
      <c r="F19" s="166"/>
    </row>
    <row r="20" spans="1:6" ht="75" customHeight="1" x14ac:dyDescent="0.2">
      <c r="A20" s="177" t="s">
        <v>261</v>
      </c>
      <c r="B20" s="141" t="s">
        <v>1088</v>
      </c>
      <c r="C20" s="31" t="s">
        <v>1285</v>
      </c>
      <c r="D20" s="818" t="s">
        <v>1254</v>
      </c>
      <c r="E20" s="1240"/>
      <c r="F20" s="1240"/>
    </row>
    <row r="21" spans="1:6" ht="51" x14ac:dyDescent="0.2">
      <c r="A21" s="177" t="s">
        <v>264</v>
      </c>
      <c r="B21" s="83" t="s">
        <v>1029</v>
      </c>
      <c r="C21" s="84" t="s">
        <v>1030</v>
      </c>
      <c r="D21" s="841" t="s">
        <v>1254</v>
      </c>
      <c r="E21" s="137" t="s">
        <v>282</v>
      </c>
    </row>
    <row r="22" spans="1:6" ht="38.25" x14ac:dyDescent="0.2">
      <c r="A22" s="177" t="s">
        <v>267</v>
      </c>
      <c r="B22" s="141" t="s">
        <v>1089</v>
      </c>
      <c r="C22" s="31" t="s">
        <v>1090</v>
      </c>
      <c r="D22" s="818" t="s">
        <v>1254</v>
      </c>
      <c r="E22" s="166"/>
    </row>
    <row r="23" spans="1:6" x14ac:dyDescent="0.2">
      <c r="A23" s="62" t="s">
        <v>337</v>
      </c>
      <c r="B23" s="54" t="s">
        <v>225</v>
      </c>
      <c r="C23" s="63" t="s">
        <v>338</v>
      </c>
      <c r="D23" s="802"/>
      <c r="E23" s="40"/>
    </row>
    <row r="24" spans="1:6" x14ac:dyDescent="0.2">
      <c r="A24" s="118" t="s">
        <v>339</v>
      </c>
      <c r="B24" s="31"/>
      <c r="C24" s="31" t="s">
        <v>340</v>
      </c>
      <c r="D24" s="807" t="s">
        <v>1255</v>
      </c>
      <c r="E24" s="40"/>
    </row>
    <row r="25" spans="1:6" x14ac:dyDescent="0.2">
      <c r="A25" s="62" t="s">
        <v>341</v>
      </c>
      <c r="B25" s="54" t="s">
        <v>225</v>
      </c>
      <c r="C25" s="63" t="s">
        <v>342</v>
      </c>
      <c r="D25" s="802"/>
      <c r="E25" s="40"/>
    </row>
    <row r="26" spans="1:6" ht="51" x14ac:dyDescent="0.2">
      <c r="A26" s="225" t="s">
        <v>343</v>
      </c>
      <c r="B26" s="215" t="s">
        <v>1388</v>
      </c>
      <c r="C26" s="226" t="str">
        <f>'1.4.1'!C23</f>
        <v>En tractar-se d'una operació que precisa d'autorització, es fa constar que no podran adquirir fermesa els compromisos de despesa vinculats a l'operació fins que no es disposi de la corresponent autorització.</v>
      </c>
      <c r="D26" s="825" t="s">
        <v>1254</v>
      </c>
      <c r="E26" s="124"/>
    </row>
    <row r="27" spans="1:6" ht="25.5" x14ac:dyDescent="0.2">
      <c r="A27" s="227" t="s">
        <v>346</v>
      </c>
      <c r="B27" s="215" t="s">
        <v>1037</v>
      </c>
      <c r="C27" s="31" t="s">
        <v>1038</v>
      </c>
      <c r="D27" s="825" t="s">
        <v>1254</v>
      </c>
      <c r="E27" s="40"/>
    </row>
    <row r="28" spans="1:6" ht="25.5" x14ac:dyDescent="0.2">
      <c r="A28" s="227" t="s">
        <v>349</v>
      </c>
      <c r="B28" s="215" t="s">
        <v>1091</v>
      </c>
      <c r="C28" s="31" t="s">
        <v>1092</v>
      </c>
      <c r="D28" s="825" t="s">
        <v>1254</v>
      </c>
      <c r="E28" s="40"/>
    </row>
    <row r="29" spans="1:6" ht="25.5" x14ac:dyDescent="0.2">
      <c r="A29" s="227" t="s">
        <v>352</v>
      </c>
      <c r="B29" s="215" t="s">
        <v>1035</v>
      </c>
      <c r="C29" s="31" t="s">
        <v>1093</v>
      </c>
      <c r="D29" s="825" t="s">
        <v>1254</v>
      </c>
      <c r="E29" s="40"/>
    </row>
    <row r="30" spans="1:6" x14ac:dyDescent="0.2">
      <c r="A30" s="62" t="s">
        <v>1039</v>
      </c>
      <c r="B30" s="54" t="s">
        <v>225</v>
      </c>
      <c r="C30" s="63" t="s">
        <v>359</v>
      </c>
      <c r="D30" s="802"/>
      <c r="E30" s="40"/>
    </row>
    <row r="31" spans="1:6" x14ac:dyDescent="0.2">
      <c r="A31" s="127" t="s">
        <v>360</v>
      </c>
      <c r="B31" s="32"/>
      <c r="C31" s="36" t="s">
        <v>340</v>
      </c>
      <c r="D31" s="810" t="s">
        <v>1255</v>
      </c>
      <c r="E31" s="40"/>
    </row>
    <row r="32" spans="1:6" x14ac:dyDescent="0.2">
      <c r="E32" s="40"/>
    </row>
  </sheetData>
  <mergeCells count="1">
    <mergeCell ref="E20:F20"/>
  </mergeCells>
  <printOptions horizontalCentered="1"/>
  <pageMargins left="0.70866141732283472" right="0.70866141732283472" top="1.0629921259842521" bottom="0.74803149606299213" header="0.31496062992125984" footer="0.31496062992125984"/>
  <pageSetup paperSize="9" scale="75"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Layout" zoomScaleNormal="100" zoomScaleSheetLayoutView="100" workbookViewId="0">
      <selection activeCell="D12" sqref="D12"/>
    </sheetView>
  </sheetViews>
  <sheetFormatPr defaultColWidth="11.42578125" defaultRowHeight="12" x14ac:dyDescent="0.25"/>
  <cols>
    <col min="1" max="1" width="7.28515625" style="673" customWidth="1"/>
    <col min="2" max="2" width="40.7109375" style="672" customWidth="1"/>
    <col min="3" max="5" width="16.7109375" style="673" customWidth="1"/>
    <col min="6" max="6" width="17.5703125" style="673" customWidth="1"/>
    <col min="7" max="8" width="16.7109375" style="673" customWidth="1"/>
    <col min="9" max="9" width="4.7109375" style="673" customWidth="1"/>
    <col min="10" max="16384" width="11.42578125" style="673"/>
  </cols>
  <sheetData>
    <row r="1" spans="1:8" s="667" customFormat="1" ht="15.75" customHeight="1" x14ac:dyDescent="0.2">
      <c r="A1" s="891" t="s">
        <v>146</v>
      </c>
      <c r="B1" s="892" t="s">
        <v>1306</v>
      </c>
      <c r="C1" s="1150" t="s">
        <v>147</v>
      </c>
      <c r="D1" s="1150"/>
      <c r="E1" s="1150"/>
      <c r="F1" s="1150"/>
      <c r="G1" s="1150"/>
      <c r="H1" s="1150"/>
    </row>
    <row r="2" spans="1:8" s="245" customFormat="1" ht="12.75" customHeight="1" x14ac:dyDescent="0.2">
      <c r="B2" s="888" t="s">
        <v>1307</v>
      </c>
      <c r="C2" s="1088" t="s">
        <v>1382</v>
      </c>
      <c r="D2" s="1088"/>
      <c r="E2" s="1088"/>
      <c r="F2" s="1088"/>
      <c r="G2" s="1088"/>
      <c r="H2" s="1088"/>
    </row>
    <row r="3" spans="1:8" s="674" customFormat="1" ht="20.25" x14ac:dyDescent="0.25">
      <c r="B3" s="890"/>
      <c r="C3" s="890"/>
      <c r="D3" s="890"/>
      <c r="E3" s="890"/>
      <c r="F3" s="890"/>
      <c r="G3" s="890"/>
      <c r="H3" s="890"/>
    </row>
    <row r="4" spans="1:8" s="310" customFormat="1" ht="12.75" x14ac:dyDescent="0.25">
      <c r="B4" s="675"/>
      <c r="C4" s="675"/>
      <c r="D4" s="675"/>
      <c r="E4" s="675"/>
      <c r="F4" s="675"/>
      <c r="G4" s="675"/>
      <c r="H4" s="675"/>
    </row>
    <row r="5" spans="1:8" s="310" customFormat="1" ht="13.5" thickBot="1" x14ac:dyDescent="0.3">
      <c r="A5" s="676"/>
      <c r="B5" s="676"/>
      <c r="C5" s="676"/>
      <c r="D5" s="676"/>
      <c r="E5" s="676"/>
      <c r="F5" s="676"/>
      <c r="G5" s="676"/>
      <c r="H5" s="676"/>
    </row>
    <row r="6" spans="1:8" ht="26.25" thickBot="1" x14ac:dyDescent="0.3">
      <c r="B6" s="909" t="s">
        <v>361</v>
      </c>
      <c r="C6" s="910"/>
      <c r="D6" s="239" t="s">
        <v>362</v>
      </c>
    </row>
    <row r="7" spans="1:8" ht="12.75" x14ac:dyDescent="0.25">
      <c r="B7" s="911" t="s">
        <v>459</v>
      </c>
      <c r="C7" s="912"/>
      <c r="D7" s="241" t="s">
        <v>364</v>
      </c>
    </row>
    <row r="8" spans="1:8" ht="12.75" x14ac:dyDescent="0.25">
      <c r="B8" s="906" t="s">
        <v>1277</v>
      </c>
      <c r="C8" s="907"/>
      <c r="D8" s="243" t="s">
        <v>364</v>
      </c>
    </row>
    <row r="9" spans="1:8" ht="12.75" x14ac:dyDescent="0.25">
      <c r="B9" s="906" t="s">
        <v>1278</v>
      </c>
      <c r="C9" s="907"/>
      <c r="D9" s="243" t="s">
        <v>365</v>
      </c>
    </row>
    <row r="11" spans="1:8" ht="12.75" thickBot="1" x14ac:dyDescent="0.3"/>
    <row r="12" spans="1:8" s="249" customFormat="1" ht="51" x14ac:dyDescent="0.25">
      <c r="B12" s="925" t="s">
        <v>366</v>
      </c>
      <c r="C12" s="246" t="s">
        <v>367</v>
      </c>
      <c r="D12" s="246" t="s">
        <v>368</v>
      </c>
      <c r="E12" s="247" t="s">
        <v>369</v>
      </c>
    </row>
    <row r="13" spans="1:8" s="245" customFormat="1" ht="33.75" customHeight="1" thickBot="1" x14ac:dyDescent="0.3">
      <c r="B13" s="926"/>
      <c r="C13" s="250">
        <f>+F27</f>
        <v>0</v>
      </c>
      <c r="D13" s="250">
        <f>+F44</f>
        <v>0</v>
      </c>
      <c r="E13" s="251">
        <f>IF(D13=0,0,C13/D13)</f>
        <v>0</v>
      </c>
    </row>
    <row r="14" spans="1:8" s="245" customFormat="1" ht="12.75" x14ac:dyDescent="0.25">
      <c r="B14" s="244"/>
    </row>
    <row r="15" spans="1:8" s="245" customFormat="1" ht="12.75" x14ac:dyDescent="0.25">
      <c r="B15" s="244"/>
    </row>
    <row r="16" spans="1:8" s="245" customFormat="1" ht="12.75" x14ac:dyDescent="0.25">
      <c r="B16" s="238" t="s">
        <v>370</v>
      </c>
    </row>
    <row r="17" spans="2:6" s="245" customFormat="1" ht="13.5" thickBot="1" x14ac:dyDescent="0.3">
      <c r="B17" s="244"/>
    </row>
    <row r="18" spans="2:6" s="257" customFormat="1" ht="51.75" thickBot="1" x14ac:dyDescent="0.3">
      <c r="B18" s="254" t="s">
        <v>371</v>
      </c>
      <c r="C18" s="255" t="str">
        <f>+B7</f>
        <v>Nom Entitat local</v>
      </c>
      <c r="D18" s="255" t="str">
        <f>+B8</f>
        <v xml:space="preserve">Nom Organisme autònom / Consorci adscrit </v>
      </c>
      <c r="E18" s="255" t="str">
        <f>+B9</f>
        <v xml:space="preserve">Nom EPE / Societat municipal / Fundació </v>
      </c>
      <c r="F18" s="256" t="s">
        <v>372</v>
      </c>
    </row>
    <row r="19" spans="2:6" s="245" customFormat="1" ht="12.75" x14ac:dyDescent="0.25">
      <c r="B19" s="258" t="s">
        <v>373</v>
      </c>
      <c r="C19" s="259">
        <f>SUM(C20:C22)</f>
        <v>0</v>
      </c>
      <c r="D19" s="259">
        <f>SUM(D20:D22)</f>
        <v>0</v>
      </c>
      <c r="E19" s="259">
        <f>SUM(E20:E22)</f>
        <v>0</v>
      </c>
      <c r="F19" s="260">
        <f t="shared" ref="F19:F26" si="0">SUM(C19:E19)</f>
        <v>0</v>
      </c>
    </row>
    <row r="20" spans="2:6" s="264" customFormat="1" ht="12.75" x14ac:dyDescent="0.25">
      <c r="B20" s="261" t="s">
        <v>374</v>
      </c>
      <c r="C20" s="262"/>
      <c r="D20" s="262"/>
      <c r="E20" s="262"/>
      <c r="F20" s="263">
        <f t="shared" si="0"/>
        <v>0</v>
      </c>
    </row>
    <row r="21" spans="2:6" s="264" customFormat="1" ht="12.75" x14ac:dyDescent="0.25">
      <c r="B21" s="261" t="s">
        <v>375</v>
      </c>
      <c r="C21" s="262"/>
      <c r="D21" s="262"/>
      <c r="E21" s="262"/>
      <c r="F21" s="263">
        <f t="shared" si="0"/>
        <v>0</v>
      </c>
    </row>
    <row r="22" spans="2:6" s="264" customFormat="1" ht="12.75" x14ac:dyDescent="0.25">
      <c r="B22" s="265" t="s">
        <v>376</v>
      </c>
      <c r="C22" s="266"/>
      <c r="D22" s="266"/>
      <c r="E22" s="266"/>
      <c r="F22" s="267">
        <f t="shared" si="0"/>
        <v>0</v>
      </c>
    </row>
    <row r="23" spans="2:6" s="245" customFormat="1" ht="25.5" x14ac:dyDescent="0.25">
      <c r="B23" s="268" t="s">
        <v>377</v>
      </c>
      <c r="C23" s="269"/>
      <c r="D23" s="269"/>
      <c r="E23" s="269"/>
      <c r="F23" s="270">
        <f t="shared" si="0"/>
        <v>0</v>
      </c>
    </row>
    <row r="24" spans="2:6" s="245" customFormat="1" ht="12.75" x14ac:dyDescent="0.25">
      <c r="B24" s="677" t="s">
        <v>378</v>
      </c>
      <c r="C24" s="678">
        <f>+C25-C26</f>
        <v>0</v>
      </c>
      <c r="D24" s="678">
        <f>+D25-D26</f>
        <v>0</v>
      </c>
      <c r="E24" s="678">
        <f>+E25-E26</f>
        <v>0</v>
      </c>
      <c r="F24" s="679">
        <f t="shared" si="0"/>
        <v>0</v>
      </c>
    </row>
    <row r="25" spans="2:6" s="245" customFormat="1" ht="24" x14ac:dyDescent="0.25">
      <c r="B25" s="680" t="s">
        <v>379</v>
      </c>
      <c r="C25" s="274"/>
      <c r="D25" s="274"/>
      <c r="E25" s="274"/>
      <c r="F25" s="263">
        <f t="shared" si="0"/>
        <v>0</v>
      </c>
    </row>
    <row r="26" spans="2:6" s="245" customFormat="1" ht="24.75" thickBot="1" x14ac:dyDescent="0.3">
      <c r="B26" s="681" t="s">
        <v>380</v>
      </c>
      <c r="C26" s="276"/>
      <c r="D26" s="276"/>
      <c r="E26" s="276"/>
      <c r="F26" s="277">
        <f t="shared" si="0"/>
        <v>0</v>
      </c>
    </row>
    <row r="27" spans="2:6" s="245" customFormat="1" ht="13.5" thickBot="1" x14ac:dyDescent="0.3">
      <c r="B27" s="278" t="s">
        <v>372</v>
      </c>
      <c r="C27" s="279">
        <f>+C19+C23+C24</f>
        <v>0</v>
      </c>
      <c r="D27" s="279">
        <f>+D19+D23+D24</f>
        <v>0</v>
      </c>
      <c r="E27" s="279">
        <f>+E19+E23+E24</f>
        <v>0</v>
      </c>
      <c r="F27" s="279">
        <f>+F19+F23+F24</f>
        <v>0</v>
      </c>
    </row>
    <row r="28" spans="2:6" s="245" customFormat="1" ht="12.75" x14ac:dyDescent="0.25">
      <c r="B28" s="244"/>
    </row>
    <row r="29" spans="2:6" s="245" customFormat="1" ht="12.75" x14ac:dyDescent="0.25">
      <c r="B29" s="244"/>
    </row>
    <row r="30" spans="2:6" s="245" customFormat="1" ht="12.75" x14ac:dyDescent="0.25">
      <c r="B30" s="238" t="s">
        <v>381</v>
      </c>
    </row>
    <row r="31" spans="2:6" s="245" customFormat="1" ht="13.5" thickBot="1" x14ac:dyDescent="0.3">
      <c r="B31" s="244"/>
    </row>
    <row r="32" spans="2:6" s="245" customFormat="1" ht="51.75" thickBot="1" x14ac:dyDescent="0.3">
      <c r="B32" s="254" t="s">
        <v>371</v>
      </c>
      <c r="C32" s="255" t="str">
        <f>+C18</f>
        <v>Nom Entitat local</v>
      </c>
      <c r="D32" s="255" t="str">
        <f>+D18</f>
        <v xml:space="preserve">Nom Organisme autònom / Consorci adscrit </v>
      </c>
      <c r="E32" s="255" t="str">
        <f>+E18</f>
        <v xml:space="preserve">Nom EPE / Societat municipal / Fundació </v>
      </c>
      <c r="F32" s="256" t="s">
        <v>372</v>
      </c>
    </row>
    <row r="33" spans="2:8" s="245" customFormat="1" ht="12.75" x14ac:dyDescent="0.25">
      <c r="B33" s="281" t="s">
        <v>382</v>
      </c>
      <c r="C33" s="282"/>
      <c r="D33" s="282"/>
      <c r="E33" s="283"/>
      <c r="F33" s="284">
        <f t="shared" ref="F33:F43" si="1">SUM(C33:E33)</f>
        <v>0</v>
      </c>
    </row>
    <row r="34" spans="2:8" s="245" customFormat="1" ht="25.5" x14ac:dyDescent="0.25">
      <c r="B34" s="271" t="s">
        <v>383</v>
      </c>
      <c r="C34" s="272">
        <f>SUM(C35:C37)</f>
        <v>0</v>
      </c>
      <c r="D34" s="272">
        <f>SUM(D35:D37)</f>
        <v>0</v>
      </c>
      <c r="E34" s="285"/>
      <c r="F34" s="273">
        <f t="shared" si="1"/>
        <v>0</v>
      </c>
    </row>
    <row r="35" spans="2:8" s="264" customFormat="1" ht="12.75" x14ac:dyDescent="0.25">
      <c r="B35" s="261" t="s">
        <v>384</v>
      </c>
      <c r="C35" s="262"/>
      <c r="D35" s="262"/>
      <c r="E35" s="286"/>
      <c r="F35" s="263">
        <f t="shared" si="1"/>
        <v>0</v>
      </c>
    </row>
    <row r="36" spans="2:8" s="264" customFormat="1" ht="25.5" x14ac:dyDescent="0.25">
      <c r="B36" s="261" t="s">
        <v>385</v>
      </c>
      <c r="C36" s="262"/>
      <c r="D36" s="262"/>
      <c r="E36" s="286"/>
      <c r="F36" s="263">
        <f t="shared" si="1"/>
        <v>0</v>
      </c>
    </row>
    <row r="37" spans="2:8" s="264" customFormat="1" ht="12.75" x14ac:dyDescent="0.25">
      <c r="B37" s="265" t="s">
        <v>386</v>
      </c>
      <c r="C37" s="266"/>
      <c r="D37" s="266"/>
      <c r="E37" s="287"/>
      <c r="F37" s="267">
        <f t="shared" si="1"/>
        <v>0</v>
      </c>
    </row>
    <row r="38" spans="2:8" s="245" customFormat="1" ht="12.75" x14ac:dyDescent="0.25">
      <c r="B38" s="271" t="s">
        <v>387</v>
      </c>
      <c r="C38" s="285"/>
      <c r="D38" s="285"/>
      <c r="E38" s="272">
        <f>SUM(E39:E42)</f>
        <v>0</v>
      </c>
      <c r="F38" s="273">
        <f t="shared" si="1"/>
        <v>0</v>
      </c>
    </row>
    <row r="39" spans="2:8" s="264" customFormat="1" ht="12.75" x14ac:dyDescent="0.25">
      <c r="B39" s="261" t="s">
        <v>388</v>
      </c>
      <c r="C39" s="286"/>
      <c r="D39" s="286"/>
      <c r="E39" s="262"/>
      <c r="F39" s="263">
        <f t="shared" si="1"/>
        <v>0</v>
      </c>
    </row>
    <row r="40" spans="2:8" s="264" customFormat="1" ht="25.5" x14ac:dyDescent="0.25">
      <c r="B40" s="261" t="s">
        <v>389</v>
      </c>
      <c r="C40" s="286"/>
      <c r="D40" s="286"/>
      <c r="E40" s="262"/>
      <c r="F40" s="263">
        <f t="shared" si="1"/>
        <v>0</v>
      </c>
    </row>
    <row r="41" spans="2:8" s="264" customFormat="1" ht="12.75" x14ac:dyDescent="0.25">
      <c r="B41" s="261" t="s">
        <v>390</v>
      </c>
      <c r="C41" s="286"/>
      <c r="D41" s="286"/>
      <c r="E41" s="262"/>
      <c r="F41" s="263">
        <f t="shared" si="1"/>
        <v>0</v>
      </c>
    </row>
    <row r="42" spans="2:8" s="264" customFormat="1" ht="12.75" x14ac:dyDescent="0.25">
      <c r="B42" s="265" t="s">
        <v>391</v>
      </c>
      <c r="C42" s="287"/>
      <c r="D42" s="287"/>
      <c r="E42" s="266"/>
      <c r="F42" s="267">
        <f t="shared" si="1"/>
        <v>0</v>
      </c>
    </row>
    <row r="43" spans="2:8" s="245" customFormat="1" ht="26.25" thickBot="1" x14ac:dyDescent="0.3">
      <c r="B43" s="288" t="s">
        <v>392</v>
      </c>
      <c r="C43" s="289">
        <f>+F50</f>
        <v>0</v>
      </c>
      <c r="D43" s="289">
        <f>+F53</f>
        <v>0</v>
      </c>
      <c r="E43" s="290">
        <f>+F56</f>
        <v>0</v>
      </c>
      <c r="F43" s="291">
        <f t="shared" si="1"/>
        <v>0</v>
      </c>
    </row>
    <row r="44" spans="2:8" s="245" customFormat="1" ht="13.5" thickBot="1" x14ac:dyDescent="0.3">
      <c r="B44" s="278" t="s">
        <v>372</v>
      </c>
      <c r="C44" s="279">
        <f>+C33-C34+C38-C43</f>
        <v>0</v>
      </c>
      <c r="D44" s="279">
        <f>+D33-D34+D38-D43</f>
        <v>0</v>
      </c>
      <c r="E44" s="279">
        <f>+E33-E34+E38-E43</f>
        <v>0</v>
      </c>
      <c r="F44" s="280">
        <f>+F33-F34+F38-F43</f>
        <v>0</v>
      </c>
    </row>
    <row r="45" spans="2:8" s="294" customFormat="1" ht="12.75" x14ac:dyDescent="0.25">
      <c r="B45" s="292"/>
      <c r="C45" s="293"/>
      <c r="D45" s="293"/>
      <c r="E45" s="293"/>
      <c r="F45" s="293"/>
      <c r="G45" s="293"/>
      <c r="H45" s="293"/>
    </row>
    <row r="46" spans="2:8" s="245" customFormat="1" ht="13.5" thickBot="1" x14ac:dyDescent="0.3">
      <c r="B46" s="295" t="s">
        <v>393</v>
      </c>
      <c r="C46" s="237"/>
      <c r="D46" s="296"/>
      <c r="E46" s="296"/>
      <c r="F46" s="296"/>
    </row>
    <row r="47" spans="2:8" s="245" customFormat="1" ht="26.25" thickBot="1" x14ac:dyDescent="0.3">
      <c r="B47" s="297" t="s">
        <v>394</v>
      </c>
      <c r="C47" s="927" t="s">
        <v>395</v>
      </c>
      <c r="D47" s="928"/>
      <c r="E47" s="929"/>
      <c r="F47" s="298" t="s">
        <v>396</v>
      </c>
    </row>
    <row r="48" spans="2:8" s="245" customFormat="1" ht="12.75" x14ac:dyDescent="0.25">
      <c r="B48" s="300" t="str">
        <f>+B7</f>
        <v>Nom Entitat local</v>
      </c>
      <c r="C48" s="919" t="str">
        <f>+B8</f>
        <v xml:space="preserve">Nom Organisme autònom / Consorci adscrit </v>
      </c>
      <c r="D48" s="920"/>
      <c r="E48" s="921"/>
      <c r="F48" s="301"/>
    </row>
    <row r="49" spans="2:6" s="245" customFormat="1" ht="12.75" x14ac:dyDescent="0.25">
      <c r="B49" s="303"/>
      <c r="C49" s="922" t="str">
        <f>+B9</f>
        <v xml:space="preserve">Nom EPE / Societat municipal / Fundació </v>
      </c>
      <c r="D49" s="923"/>
      <c r="E49" s="924"/>
      <c r="F49" s="304"/>
    </row>
    <row r="50" spans="2:6" s="245" customFormat="1" ht="13.5" thickBot="1" x14ac:dyDescent="0.3">
      <c r="B50" s="916" t="s">
        <v>397</v>
      </c>
      <c r="C50" s="917"/>
      <c r="D50" s="917"/>
      <c r="E50" s="918"/>
      <c r="F50" s="305">
        <f>SUM(F48:F49)</f>
        <v>0</v>
      </c>
    </row>
    <row r="51" spans="2:6" s="245" customFormat="1" ht="12.75" x14ac:dyDescent="0.25">
      <c r="B51" s="300" t="str">
        <f>+B8</f>
        <v xml:space="preserve">Nom Organisme autònom / Consorci adscrit </v>
      </c>
      <c r="C51" s="919" t="str">
        <f>+B7</f>
        <v>Nom Entitat local</v>
      </c>
      <c r="D51" s="920"/>
      <c r="E51" s="921"/>
      <c r="F51" s="301"/>
    </row>
    <row r="52" spans="2:6" s="245" customFormat="1" ht="12.75" x14ac:dyDescent="0.25">
      <c r="B52" s="303"/>
      <c r="C52" s="922" t="str">
        <f>+B9</f>
        <v xml:space="preserve">Nom EPE / Societat municipal / Fundació </v>
      </c>
      <c r="D52" s="923"/>
      <c r="E52" s="924"/>
      <c r="F52" s="304"/>
    </row>
    <row r="53" spans="2:6" s="245" customFormat="1" ht="13.5" thickBot="1" x14ac:dyDescent="0.3">
      <c r="B53" s="916" t="s">
        <v>397</v>
      </c>
      <c r="C53" s="917"/>
      <c r="D53" s="917"/>
      <c r="E53" s="918"/>
      <c r="F53" s="305">
        <f>SUM(F51:F52)</f>
        <v>0</v>
      </c>
    </row>
    <row r="54" spans="2:6" s="245" customFormat="1" ht="12.75" x14ac:dyDescent="0.25">
      <c r="B54" s="306" t="str">
        <f>+B9</f>
        <v xml:space="preserve">Nom EPE / Societat municipal / Fundació </v>
      </c>
      <c r="C54" s="919" t="str">
        <f>+B7</f>
        <v>Nom Entitat local</v>
      </c>
      <c r="D54" s="920"/>
      <c r="E54" s="921"/>
      <c r="F54" s="307"/>
    </row>
    <row r="55" spans="2:6" s="245" customFormat="1" ht="12.75" x14ac:dyDescent="0.25">
      <c r="B55" s="303"/>
      <c r="C55" s="922" t="str">
        <f>+B8</f>
        <v xml:space="preserve">Nom Organisme autònom / Consorci adscrit </v>
      </c>
      <c r="D55" s="923"/>
      <c r="E55" s="924"/>
      <c r="F55" s="304"/>
    </row>
    <row r="56" spans="2:6" ht="13.5" thickBot="1" x14ac:dyDescent="0.3">
      <c r="B56" s="916" t="s">
        <v>397</v>
      </c>
      <c r="C56" s="917"/>
      <c r="D56" s="917"/>
      <c r="E56" s="918"/>
      <c r="F56" s="305">
        <f>SUM(F54:F55)</f>
        <v>0</v>
      </c>
    </row>
    <row r="57" spans="2:6" ht="13.5" thickBot="1" x14ac:dyDescent="0.3">
      <c r="B57" s="913" t="s">
        <v>372</v>
      </c>
      <c r="C57" s="914"/>
      <c r="D57" s="914"/>
      <c r="E57" s="915"/>
      <c r="F57" s="308">
        <f>+F50+F53+F56</f>
        <v>0</v>
      </c>
    </row>
  </sheetData>
  <mergeCells count="18">
    <mergeCell ref="C1:H1"/>
    <mergeCell ref="C2:H2"/>
    <mergeCell ref="B9:C9"/>
    <mergeCell ref="B12:B13"/>
    <mergeCell ref="C47:E47"/>
    <mergeCell ref="C48:E48"/>
    <mergeCell ref="C49:E49"/>
    <mergeCell ref="B6:C6"/>
    <mergeCell ref="B7:C7"/>
    <mergeCell ref="B8:C8"/>
    <mergeCell ref="B57:E57"/>
    <mergeCell ref="B56:E56"/>
    <mergeCell ref="C55:E55"/>
    <mergeCell ref="C54:E54"/>
    <mergeCell ref="B50:E50"/>
    <mergeCell ref="C51:E51"/>
    <mergeCell ref="C52:E52"/>
    <mergeCell ref="B53:E53"/>
  </mergeCells>
  <printOptions horizontalCentered="1"/>
  <pageMargins left="0.70866141732283472" right="0.70866141732283472" top="1.0629921259842521" bottom="0.74803149606299213" header="0.31496062992125984" footer="0.31496062992125984"/>
  <pageSetup paperSize="9" scale="85"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Layout" topLeftCell="A61" zoomScaleNormal="100" zoomScaleSheetLayoutView="90" workbookViewId="0">
      <selection activeCell="D40" sqref="D40"/>
    </sheetView>
  </sheetViews>
  <sheetFormatPr defaultColWidth="11.42578125" defaultRowHeight="12.75" x14ac:dyDescent="0.25"/>
  <cols>
    <col min="1" max="1" width="8.85546875" style="245" customWidth="1"/>
    <col min="2" max="2" width="39" style="244" customWidth="1"/>
    <col min="3" max="8" width="18.140625" style="245" customWidth="1"/>
    <col min="9" max="9" width="4.7109375" style="245" customWidth="1"/>
    <col min="10" max="16384" width="11.42578125" style="245"/>
  </cols>
  <sheetData>
    <row r="1" spans="1:8" x14ac:dyDescent="0.25">
      <c r="A1" s="885" t="s">
        <v>74</v>
      </c>
      <c r="B1" s="886" t="s">
        <v>1306</v>
      </c>
      <c r="C1" s="667" t="s">
        <v>75</v>
      </c>
    </row>
    <row r="2" spans="1:8" s="237" customFormat="1" ht="12" customHeight="1" x14ac:dyDescent="0.25">
      <c r="B2" s="888" t="s">
        <v>1307</v>
      </c>
      <c r="C2" s="889" t="s">
        <v>1308</v>
      </c>
      <c r="D2" s="889"/>
      <c r="E2" s="889"/>
      <c r="F2" s="889"/>
      <c r="G2" s="887"/>
      <c r="H2" s="887"/>
    </row>
    <row r="3" spans="1:8" s="237" customFormat="1" ht="20.25" x14ac:dyDescent="0.25">
      <c r="B3" s="908"/>
      <c r="C3" s="908"/>
      <c r="D3" s="908"/>
      <c r="E3" s="908"/>
      <c r="F3" s="908"/>
      <c r="G3" s="908"/>
      <c r="H3" s="908"/>
    </row>
    <row r="4" spans="1:8" s="237" customFormat="1" x14ac:dyDescent="0.25">
      <c r="B4" s="238"/>
      <c r="C4" s="238"/>
      <c r="D4" s="238"/>
      <c r="E4" s="238"/>
      <c r="F4" s="238"/>
      <c r="G4" s="238"/>
      <c r="H4" s="238"/>
    </row>
    <row r="5" spans="1:8" s="237" customFormat="1" ht="13.5" thickBot="1" x14ac:dyDescent="0.3">
      <c r="B5" s="238"/>
      <c r="C5" s="238"/>
      <c r="D5" s="238"/>
      <c r="E5" s="238"/>
      <c r="F5" s="238"/>
      <c r="G5" s="238"/>
      <c r="H5" s="238"/>
    </row>
    <row r="6" spans="1:8" s="240" customFormat="1" ht="26.25" thickBot="1" x14ac:dyDescent="0.3">
      <c r="B6" s="909" t="s">
        <v>361</v>
      </c>
      <c r="C6" s="910"/>
      <c r="D6" s="239" t="s">
        <v>362</v>
      </c>
    </row>
    <row r="7" spans="1:8" s="237" customFormat="1" x14ac:dyDescent="0.25">
      <c r="B7" s="911" t="s">
        <v>363</v>
      </c>
      <c r="C7" s="912"/>
      <c r="D7" s="241" t="s">
        <v>364</v>
      </c>
      <c r="E7" s="242"/>
      <c r="F7" s="242"/>
      <c r="G7" s="242"/>
      <c r="H7" s="242"/>
    </row>
    <row r="8" spans="1:8" s="237" customFormat="1" x14ac:dyDescent="0.25">
      <c r="B8" s="906" t="s">
        <v>1277</v>
      </c>
      <c r="C8" s="907"/>
      <c r="D8" s="243" t="s">
        <v>364</v>
      </c>
      <c r="E8" s="242"/>
      <c r="F8" s="242"/>
      <c r="G8" s="242"/>
      <c r="H8" s="242"/>
    </row>
    <row r="9" spans="1:8" s="237" customFormat="1" x14ac:dyDescent="0.25">
      <c r="B9" s="906" t="s">
        <v>1278</v>
      </c>
      <c r="C9" s="907"/>
      <c r="D9" s="243" t="s">
        <v>365</v>
      </c>
      <c r="E9" s="242"/>
      <c r="F9" s="242"/>
      <c r="G9" s="242"/>
      <c r="H9" s="242"/>
    </row>
    <row r="10" spans="1:8" s="237" customFormat="1" x14ac:dyDescent="0.25">
      <c r="B10" s="242"/>
      <c r="C10" s="242"/>
      <c r="D10" s="242"/>
      <c r="E10" s="242"/>
      <c r="F10" s="242"/>
      <c r="G10" s="242"/>
      <c r="H10" s="242"/>
    </row>
    <row r="11" spans="1:8" ht="13.5" thickBot="1" x14ac:dyDescent="0.3"/>
    <row r="12" spans="1:8" s="249" customFormat="1" ht="44.25" customHeight="1" x14ac:dyDescent="0.25">
      <c r="B12" s="925" t="s">
        <v>366</v>
      </c>
      <c r="C12" s="246" t="s">
        <v>367</v>
      </c>
      <c r="D12" s="246" t="s">
        <v>368</v>
      </c>
      <c r="E12" s="247" t="s">
        <v>369</v>
      </c>
      <c r="F12" s="248"/>
    </row>
    <row r="13" spans="1:8" ht="36" customHeight="1" thickBot="1" x14ac:dyDescent="0.3">
      <c r="B13" s="926"/>
      <c r="C13" s="250">
        <f>+F27</f>
        <v>0</v>
      </c>
      <c r="D13" s="250">
        <f>+F44</f>
        <v>0</v>
      </c>
      <c r="E13" s="251">
        <f>IF(D13=0,0,C13/D13)</f>
        <v>0</v>
      </c>
      <c r="F13" s="252"/>
    </row>
    <row r="16" spans="1:8" x14ac:dyDescent="0.25">
      <c r="B16" s="253" t="s">
        <v>370</v>
      </c>
    </row>
    <row r="17" spans="2:6" ht="13.5" thickBot="1" x14ac:dyDescent="0.3"/>
    <row r="18" spans="2:6" s="257" customFormat="1" ht="51.75" thickBot="1" x14ac:dyDescent="0.3">
      <c r="B18" s="254" t="s">
        <v>371</v>
      </c>
      <c r="C18" s="255" t="str">
        <f>+B7</f>
        <v>Nom entitat local</v>
      </c>
      <c r="D18" s="255" t="str">
        <f>+B8</f>
        <v xml:space="preserve">Nom Organisme autònom / Consorci adscrit </v>
      </c>
      <c r="E18" s="255" t="str">
        <f>+B9</f>
        <v xml:space="preserve">Nom EPE / Societat municipal / Fundació </v>
      </c>
      <c r="F18" s="256" t="s">
        <v>372</v>
      </c>
    </row>
    <row r="19" spans="2:6" x14ac:dyDescent="0.25">
      <c r="B19" s="258" t="s">
        <v>373</v>
      </c>
      <c r="C19" s="259">
        <f>SUM(C20:C22)</f>
        <v>0</v>
      </c>
      <c r="D19" s="259">
        <f>SUM(D20:D22)</f>
        <v>0</v>
      </c>
      <c r="E19" s="259">
        <f>SUM(E20:E22)</f>
        <v>0</v>
      </c>
      <c r="F19" s="260">
        <f t="shared" ref="F19:F26" si="0">SUM(C19:E19)</f>
        <v>0</v>
      </c>
    </row>
    <row r="20" spans="2:6" s="264" customFormat="1" x14ac:dyDescent="0.25">
      <c r="B20" s="261" t="s">
        <v>374</v>
      </c>
      <c r="C20" s="262"/>
      <c r="D20" s="262"/>
      <c r="E20" s="262"/>
      <c r="F20" s="263">
        <f t="shared" si="0"/>
        <v>0</v>
      </c>
    </row>
    <row r="21" spans="2:6" s="264" customFormat="1" x14ac:dyDescent="0.25">
      <c r="B21" s="261" t="s">
        <v>375</v>
      </c>
      <c r="C21" s="262"/>
      <c r="D21" s="262"/>
      <c r="E21" s="262"/>
      <c r="F21" s="263">
        <f t="shared" si="0"/>
        <v>0</v>
      </c>
    </row>
    <row r="22" spans="2:6" s="264" customFormat="1" x14ac:dyDescent="0.25">
      <c r="B22" s="265" t="s">
        <v>376</v>
      </c>
      <c r="C22" s="266"/>
      <c r="D22" s="266"/>
      <c r="E22" s="266"/>
      <c r="F22" s="267">
        <f t="shared" si="0"/>
        <v>0</v>
      </c>
    </row>
    <row r="23" spans="2:6" ht="25.5" x14ac:dyDescent="0.25">
      <c r="B23" s="268" t="s">
        <v>377</v>
      </c>
      <c r="C23" s="269"/>
      <c r="D23" s="269"/>
      <c r="E23" s="269"/>
      <c r="F23" s="270">
        <f t="shared" si="0"/>
        <v>0</v>
      </c>
    </row>
    <row r="24" spans="2:6" x14ac:dyDescent="0.25">
      <c r="B24" s="271" t="s">
        <v>378</v>
      </c>
      <c r="C24" s="272">
        <f>+C25-C26</f>
        <v>0</v>
      </c>
      <c r="D24" s="272">
        <f>+D25-D26</f>
        <v>0</v>
      </c>
      <c r="E24" s="272">
        <f>+E25-E26</f>
        <v>0</v>
      </c>
      <c r="F24" s="273">
        <f t="shared" si="0"/>
        <v>0</v>
      </c>
    </row>
    <row r="25" spans="2:6" ht="25.5" x14ac:dyDescent="0.25">
      <c r="B25" s="261" t="s">
        <v>379</v>
      </c>
      <c r="C25" s="274"/>
      <c r="D25" s="274"/>
      <c r="E25" s="274"/>
      <c r="F25" s="263">
        <f t="shared" si="0"/>
        <v>0</v>
      </c>
    </row>
    <row r="26" spans="2:6" ht="26.25" thickBot="1" x14ac:dyDescent="0.3">
      <c r="B26" s="275" t="s">
        <v>380</v>
      </c>
      <c r="C26" s="276"/>
      <c r="D26" s="276"/>
      <c r="E26" s="276"/>
      <c r="F26" s="277">
        <f t="shared" si="0"/>
        <v>0</v>
      </c>
    </row>
    <row r="27" spans="2:6" ht="13.5" thickBot="1" x14ac:dyDescent="0.3">
      <c r="B27" s="278" t="s">
        <v>372</v>
      </c>
      <c r="C27" s="279">
        <f>+C19+C23+C24</f>
        <v>0</v>
      </c>
      <c r="D27" s="279">
        <f>+D19+D23+D24</f>
        <v>0</v>
      </c>
      <c r="E27" s="279">
        <f>+E19+E23+E24</f>
        <v>0</v>
      </c>
      <c r="F27" s="280">
        <f>+F19+F23+F24</f>
        <v>0</v>
      </c>
    </row>
    <row r="30" spans="2:6" x14ac:dyDescent="0.25">
      <c r="B30" s="253" t="s">
        <v>381</v>
      </c>
    </row>
    <row r="31" spans="2:6" ht="13.5" thickBot="1" x14ac:dyDescent="0.3"/>
    <row r="32" spans="2:6" ht="51.75" thickBot="1" x14ac:dyDescent="0.3">
      <c r="B32" s="254" t="s">
        <v>371</v>
      </c>
      <c r="C32" s="255" t="str">
        <f>+C18</f>
        <v>Nom entitat local</v>
      </c>
      <c r="D32" s="255" t="str">
        <f>+D18</f>
        <v xml:space="preserve">Nom Organisme autònom / Consorci adscrit </v>
      </c>
      <c r="E32" s="255" t="str">
        <f>+E18</f>
        <v xml:space="preserve">Nom EPE / Societat municipal / Fundació </v>
      </c>
      <c r="F32" s="256" t="s">
        <v>372</v>
      </c>
    </row>
    <row r="33" spans="2:8" x14ac:dyDescent="0.25">
      <c r="B33" s="281" t="s">
        <v>382</v>
      </c>
      <c r="C33" s="282"/>
      <c r="D33" s="282"/>
      <c r="E33" s="283"/>
      <c r="F33" s="284">
        <f t="shared" ref="F33:F43" si="1">SUM(C33:E33)</f>
        <v>0</v>
      </c>
    </row>
    <row r="34" spans="2:8" ht="25.5" x14ac:dyDescent="0.25">
      <c r="B34" s="271" t="s">
        <v>383</v>
      </c>
      <c r="C34" s="272">
        <f>SUM(C35:C37)</f>
        <v>0</v>
      </c>
      <c r="D34" s="272">
        <f>SUM(D35:D37)</f>
        <v>0</v>
      </c>
      <c r="E34" s="285"/>
      <c r="F34" s="273">
        <f t="shared" si="1"/>
        <v>0</v>
      </c>
    </row>
    <row r="35" spans="2:8" s="264" customFormat="1" x14ac:dyDescent="0.25">
      <c r="B35" s="261" t="s">
        <v>384</v>
      </c>
      <c r="C35" s="262"/>
      <c r="D35" s="262"/>
      <c r="E35" s="286"/>
      <c r="F35" s="263">
        <f t="shared" si="1"/>
        <v>0</v>
      </c>
    </row>
    <row r="36" spans="2:8" s="264" customFormat="1" ht="25.5" x14ac:dyDescent="0.25">
      <c r="B36" s="261" t="s">
        <v>385</v>
      </c>
      <c r="C36" s="262"/>
      <c r="D36" s="262"/>
      <c r="E36" s="286"/>
      <c r="F36" s="263">
        <f t="shared" si="1"/>
        <v>0</v>
      </c>
    </row>
    <row r="37" spans="2:8" s="264" customFormat="1" x14ac:dyDescent="0.25">
      <c r="B37" s="265" t="s">
        <v>386</v>
      </c>
      <c r="C37" s="266"/>
      <c r="D37" s="266"/>
      <c r="E37" s="287"/>
      <c r="F37" s="267">
        <f t="shared" si="1"/>
        <v>0</v>
      </c>
    </row>
    <row r="38" spans="2:8" x14ac:dyDescent="0.25">
      <c r="B38" s="271" t="s">
        <v>387</v>
      </c>
      <c r="C38" s="285"/>
      <c r="D38" s="285"/>
      <c r="E38" s="272">
        <f>SUM(E39:E42)</f>
        <v>0</v>
      </c>
      <c r="F38" s="273">
        <f t="shared" si="1"/>
        <v>0</v>
      </c>
    </row>
    <row r="39" spans="2:8" s="264" customFormat="1" x14ac:dyDescent="0.25">
      <c r="B39" s="261" t="s">
        <v>388</v>
      </c>
      <c r="C39" s="286"/>
      <c r="D39" s="286"/>
      <c r="E39" s="262"/>
      <c r="F39" s="263">
        <f t="shared" si="1"/>
        <v>0</v>
      </c>
    </row>
    <row r="40" spans="2:8" s="264" customFormat="1" ht="25.5" x14ac:dyDescent="0.25">
      <c r="B40" s="261" t="s">
        <v>389</v>
      </c>
      <c r="C40" s="286"/>
      <c r="D40" s="286"/>
      <c r="E40" s="262"/>
      <c r="F40" s="263">
        <f t="shared" si="1"/>
        <v>0</v>
      </c>
    </row>
    <row r="41" spans="2:8" s="264" customFormat="1" x14ac:dyDescent="0.25">
      <c r="B41" s="261" t="s">
        <v>390</v>
      </c>
      <c r="C41" s="286"/>
      <c r="D41" s="286"/>
      <c r="E41" s="262"/>
      <c r="F41" s="263">
        <f t="shared" si="1"/>
        <v>0</v>
      </c>
    </row>
    <row r="42" spans="2:8" s="264" customFormat="1" x14ac:dyDescent="0.25">
      <c r="B42" s="265" t="s">
        <v>391</v>
      </c>
      <c r="C42" s="287"/>
      <c r="D42" s="287"/>
      <c r="E42" s="266"/>
      <c r="F42" s="267">
        <f t="shared" si="1"/>
        <v>0</v>
      </c>
    </row>
    <row r="43" spans="2:8" ht="26.25" thickBot="1" x14ac:dyDescent="0.3">
      <c r="B43" s="288" t="s">
        <v>392</v>
      </c>
      <c r="C43" s="289">
        <f>+F50</f>
        <v>0</v>
      </c>
      <c r="D43" s="289">
        <f>+F53</f>
        <v>0</v>
      </c>
      <c r="E43" s="290">
        <f>+F56</f>
        <v>0</v>
      </c>
      <c r="F43" s="291">
        <f t="shared" si="1"/>
        <v>0</v>
      </c>
    </row>
    <row r="44" spans="2:8" ht="13.5" thickBot="1" x14ac:dyDescent="0.3">
      <c r="B44" s="278" t="s">
        <v>372</v>
      </c>
      <c r="C44" s="279">
        <f>+C33-C34+C38-C43</f>
        <v>0</v>
      </c>
      <c r="D44" s="279">
        <f>+D33-D34+D38-D43</f>
        <v>0</v>
      </c>
      <c r="E44" s="279">
        <f>+E33-E34+E38-E43</f>
        <v>0</v>
      </c>
      <c r="F44" s="280">
        <f>+F33-F34+F38-F43</f>
        <v>0</v>
      </c>
    </row>
    <row r="45" spans="2:8" s="294" customFormat="1" x14ac:dyDescent="0.25">
      <c r="B45" s="292"/>
      <c r="C45" s="293"/>
      <c r="D45" s="293"/>
      <c r="E45" s="293"/>
      <c r="F45" s="293"/>
      <c r="G45" s="293"/>
      <c r="H45" s="293"/>
    </row>
    <row r="46" spans="2:8" ht="13.5" thickBot="1" x14ac:dyDescent="0.3">
      <c r="B46" s="295" t="s">
        <v>393</v>
      </c>
      <c r="C46" s="237"/>
      <c r="D46" s="296"/>
      <c r="E46" s="296"/>
      <c r="F46" s="296"/>
      <c r="G46" s="296"/>
    </row>
    <row r="47" spans="2:8" ht="26.25" thickBot="1" x14ac:dyDescent="0.3">
      <c r="B47" s="297" t="s">
        <v>394</v>
      </c>
      <c r="C47" s="927" t="s">
        <v>395</v>
      </c>
      <c r="D47" s="928"/>
      <c r="E47" s="929"/>
      <c r="F47" s="298" t="s">
        <v>396</v>
      </c>
      <c r="G47" s="299"/>
    </row>
    <row r="48" spans="2:8" ht="15" customHeight="1" x14ac:dyDescent="0.25">
      <c r="B48" s="300" t="str">
        <f>+B7</f>
        <v>Nom entitat local</v>
      </c>
      <c r="C48" s="919" t="str">
        <f>+B8</f>
        <v xml:space="preserve">Nom Organisme autònom / Consorci adscrit </v>
      </c>
      <c r="D48" s="920"/>
      <c r="E48" s="921"/>
      <c r="F48" s="301"/>
      <c r="G48" s="302"/>
    </row>
    <row r="49" spans="2:7" ht="12.75" customHeight="1" x14ac:dyDescent="0.25">
      <c r="B49" s="303"/>
      <c r="C49" s="922" t="str">
        <f>+B9</f>
        <v xml:space="preserve">Nom EPE / Societat municipal / Fundació </v>
      </c>
      <c r="D49" s="923"/>
      <c r="E49" s="924"/>
      <c r="F49" s="304"/>
      <c r="G49" s="302"/>
    </row>
    <row r="50" spans="2:7" ht="13.5" thickBot="1" x14ac:dyDescent="0.3">
      <c r="B50" s="916" t="s">
        <v>397</v>
      </c>
      <c r="C50" s="917"/>
      <c r="D50" s="917"/>
      <c r="E50" s="918"/>
      <c r="F50" s="305">
        <f>SUM(F48:F49)</f>
        <v>0</v>
      </c>
      <c r="G50" s="302"/>
    </row>
    <row r="51" spans="2:7" x14ac:dyDescent="0.25">
      <c r="B51" s="300" t="str">
        <f>+B8</f>
        <v xml:space="preserve">Nom Organisme autònom / Consorci adscrit </v>
      </c>
      <c r="C51" s="919" t="str">
        <f>+B7</f>
        <v>Nom entitat local</v>
      </c>
      <c r="D51" s="920"/>
      <c r="E51" s="921"/>
      <c r="F51" s="301"/>
      <c r="G51" s="302"/>
    </row>
    <row r="52" spans="2:7" ht="12.75" customHeight="1" x14ac:dyDescent="0.25">
      <c r="B52" s="303"/>
      <c r="C52" s="922" t="str">
        <f>+B9</f>
        <v xml:space="preserve">Nom EPE / Societat municipal / Fundació </v>
      </c>
      <c r="D52" s="923"/>
      <c r="E52" s="924"/>
      <c r="F52" s="304"/>
      <c r="G52" s="302"/>
    </row>
    <row r="53" spans="2:7" ht="13.5" thickBot="1" x14ac:dyDescent="0.3">
      <c r="B53" s="916" t="s">
        <v>397</v>
      </c>
      <c r="C53" s="917"/>
      <c r="D53" s="917"/>
      <c r="E53" s="918"/>
      <c r="F53" s="305">
        <f>SUM(F51:F52)</f>
        <v>0</v>
      </c>
      <c r="G53" s="302"/>
    </row>
    <row r="54" spans="2:7" x14ac:dyDescent="0.25">
      <c r="B54" s="306" t="str">
        <f>+B9</f>
        <v xml:space="preserve">Nom EPE / Societat municipal / Fundació </v>
      </c>
      <c r="C54" s="919" t="str">
        <f>+B7</f>
        <v>Nom entitat local</v>
      </c>
      <c r="D54" s="920"/>
      <c r="E54" s="921"/>
      <c r="F54" s="307"/>
      <c r="G54" s="302"/>
    </row>
    <row r="55" spans="2:7" ht="12.75" customHeight="1" x14ac:dyDescent="0.25">
      <c r="B55" s="303"/>
      <c r="C55" s="922" t="str">
        <f>+B8</f>
        <v xml:space="preserve">Nom Organisme autònom / Consorci adscrit </v>
      </c>
      <c r="D55" s="923"/>
      <c r="E55" s="924"/>
      <c r="F55" s="304"/>
      <c r="G55" s="302"/>
    </row>
    <row r="56" spans="2:7" ht="13.5" thickBot="1" x14ac:dyDescent="0.3">
      <c r="B56" s="916" t="s">
        <v>397</v>
      </c>
      <c r="C56" s="917"/>
      <c r="D56" s="917"/>
      <c r="E56" s="918"/>
      <c r="F56" s="305">
        <f>SUM(F54:F55)</f>
        <v>0</v>
      </c>
      <c r="G56" s="302"/>
    </row>
    <row r="57" spans="2:7" ht="13.5" thickBot="1" x14ac:dyDescent="0.3">
      <c r="B57" s="913" t="s">
        <v>372</v>
      </c>
      <c r="C57" s="914"/>
      <c r="D57" s="914"/>
      <c r="E57" s="915"/>
      <c r="F57" s="308">
        <f>+F50+F53+F56</f>
        <v>0</v>
      </c>
      <c r="G57" s="302"/>
    </row>
  </sheetData>
  <mergeCells count="17">
    <mergeCell ref="B12:B13"/>
    <mergeCell ref="C47:E47"/>
    <mergeCell ref="C48:E48"/>
    <mergeCell ref="C49:E49"/>
    <mergeCell ref="B56:E56"/>
    <mergeCell ref="B57:E57"/>
    <mergeCell ref="B50:E50"/>
    <mergeCell ref="C51:E51"/>
    <mergeCell ref="C52:E52"/>
    <mergeCell ref="B53:E53"/>
    <mergeCell ref="C55:E55"/>
    <mergeCell ref="C54:E54"/>
    <mergeCell ref="B9:C9"/>
    <mergeCell ref="B3:H3"/>
    <mergeCell ref="B6:C6"/>
    <mergeCell ref="B7:C7"/>
    <mergeCell ref="B8:C8"/>
  </mergeCells>
  <printOptions horizontalCentered="1"/>
  <pageMargins left="0.70866141732283472" right="0.70866141732283472" top="0.82677165354330717" bottom="0.74803149606299213" header="0.31496062992125984" footer="0.31496062992125984"/>
  <pageSetup paperSize="9" scale="81"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42"/>
  <sheetViews>
    <sheetView showGridLines="0" view="pageLayout" zoomScaleNormal="110" zoomScaleSheetLayoutView="100" workbookViewId="0">
      <selection activeCell="F33" sqref="F33"/>
    </sheetView>
  </sheetViews>
  <sheetFormatPr defaultColWidth="11.42578125" defaultRowHeight="14.25" x14ac:dyDescent="0.2"/>
  <cols>
    <col min="1" max="1" width="4.140625" style="698" customWidth="1"/>
    <col min="2" max="2" width="72" style="698" customWidth="1"/>
    <col min="3" max="3" width="19" style="698" customWidth="1"/>
    <col min="4" max="4" width="3.85546875" style="698" customWidth="1"/>
    <col min="5" max="16384" width="11.42578125" style="698"/>
  </cols>
  <sheetData>
    <row r="2" spans="2:3" s="682" customFormat="1" ht="12.75" x14ac:dyDescent="0.2">
      <c r="B2" s="1243" t="s">
        <v>1094</v>
      </c>
      <c r="C2" s="1244"/>
    </row>
    <row r="3" spans="2:3" s="682" customFormat="1" ht="12.75" x14ac:dyDescent="0.2">
      <c r="B3" s="683" t="s">
        <v>463</v>
      </c>
      <c r="C3" s="684"/>
    </row>
    <row r="4" spans="2:3" s="682" customFormat="1" ht="12.75" x14ac:dyDescent="0.2">
      <c r="B4" s="685" t="s">
        <v>464</v>
      </c>
      <c r="C4" s="686"/>
    </row>
    <row r="5" spans="2:3" s="682" customFormat="1" ht="12.75" x14ac:dyDescent="0.2">
      <c r="B5" s="685" t="s">
        <v>465</v>
      </c>
      <c r="C5" s="686"/>
    </row>
    <row r="6" spans="2:3" s="682" customFormat="1" ht="12.75" x14ac:dyDescent="0.2">
      <c r="B6" s="685" t="s">
        <v>466</v>
      </c>
      <c r="C6" s="686"/>
    </row>
    <row r="7" spans="2:3" s="682" customFormat="1" ht="12.75" x14ac:dyDescent="0.2">
      <c r="B7" s="687" t="s">
        <v>467</v>
      </c>
      <c r="C7" s="688"/>
    </row>
    <row r="8" spans="2:3" s="682" customFormat="1" ht="12.75" x14ac:dyDescent="0.2">
      <c r="B8" s="689" t="s">
        <v>1095</v>
      </c>
      <c r="C8" s="690">
        <f>SUM(C3:C7)</f>
        <v>0</v>
      </c>
    </row>
    <row r="9" spans="2:3" s="682" customFormat="1" ht="12.75" x14ac:dyDescent="0.2">
      <c r="B9" s="1241" t="s">
        <v>1096</v>
      </c>
      <c r="C9" s="1242"/>
    </row>
    <row r="10" spans="2:3" s="682" customFormat="1" ht="12.75" x14ac:dyDescent="0.2">
      <c r="B10" s="683" t="s">
        <v>1097</v>
      </c>
      <c r="C10" s="686"/>
    </row>
    <row r="11" spans="2:3" s="682" customFormat="1" ht="12.75" x14ac:dyDescent="0.2">
      <c r="B11" s="685" t="s">
        <v>1098</v>
      </c>
      <c r="C11" s="686"/>
    </row>
    <row r="12" spans="2:3" s="682" customFormat="1" ht="12.75" x14ac:dyDescent="0.2">
      <c r="B12" s="685" t="s">
        <v>1099</v>
      </c>
      <c r="C12" s="686"/>
    </row>
    <row r="13" spans="2:3" s="682" customFormat="1" ht="12.75" x14ac:dyDescent="0.2">
      <c r="B13" s="687" t="s">
        <v>1100</v>
      </c>
      <c r="C13" s="686"/>
    </row>
    <row r="14" spans="2:3" s="682" customFormat="1" ht="12.75" x14ac:dyDescent="0.2">
      <c r="B14" s="689" t="s">
        <v>1101</v>
      </c>
      <c r="C14" s="690">
        <f>SUM(C10:C13)</f>
        <v>0</v>
      </c>
    </row>
    <row r="15" spans="2:3" s="682" customFormat="1" ht="12.75" x14ac:dyDescent="0.2">
      <c r="B15" s="691" t="s">
        <v>1102</v>
      </c>
      <c r="C15" s="692">
        <f>+C8-C14</f>
        <v>0</v>
      </c>
    </row>
    <row r="16" spans="2:3" s="682" customFormat="1" ht="12.75" x14ac:dyDescent="0.2">
      <c r="B16" s="693"/>
      <c r="C16" s="694"/>
    </row>
    <row r="17" spans="2:3" s="682" customFormat="1" ht="12.75" x14ac:dyDescent="0.2">
      <c r="B17" s="1243" t="s">
        <v>1103</v>
      </c>
      <c r="C17" s="1244"/>
    </row>
    <row r="18" spans="2:3" s="682" customFormat="1" ht="12.75" x14ac:dyDescent="0.2">
      <c r="B18" s="683" t="s">
        <v>473</v>
      </c>
      <c r="C18" s="686"/>
    </row>
    <row r="19" spans="2:3" s="682" customFormat="1" ht="12.75" x14ac:dyDescent="0.2">
      <c r="B19" s="685" t="s">
        <v>1104</v>
      </c>
      <c r="C19" s="686"/>
    </row>
    <row r="20" spans="2:3" s="682" customFormat="1" ht="12.75" x14ac:dyDescent="0.2">
      <c r="B20" s="687" t="s">
        <v>466</v>
      </c>
      <c r="C20" s="686"/>
    </row>
    <row r="21" spans="2:3" s="682" customFormat="1" ht="12.75" x14ac:dyDescent="0.2">
      <c r="B21" s="689" t="s">
        <v>1105</v>
      </c>
      <c r="C21" s="690">
        <f>SUM(C18:C20)</f>
        <v>0</v>
      </c>
    </row>
    <row r="22" spans="2:3" s="682" customFormat="1" ht="12.75" x14ac:dyDescent="0.2">
      <c r="B22" s="1241" t="s">
        <v>1106</v>
      </c>
      <c r="C22" s="1242"/>
    </row>
    <row r="23" spans="2:3" s="682" customFormat="1" ht="12.75" x14ac:dyDescent="0.2">
      <c r="B23" s="683" t="s">
        <v>473</v>
      </c>
      <c r="C23" s="686"/>
    </row>
    <row r="24" spans="2:3" s="682" customFormat="1" ht="12.75" x14ac:dyDescent="0.2">
      <c r="B24" s="685" t="s">
        <v>1104</v>
      </c>
      <c r="C24" s="686"/>
    </row>
    <row r="25" spans="2:3" s="682" customFormat="1" ht="12.75" x14ac:dyDescent="0.2">
      <c r="B25" s="687" t="s">
        <v>466</v>
      </c>
      <c r="C25" s="686"/>
    </row>
    <row r="26" spans="2:3" s="682" customFormat="1" ht="12.75" x14ac:dyDescent="0.2">
      <c r="B26" s="689" t="s">
        <v>1107</v>
      </c>
      <c r="C26" s="690">
        <f>SUM(C23:C25)</f>
        <v>0</v>
      </c>
    </row>
    <row r="27" spans="2:3" s="682" customFormat="1" ht="12.75" x14ac:dyDescent="0.2">
      <c r="B27" s="691" t="s">
        <v>1108</v>
      </c>
      <c r="C27" s="692">
        <f>+C21-C26</f>
        <v>0</v>
      </c>
    </row>
    <row r="28" spans="2:3" s="682" customFormat="1" ht="12.75" x14ac:dyDescent="0.2">
      <c r="B28" s="693"/>
      <c r="C28" s="694"/>
    </row>
    <row r="29" spans="2:3" s="682" customFormat="1" ht="12.75" x14ac:dyDescent="0.2">
      <c r="B29" s="691" t="s">
        <v>1109</v>
      </c>
      <c r="C29" s="692">
        <f>+C15-C27</f>
        <v>0</v>
      </c>
    </row>
    <row r="30" spans="2:3" s="682" customFormat="1" ht="12.75" x14ac:dyDescent="0.2">
      <c r="B30" s="695" t="s">
        <v>1110</v>
      </c>
      <c r="C30" s="696"/>
    </row>
    <row r="31" spans="2:3" s="682" customFormat="1" ht="12.75" x14ac:dyDescent="0.2">
      <c r="B31" s="691" t="s">
        <v>1111</v>
      </c>
      <c r="C31" s="692">
        <f>+C29-C30</f>
        <v>0</v>
      </c>
    </row>
    <row r="32" spans="2:3" s="682" customFormat="1" ht="12.75" x14ac:dyDescent="0.2">
      <c r="B32" s="691" t="s">
        <v>1112</v>
      </c>
      <c r="C32" s="692">
        <f>IF(C15=0,0,C31/C15*100)</f>
        <v>0</v>
      </c>
    </row>
    <row r="33" spans="2:3" s="682" customFormat="1" ht="12.75" x14ac:dyDescent="0.2">
      <c r="B33" s="697"/>
      <c r="C33" s="697"/>
    </row>
    <row r="34" spans="2:3" s="682" customFormat="1" ht="12.75" x14ac:dyDescent="0.2"/>
    <row r="35" spans="2:3" s="682" customFormat="1" ht="12.75" x14ac:dyDescent="0.2"/>
    <row r="36" spans="2:3" s="682" customFormat="1" ht="12.75" x14ac:dyDescent="0.2"/>
    <row r="37" spans="2:3" s="682" customFormat="1" ht="12.75" x14ac:dyDescent="0.2"/>
    <row r="38" spans="2:3" s="682" customFormat="1" ht="12.75" x14ac:dyDescent="0.2"/>
    <row r="39" spans="2:3" s="682" customFormat="1" ht="12.75" x14ac:dyDescent="0.2"/>
    <row r="40" spans="2:3" s="682" customFormat="1" ht="12.75" x14ac:dyDescent="0.2"/>
    <row r="41" spans="2:3" s="682" customFormat="1" ht="12.75" x14ac:dyDescent="0.2"/>
    <row r="42" spans="2:3" s="682" customFormat="1" ht="12.75" x14ac:dyDescent="0.2"/>
  </sheetData>
  <mergeCells count="4">
    <mergeCell ref="B22:C22"/>
    <mergeCell ref="B2:C2"/>
    <mergeCell ref="B9:C9"/>
    <mergeCell ref="B17:C17"/>
  </mergeCells>
  <printOptions horizontalCentered="1"/>
  <pageMargins left="0.70866141732283472" right="0.70866141732283472" top="1.0629921259842521" bottom="0.74803149606299213" header="0.31496062992125984" footer="0.31496062992125984"/>
  <pageSetup paperSize="9" fitToHeight="4"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topLeftCell="A40" zoomScaleNormal="95" zoomScaleSheetLayoutView="95" workbookViewId="0">
      <selection activeCell="B62" sqref="B62:H62"/>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2.140625" style="704" customWidth="1"/>
    <col min="9" max="10" width="9.42578125" style="704" customWidth="1"/>
    <col min="11" max="23" width="9.42578125" style="706" customWidth="1"/>
    <col min="24" max="253" width="9.140625" style="706" customWidth="1"/>
    <col min="254" max="16384" width="11.42578125" style="706"/>
  </cols>
  <sheetData>
    <row r="1" spans="1:10" s="667" customFormat="1" ht="16.5" customHeight="1" x14ac:dyDescent="0.2">
      <c r="A1" s="891" t="s">
        <v>146</v>
      </c>
      <c r="B1" s="892" t="s">
        <v>1306</v>
      </c>
      <c r="C1" s="1150" t="s">
        <v>147</v>
      </c>
      <c r="D1" s="1150"/>
      <c r="E1" s="1150"/>
      <c r="F1" s="1150"/>
      <c r="G1" s="1150"/>
      <c r="H1" s="1150"/>
    </row>
    <row r="2" spans="1:10" s="245" customFormat="1" ht="12.75" customHeight="1" x14ac:dyDescent="0.2">
      <c r="B2" s="888" t="s">
        <v>1307</v>
      </c>
      <c r="C2" s="1088" t="s">
        <v>1314</v>
      </c>
      <c r="D2" s="1088"/>
      <c r="E2" s="1088"/>
      <c r="F2" s="1088"/>
      <c r="G2" s="1088"/>
      <c r="H2" s="1088"/>
    </row>
    <row r="3" spans="1:10" ht="15.75" x14ac:dyDescent="0.25">
      <c r="A3" s="702"/>
      <c r="B3" s="707"/>
      <c r="C3" s="707"/>
      <c r="D3" s="707"/>
      <c r="E3" s="703"/>
      <c r="F3" s="703"/>
      <c r="G3" s="703"/>
      <c r="H3" s="703"/>
      <c r="J3" s="705"/>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124" priority="16" stopIfTrue="1">
      <formula>C7="operació a llarg termini"</formula>
    </cfRule>
  </conditionalFormatting>
  <conditionalFormatting sqref="G19">
    <cfRule type="expression" dxfId="123" priority="17" stopIfTrue="1">
      <formula>C7="operació a llarg termini"</formula>
    </cfRule>
  </conditionalFormatting>
  <conditionalFormatting sqref="C21:D21">
    <cfRule type="expression" dxfId="122" priority="18" stopIfTrue="1">
      <formula>C7="operació a curt termini"</formula>
    </cfRule>
  </conditionalFormatting>
  <conditionalFormatting sqref="C22:D22">
    <cfRule type="expression" dxfId="121" priority="19" stopIfTrue="1">
      <formula>C7="operació a curt termini"</formula>
    </cfRule>
  </conditionalFormatting>
  <conditionalFormatting sqref="C23:D23">
    <cfRule type="expression" dxfId="120" priority="20" stopIfTrue="1">
      <formula>C7="operació a curt termini"</formula>
    </cfRule>
  </conditionalFormatting>
  <conditionalFormatting sqref="C24:D24">
    <cfRule type="expression" dxfId="119" priority="21" stopIfTrue="1">
      <formula>C7="operació a curt termini"</formula>
    </cfRule>
  </conditionalFormatting>
  <conditionalFormatting sqref="C25:D26">
    <cfRule type="expression" dxfId="118" priority="22" stopIfTrue="1">
      <formula>C7="operació a curt termini"</formula>
    </cfRule>
  </conditionalFormatting>
  <conditionalFormatting sqref="C58:D58">
    <cfRule type="cellIs" dxfId="117" priority="14" stopIfTrue="1" operator="equal">
      <formula>"No compleix"</formula>
    </cfRule>
    <cfRule type="cellIs" dxfId="116" priority="15" stopIfTrue="1" operator="equal">
      <formula>"compleix ppi. prudència"</formula>
    </cfRule>
  </conditionalFormatting>
  <conditionalFormatting sqref="C28:D28">
    <cfRule type="expression" dxfId="115" priority="23" stopIfTrue="1">
      <formula>C8="operació a curt termini"</formula>
    </cfRule>
  </conditionalFormatting>
  <conditionalFormatting sqref="C27:D27">
    <cfRule type="expression" dxfId="114" priority="24" stopIfTrue="1">
      <formula>C8="operació a curt termini"</formula>
    </cfRule>
  </conditionalFormatting>
  <conditionalFormatting sqref="C39:D40">
    <cfRule type="expression" dxfId="113" priority="13" stopIfTrue="1">
      <formula>C24="operació a curt termini"</formula>
    </cfRule>
  </conditionalFormatting>
  <conditionalFormatting sqref="B13">
    <cfRule type="expression" dxfId="112" priority="12">
      <formula>$C$12="Variable"</formula>
    </cfRule>
  </conditionalFormatting>
  <conditionalFormatting sqref="B14">
    <cfRule type="expression" dxfId="111" priority="11">
      <formula>$C$12="Fix"</formula>
    </cfRule>
  </conditionalFormatting>
  <conditionalFormatting sqref="B15">
    <cfRule type="expression" dxfId="110" priority="10">
      <formula>$C$12="Fix"</formula>
    </cfRule>
  </conditionalFormatting>
  <conditionalFormatting sqref="C14:D14">
    <cfRule type="expression" dxfId="109" priority="9">
      <formula>$C$12="Fix"</formula>
    </cfRule>
  </conditionalFormatting>
  <conditionalFormatting sqref="C15:D15">
    <cfRule type="expression" dxfId="108" priority="8">
      <formula>$C$12="Fix"</formula>
    </cfRule>
  </conditionalFormatting>
  <conditionalFormatting sqref="I16">
    <cfRule type="expression" dxfId="107" priority="25" stopIfTrue="1">
      <formula>#REF!=""</formula>
    </cfRule>
  </conditionalFormatting>
  <conditionalFormatting sqref="E14">
    <cfRule type="expression" dxfId="106" priority="7">
      <formula>$C$12="Fix"</formula>
    </cfRule>
  </conditionalFormatting>
  <conditionalFormatting sqref="C13:D13">
    <cfRule type="expression" dxfId="105" priority="6">
      <formula>$C$12="Variable"</formula>
    </cfRule>
  </conditionalFormatting>
  <conditionalFormatting sqref="A60:A62">
    <cfRule type="expression" dxfId="104" priority="5">
      <formula>$C$12="Fix"</formula>
    </cfRule>
  </conditionalFormatting>
  <conditionalFormatting sqref="A63">
    <cfRule type="expression" dxfId="103" priority="4">
      <formula>$C$12="Fix"</formula>
    </cfRule>
  </conditionalFormatting>
  <conditionalFormatting sqref="F47">
    <cfRule type="expression" dxfId="102" priority="3">
      <formula>$C$12="Fix"</formula>
    </cfRule>
  </conditionalFormatting>
  <conditionalFormatting sqref="D16">
    <cfRule type="expression" dxfId="101" priority="2">
      <formula>$C$12="Fix"</formula>
    </cfRule>
  </conditionalFormatting>
  <conditionalFormatting sqref="D18">
    <cfRule type="expression" dxfId="100"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topLeftCell="A13"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25" t="str">
        <f>Inventari!B1</f>
        <v>Control permanent no planificable</v>
      </c>
      <c r="D1" s="25"/>
    </row>
    <row r="2" spans="1:4" x14ac:dyDescent="0.2">
      <c r="A2" s="26" t="s">
        <v>223</v>
      </c>
      <c r="B2" s="26" t="str">
        <f>Inventari!B24</f>
        <v>1.4</v>
      </c>
      <c r="C2" s="26" t="str">
        <f>Inventari!C24</f>
        <v>Endeutament</v>
      </c>
      <c r="D2" s="26"/>
    </row>
    <row r="3" spans="1:4" x14ac:dyDescent="0.2">
      <c r="A3" s="59" t="s">
        <v>224</v>
      </c>
      <c r="B3" s="59" t="str">
        <f>Inventari!C27</f>
        <v>1.4.3</v>
      </c>
      <c r="C3" s="53" t="str">
        <f>Inventari!D27</f>
        <v>Concertació d'operacions de crèdit per finançar, excepcionalment, despesa corrent a través de modificacions de crèdit</v>
      </c>
      <c r="D3" s="803"/>
    </row>
    <row r="4" spans="1:4" x14ac:dyDescent="0.2">
      <c r="A4" s="66"/>
      <c r="C4" s="169"/>
      <c r="D4" s="842"/>
    </row>
    <row r="5" spans="1:4" x14ac:dyDescent="0.2">
      <c r="A5" s="62"/>
      <c r="B5" s="54" t="s">
        <v>225</v>
      </c>
      <c r="C5" s="47" t="s">
        <v>226</v>
      </c>
      <c r="D5" s="802"/>
    </row>
    <row r="6" spans="1:4" ht="76.5" x14ac:dyDescent="0.2">
      <c r="A6" s="46"/>
      <c r="B6" s="79" t="str">
        <f>Inventari!E27</f>
        <v>Art. 177.5 RDLeg 2/2004
Art. 54.1.b) RDLeg 781/1986
Art. 4.1.b).3 i .5 RD 128/2018</v>
      </c>
      <c r="C6" s="45" t="str">
        <f>Inventari!F27</f>
        <v>La concertació o modificació de qualsevol operació de crèdit, així com l'adopció d'acords en assumptes per a les que legalment s'exigeixi una majoria especial, haurà d'acordar-se previ informe de la intervenció.</v>
      </c>
      <c r="D6" s="135"/>
    </row>
    <row r="7" spans="1:4" x14ac:dyDescent="0.2">
      <c r="A7" s="61"/>
      <c r="B7" s="85"/>
      <c r="C7" s="64"/>
      <c r="D7" s="840"/>
    </row>
    <row r="8" spans="1:4" x14ac:dyDescent="0.2">
      <c r="A8" s="62" t="s">
        <v>227</v>
      </c>
      <c r="B8" s="54" t="s">
        <v>225</v>
      </c>
      <c r="C8" s="63" t="str">
        <f>'1.1.1'!C8</f>
        <v>Aspectes a revisar</v>
      </c>
      <c r="D8" s="80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s="48" customFormat="1" ht="51" x14ac:dyDescent="0.25">
      <c r="A11" s="228" t="s">
        <v>235</v>
      </c>
      <c r="B11" s="229" t="s">
        <v>1113</v>
      </c>
      <c r="C11" s="37" t="s">
        <v>237</v>
      </c>
      <c r="D11" s="843" t="s">
        <v>1254</v>
      </c>
    </row>
    <row r="12" spans="1:4" ht="89.25" x14ac:dyDescent="0.2">
      <c r="A12" s="118" t="s">
        <v>238</v>
      </c>
      <c r="B12" s="131" t="s">
        <v>1114</v>
      </c>
      <c r="C12" s="131" t="s">
        <v>1115</v>
      </c>
      <c r="D12" s="800" t="s">
        <v>1254</v>
      </c>
    </row>
    <row r="13" spans="1:4" s="136" customFormat="1" ht="25.5" x14ac:dyDescent="0.2">
      <c r="A13" s="228" t="s">
        <v>240</v>
      </c>
      <c r="B13" s="170" t="s">
        <v>1116</v>
      </c>
      <c r="C13" s="170" t="s">
        <v>1117</v>
      </c>
      <c r="D13" s="806" t="s">
        <v>1254</v>
      </c>
    </row>
    <row r="14" spans="1:4" s="136" customFormat="1" ht="38.25" x14ac:dyDescent="0.2">
      <c r="A14" s="118" t="s">
        <v>243</v>
      </c>
      <c r="B14" s="17" t="s">
        <v>1118</v>
      </c>
      <c r="C14" s="17" t="s">
        <v>1119</v>
      </c>
      <c r="D14" s="807" t="s">
        <v>1254</v>
      </c>
    </row>
    <row r="15" spans="1:4" s="136" customFormat="1" ht="51" x14ac:dyDescent="0.2">
      <c r="A15" s="228" t="s">
        <v>246</v>
      </c>
      <c r="B15" s="131" t="s">
        <v>1120</v>
      </c>
      <c r="C15" s="131" t="s">
        <v>1121</v>
      </c>
      <c r="D15" s="800" t="s">
        <v>1254</v>
      </c>
    </row>
    <row r="16" spans="1:4" ht="38.25" x14ac:dyDescent="0.2">
      <c r="A16" s="118" t="s">
        <v>249</v>
      </c>
      <c r="B16" s="131" t="s">
        <v>765</v>
      </c>
      <c r="C16" s="131" t="s">
        <v>1122</v>
      </c>
      <c r="D16" s="800" t="s">
        <v>1254</v>
      </c>
    </row>
    <row r="17" spans="1:5" ht="38.25" x14ac:dyDescent="0.2">
      <c r="A17" s="228" t="s">
        <v>252</v>
      </c>
      <c r="B17" s="131" t="s">
        <v>765</v>
      </c>
      <c r="C17" s="131" t="s">
        <v>1123</v>
      </c>
      <c r="D17" s="800" t="s">
        <v>1254</v>
      </c>
    </row>
    <row r="18" spans="1:5" ht="38.25" x14ac:dyDescent="0.2">
      <c r="A18" s="118" t="s">
        <v>255</v>
      </c>
      <c r="B18" s="17" t="s">
        <v>1118</v>
      </c>
      <c r="C18" s="31" t="str">
        <f>'1.4.4'!C17</f>
        <v>En complir-se les circumstàncies establertes a l'art. 177.5 del RDLeg 2/2004 es dedueix, que l'entitat local té capacitat per fer front en el temps a les obligacions de despesa derivades de la contractació de l'operació de crèdit.</v>
      </c>
      <c r="D18" s="807" t="s">
        <v>1254</v>
      </c>
    </row>
    <row r="19" spans="1:5" ht="51" x14ac:dyDescent="0.2">
      <c r="A19" s="228" t="s">
        <v>258</v>
      </c>
      <c r="B19" s="83" t="s">
        <v>1029</v>
      </c>
      <c r="C19" s="84" t="s">
        <v>1030</v>
      </c>
      <c r="D19" s="841" t="s">
        <v>1254</v>
      </c>
      <c r="E19" s="137" t="s">
        <v>282</v>
      </c>
    </row>
    <row r="20" spans="1:5" x14ac:dyDescent="0.2">
      <c r="A20" s="76" t="s">
        <v>337</v>
      </c>
      <c r="B20" s="77" t="s">
        <v>225</v>
      </c>
      <c r="C20" s="78" t="s">
        <v>338</v>
      </c>
      <c r="D20" s="844"/>
    </row>
    <row r="21" spans="1:5" x14ac:dyDescent="0.2">
      <c r="A21" s="118" t="s">
        <v>339</v>
      </c>
      <c r="B21" s="31"/>
      <c r="C21" s="31" t="s">
        <v>340</v>
      </c>
      <c r="D21" s="807" t="s">
        <v>1255</v>
      </c>
    </row>
    <row r="22" spans="1:5" x14ac:dyDescent="0.2">
      <c r="A22" s="76" t="s">
        <v>341</v>
      </c>
      <c r="B22" s="77" t="s">
        <v>225</v>
      </c>
      <c r="C22" s="78" t="s">
        <v>342</v>
      </c>
      <c r="D22" s="844"/>
    </row>
    <row r="23" spans="1:5" ht="38.25" x14ac:dyDescent="0.2">
      <c r="A23" s="60" t="s">
        <v>343</v>
      </c>
      <c r="B23" s="144" t="s">
        <v>765</v>
      </c>
      <c r="C23" s="141" t="s">
        <v>1124</v>
      </c>
      <c r="D23" s="823" t="s">
        <v>1254</v>
      </c>
    </row>
    <row r="24" spans="1:5" ht="38.25" x14ac:dyDescent="0.2">
      <c r="A24" s="118" t="s">
        <v>346</v>
      </c>
      <c r="B24" s="168" t="s">
        <v>1125</v>
      </c>
      <c r="C24" s="168" t="s">
        <v>1126</v>
      </c>
      <c r="D24" s="845" t="s">
        <v>1254</v>
      </c>
    </row>
    <row r="25" spans="1:5" x14ac:dyDescent="0.2">
      <c r="A25" s="62" t="s">
        <v>358</v>
      </c>
      <c r="B25" s="54" t="s">
        <v>225</v>
      </c>
      <c r="C25" s="63" t="s">
        <v>359</v>
      </c>
      <c r="D25" s="802"/>
    </row>
    <row r="26" spans="1:5" x14ac:dyDescent="0.2">
      <c r="A26" s="127" t="s">
        <v>360</v>
      </c>
      <c r="B26" s="32"/>
      <c r="C26" s="36" t="s">
        <v>340</v>
      </c>
      <c r="D26" s="810" t="s">
        <v>1255</v>
      </c>
    </row>
  </sheetData>
  <printOptions horizontalCentered="1"/>
  <pageMargins left="0.70866141732283472" right="0.70866141732283472" top="1.0629921259842521" bottom="0.74803149606299213" header="0.31496062992125984" footer="0.31496062992125984"/>
  <pageSetup paperSize="9" scale="78"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zoomScaleNormal="95" zoomScaleSheetLayoutView="100" workbookViewId="0">
      <selection activeCell="B62" sqref="B62:H62"/>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2.140625" style="704" customWidth="1"/>
    <col min="9" max="10" width="9.42578125" style="704" customWidth="1"/>
    <col min="11" max="23" width="9.42578125" style="706" customWidth="1"/>
    <col min="24" max="253" width="9.140625" style="706" customWidth="1"/>
    <col min="254" max="16384" width="11.42578125" style="706"/>
  </cols>
  <sheetData>
    <row r="1" spans="1:10" s="667" customFormat="1" ht="30" customHeight="1" x14ac:dyDescent="0.2">
      <c r="A1" s="891" t="s">
        <v>148</v>
      </c>
      <c r="B1" s="892" t="s">
        <v>1306</v>
      </c>
      <c r="C1" s="1150" t="s">
        <v>149</v>
      </c>
      <c r="D1" s="1150"/>
      <c r="E1" s="1150"/>
      <c r="F1" s="1150"/>
      <c r="G1" s="1150"/>
      <c r="H1" s="1150"/>
    </row>
    <row r="2" spans="1:10" s="245" customFormat="1" ht="12.75" customHeight="1" x14ac:dyDescent="0.2">
      <c r="B2" s="888" t="s">
        <v>1307</v>
      </c>
      <c r="C2" s="1088" t="s">
        <v>1315</v>
      </c>
      <c r="D2" s="1088"/>
      <c r="E2" s="1088"/>
      <c r="F2" s="1088"/>
      <c r="G2" s="1088"/>
      <c r="H2" s="1088"/>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99" priority="16" stopIfTrue="1">
      <formula>C7="operació a llarg termini"</formula>
    </cfRule>
  </conditionalFormatting>
  <conditionalFormatting sqref="G19">
    <cfRule type="expression" dxfId="98" priority="17" stopIfTrue="1">
      <formula>C7="operació a llarg termini"</formula>
    </cfRule>
  </conditionalFormatting>
  <conditionalFormatting sqref="C21:D21">
    <cfRule type="expression" dxfId="97" priority="18" stopIfTrue="1">
      <formula>C7="operació a curt termini"</formula>
    </cfRule>
  </conditionalFormatting>
  <conditionalFormatting sqref="C22:D22">
    <cfRule type="expression" dxfId="96" priority="19" stopIfTrue="1">
      <formula>C7="operació a curt termini"</formula>
    </cfRule>
  </conditionalFormatting>
  <conditionalFormatting sqref="C23:D23">
    <cfRule type="expression" dxfId="95" priority="20" stopIfTrue="1">
      <formula>C7="operació a curt termini"</formula>
    </cfRule>
  </conditionalFormatting>
  <conditionalFormatting sqref="C24:D24">
    <cfRule type="expression" dxfId="94" priority="21" stopIfTrue="1">
      <formula>C7="operació a curt termini"</formula>
    </cfRule>
  </conditionalFormatting>
  <conditionalFormatting sqref="C25:D26">
    <cfRule type="expression" dxfId="93" priority="22" stopIfTrue="1">
      <formula>C7="operació a curt termini"</formula>
    </cfRule>
  </conditionalFormatting>
  <conditionalFormatting sqref="C58:D58">
    <cfRule type="cellIs" dxfId="92" priority="14" stopIfTrue="1" operator="equal">
      <formula>"No compleix"</formula>
    </cfRule>
    <cfRule type="cellIs" dxfId="91" priority="15" stopIfTrue="1" operator="equal">
      <formula>"compleix ppi. prudència"</formula>
    </cfRule>
  </conditionalFormatting>
  <conditionalFormatting sqref="C28:D28">
    <cfRule type="expression" dxfId="90" priority="23" stopIfTrue="1">
      <formula>C8="operació a curt termini"</formula>
    </cfRule>
  </conditionalFormatting>
  <conditionalFormatting sqref="C27:D27">
    <cfRule type="expression" dxfId="89" priority="24" stopIfTrue="1">
      <formula>C8="operació a curt termini"</formula>
    </cfRule>
  </conditionalFormatting>
  <conditionalFormatting sqref="C39:D40">
    <cfRule type="expression" dxfId="88" priority="13" stopIfTrue="1">
      <formula>C24="operació a curt termini"</formula>
    </cfRule>
  </conditionalFormatting>
  <conditionalFormatting sqref="B13">
    <cfRule type="expression" dxfId="87" priority="12">
      <formula>$C$12="Variable"</formula>
    </cfRule>
  </conditionalFormatting>
  <conditionalFormatting sqref="B14">
    <cfRule type="expression" dxfId="86" priority="11">
      <formula>$C$12="Fix"</formula>
    </cfRule>
  </conditionalFormatting>
  <conditionalFormatting sqref="B15">
    <cfRule type="expression" dxfId="85" priority="10">
      <formula>$C$12="Fix"</formula>
    </cfRule>
  </conditionalFormatting>
  <conditionalFormatting sqref="C14:D14">
    <cfRule type="expression" dxfId="84" priority="9">
      <formula>$C$12="Fix"</formula>
    </cfRule>
  </conditionalFormatting>
  <conditionalFormatting sqref="C15:D15">
    <cfRule type="expression" dxfId="83" priority="8">
      <formula>$C$12="Fix"</formula>
    </cfRule>
  </conditionalFormatting>
  <conditionalFormatting sqref="I16">
    <cfRule type="expression" dxfId="82" priority="25" stopIfTrue="1">
      <formula>#REF!=""</formula>
    </cfRule>
  </conditionalFormatting>
  <conditionalFormatting sqref="E14">
    <cfRule type="expression" dxfId="81" priority="7">
      <formula>$C$12="Fix"</formula>
    </cfRule>
  </conditionalFormatting>
  <conditionalFormatting sqref="C13:D13">
    <cfRule type="expression" dxfId="80" priority="6">
      <formula>$C$12="Variable"</formula>
    </cfRule>
  </conditionalFormatting>
  <conditionalFormatting sqref="A60:A62">
    <cfRule type="expression" dxfId="79" priority="5">
      <formula>$C$12="Fix"</formula>
    </cfRule>
  </conditionalFormatting>
  <conditionalFormatting sqref="A63">
    <cfRule type="expression" dxfId="78" priority="4">
      <formula>$C$12="Fix"</formula>
    </cfRule>
  </conditionalFormatting>
  <conditionalFormatting sqref="F47">
    <cfRule type="expression" dxfId="77" priority="3">
      <formula>$C$12="Fix"</formula>
    </cfRule>
  </conditionalFormatting>
  <conditionalFormatting sqref="D16">
    <cfRule type="expression" dxfId="76" priority="2">
      <formula>$C$12="Fix"</formula>
    </cfRule>
  </conditionalFormatting>
  <conditionalFormatting sqref="D18">
    <cfRule type="expression" dxfId="75"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106" zoomScaleNormal="100" zoomScaleSheetLayoutView="106"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25" t="str">
        <f>Inventari!B1</f>
        <v>Control permanent no planificable</v>
      </c>
      <c r="D1" s="25"/>
    </row>
    <row r="2" spans="1:4" x14ac:dyDescent="0.2">
      <c r="A2" s="26" t="s">
        <v>223</v>
      </c>
      <c r="B2" s="26" t="str">
        <f>Inventari!B24</f>
        <v>1.4</v>
      </c>
      <c r="C2" s="26" t="str">
        <f>Inventari!C24</f>
        <v>Endeutament</v>
      </c>
      <c r="D2" s="26"/>
    </row>
    <row r="3" spans="1:4" x14ac:dyDescent="0.2">
      <c r="A3" s="59" t="s">
        <v>224</v>
      </c>
      <c r="B3" s="59" t="str">
        <f>Inventari!C28</f>
        <v>1.4.4</v>
      </c>
      <c r="C3" s="53" t="str">
        <f>Inventari!D28</f>
        <v>Concertació d'operacions de crèdit per finançar romanent de tresoreria negatiu</v>
      </c>
      <c r="D3" s="803"/>
    </row>
    <row r="4" spans="1:4" x14ac:dyDescent="0.2">
      <c r="A4" s="842"/>
      <c r="B4" s="842"/>
      <c r="C4" s="842"/>
      <c r="D4" s="842"/>
    </row>
    <row r="5" spans="1:4" x14ac:dyDescent="0.2">
      <c r="A5" s="62"/>
      <c r="B5" s="54" t="s">
        <v>225</v>
      </c>
      <c r="C5" s="47" t="s">
        <v>226</v>
      </c>
      <c r="D5" s="802"/>
    </row>
    <row r="6" spans="1:4" ht="76.5" x14ac:dyDescent="0.2">
      <c r="A6" s="46"/>
      <c r="B6" s="79" t="str">
        <f>Inventari!E28</f>
        <v>Art. 177.5 RDLeg 2/2004
Art. 54.1.b) RDLeg 781/1986
Art. 4.1.b).3 i .5 RD 128/2018</v>
      </c>
      <c r="C6" s="45" t="str">
        <f>Inventari!F28</f>
        <v>La concertació o modificació de qualsevol operació de crèdit, així com l'adopció d'acords en assumptes per a les que legalment s'exigeixi una majoria especial, haurà d'acordar-se previ informe de la intervenció.</v>
      </c>
      <c r="D6" s="135"/>
    </row>
    <row r="7" spans="1:4" x14ac:dyDescent="0.2">
      <c r="A7" s="875"/>
      <c r="B7" s="876"/>
      <c r="C7" s="876"/>
      <c r="D7" s="878"/>
    </row>
    <row r="8" spans="1:4" x14ac:dyDescent="0.2">
      <c r="A8" s="62" t="s">
        <v>227</v>
      </c>
      <c r="B8" s="54" t="s">
        <v>225</v>
      </c>
      <c r="C8" s="63" t="str">
        <f>'1.1.1'!C8</f>
        <v>Aspectes a revisar</v>
      </c>
      <c r="D8" s="80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s="48" customFormat="1" ht="38.25" x14ac:dyDescent="0.25">
      <c r="A11" s="177" t="s">
        <v>235</v>
      </c>
      <c r="B11" s="229" t="s">
        <v>1127</v>
      </c>
      <c r="C11" s="37" t="s">
        <v>237</v>
      </c>
      <c r="D11" s="843" t="s">
        <v>1254</v>
      </c>
    </row>
    <row r="12" spans="1:4" ht="89.25" x14ac:dyDescent="0.2">
      <c r="A12" s="118" t="s">
        <v>238</v>
      </c>
      <c r="B12" s="131" t="s">
        <v>1128</v>
      </c>
      <c r="C12" s="131" t="s">
        <v>1115</v>
      </c>
      <c r="D12" s="800" t="s">
        <v>1254</v>
      </c>
    </row>
    <row r="13" spans="1:4" s="136" customFormat="1" ht="25.5" x14ac:dyDescent="0.2">
      <c r="A13" s="177" t="s">
        <v>240</v>
      </c>
      <c r="B13" s="141" t="s">
        <v>1116</v>
      </c>
      <c r="C13" s="141" t="s">
        <v>1117</v>
      </c>
      <c r="D13" s="818" t="s">
        <v>1254</v>
      </c>
    </row>
    <row r="14" spans="1:4" ht="38.25" x14ac:dyDescent="0.2">
      <c r="A14" s="118" t="s">
        <v>243</v>
      </c>
      <c r="B14" s="131" t="s">
        <v>1129</v>
      </c>
      <c r="C14" s="131" t="s">
        <v>1122</v>
      </c>
      <c r="D14" s="800" t="s">
        <v>1254</v>
      </c>
    </row>
    <row r="15" spans="1:4" ht="38.25" x14ac:dyDescent="0.2">
      <c r="A15" s="177" t="s">
        <v>246</v>
      </c>
      <c r="B15" s="131" t="s">
        <v>1129</v>
      </c>
      <c r="C15" s="131" t="s">
        <v>1123</v>
      </c>
      <c r="D15" s="800" t="s">
        <v>1254</v>
      </c>
    </row>
    <row r="16" spans="1:4" ht="38.25" x14ac:dyDescent="0.2">
      <c r="A16" s="118" t="s">
        <v>249</v>
      </c>
      <c r="B16" s="131" t="s">
        <v>1129</v>
      </c>
      <c r="C16" s="131" t="s">
        <v>1130</v>
      </c>
      <c r="D16" s="800" t="s">
        <v>1254</v>
      </c>
    </row>
    <row r="17" spans="1:5" ht="38.25" x14ac:dyDescent="0.2">
      <c r="A17" s="177" t="s">
        <v>252</v>
      </c>
      <c r="B17" s="131" t="s">
        <v>1129</v>
      </c>
      <c r="C17" s="31" t="s">
        <v>1131</v>
      </c>
      <c r="D17" s="800" t="s">
        <v>1254</v>
      </c>
    </row>
    <row r="18" spans="1:5" ht="51" x14ac:dyDescent="0.2">
      <c r="A18" s="118" t="s">
        <v>255</v>
      </c>
      <c r="B18" s="83" t="s">
        <v>1029</v>
      </c>
      <c r="C18" s="84" t="s">
        <v>1030</v>
      </c>
      <c r="D18" s="841" t="s">
        <v>1254</v>
      </c>
      <c r="E18" s="137" t="s">
        <v>282</v>
      </c>
    </row>
    <row r="19" spans="1:5" x14ac:dyDescent="0.2">
      <c r="A19" s="62" t="s">
        <v>337</v>
      </c>
      <c r="B19" s="54" t="s">
        <v>225</v>
      </c>
      <c r="C19" s="63" t="s">
        <v>338</v>
      </c>
      <c r="D19" s="802"/>
    </row>
    <row r="20" spans="1:5" x14ac:dyDescent="0.2">
      <c r="A20" s="118" t="s">
        <v>339</v>
      </c>
      <c r="B20" s="31"/>
      <c r="C20" s="31" t="s">
        <v>340</v>
      </c>
      <c r="D20" s="807" t="s">
        <v>1255</v>
      </c>
    </row>
    <row r="21" spans="1:5" x14ac:dyDescent="0.2">
      <c r="A21" s="62" t="s">
        <v>341</v>
      </c>
      <c r="B21" s="54" t="s">
        <v>225</v>
      </c>
      <c r="C21" s="63" t="s">
        <v>342</v>
      </c>
      <c r="D21" s="802"/>
    </row>
    <row r="22" spans="1:5" ht="38.25" x14ac:dyDescent="0.2">
      <c r="A22" s="118" t="s">
        <v>343</v>
      </c>
      <c r="B22" s="131" t="s">
        <v>1132</v>
      </c>
      <c r="C22" s="168" t="s">
        <v>1126</v>
      </c>
      <c r="D22" s="800" t="s">
        <v>1254</v>
      </c>
    </row>
    <row r="23" spans="1:5" x14ac:dyDescent="0.2">
      <c r="A23" s="62" t="s">
        <v>358</v>
      </c>
      <c r="B23" s="54" t="s">
        <v>225</v>
      </c>
      <c r="C23" s="63" t="s">
        <v>359</v>
      </c>
      <c r="D23" s="802"/>
    </row>
    <row r="24" spans="1:5" x14ac:dyDescent="0.2">
      <c r="A24" s="127" t="s">
        <v>360</v>
      </c>
      <c r="B24" s="32"/>
      <c r="C24" s="36" t="s">
        <v>340</v>
      </c>
      <c r="D24" s="810" t="s">
        <v>1255</v>
      </c>
    </row>
  </sheetData>
  <printOptions horizontalCentered="1"/>
  <pageMargins left="0.70866141732283472" right="0.70866141732283472" top="1.0629921259842521" bottom="0.74803149606299213" header="0.31496062992125984" footer="0.31496062992125984"/>
  <pageSetup paperSize="9" scale="78"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zoomScaleNormal="95" zoomScaleSheetLayoutView="106" workbookViewId="0">
      <selection activeCell="B62" sqref="B62:H62"/>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7.7109375" style="704" customWidth="1"/>
    <col min="9" max="10" width="9.42578125" style="704" customWidth="1"/>
    <col min="11" max="23" width="9.42578125" style="706" customWidth="1"/>
    <col min="24" max="253" width="9.140625" style="706" customWidth="1"/>
    <col min="254" max="16384" width="11.42578125" style="706"/>
  </cols>
  <sheetData>
    <row r="1" spans="1:10" s="667" customFormat="1" ht="25.5" customHeight="1" x14ac:dyDescent="0.2">
      <c r="A1" s="891" t="s">
        <v>152</v>
      </c>
      <c r="B1" s="892" t="s">
        <v>1306</v>
      </c>
      <c r="C1" s="1150" t="s">
        <v>153</v>
      </c>
      <c r="D1" s="1150"/>
      <c r="E1" s="1150"/>
      <c r="F1" s="1150"/>
      <c r="G1" s="1150"/>
      <c r="H1" s="1150"/>
    </row>
    <row r="2" spans="1:10" s="245" customFormat="1" ht="12.75" customHeight="1" x14ac:dyDescent="0.2">
      <c r="B2" s="888" t="s">
        <v>1307</v>
      </c>
      <c r="C2" s="1088" t="s">
        <v>1313</v>
      </c>
      <c r="D2" s="1088"/>
      <c r="E2" s="1088"/>
      <c r="F2" s="1088"/>
      <c r="G2" s="1088"/>
      <c r="H2" s="1088"/>
    </row>
    <row r="3" spans="1:10" ht="15.75" x14ac:dyDescent="0.25">
      <c r="A3" s="702"/>
      <c r="B3" s="707"/>
      <c r="C3" s="707"/>
      <c r="D3" s="707"/>
      <c r="E3" s="703"/>
      <c r="F3" s="703"/>
      <c r="G3" s="703"/>
      <c r="H3" s="703"/>
      <c r="J3" s="705"/>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74" priority="16" stopIfTrue="1">
      <formula>C7="operació a llarg termini"</formula>
    </cfRule>
  </conditionalFormatting>
  <conditionalFormatting sqref="G19">
    <cfRule type="expression" dxfId="73" priority="17" stopIfTrue="1">
      <formula>C7="operació a llarg termini"</formula>
    </cfRule>
  </conditionalFormatting>
  <conditionalFormatting sqref="C21:D21">
    <cfRule type="expression" dxfId="72" priority="18" stopIfTrue="1">
      <formula>C7="operació a curt termini"</formula>
    </cfRule>
  </conditionalFormatting>
  <conditionalFormatting sqref="C22:D22">
    <cfRule type="expression" dxfId="71" priority="19" stopIfTrue="1">
      <formula>C7="operació a curt termini"</formula>
    </cfRule>
  </conditionalFormatting>
  <conditionalFormatting sqref="C23:D23">
    <cfRule type="expression" dxfId="70" priority="20" stopIfTrue="1">
      <formula>C7="operació a curt termini"</formula>
    </cfRule>
  </conditionalFormatting>
  <conditionalFormatting sqref="C24:D24">
    <cfRule type="expression" dxfId="69" priority="21" stopIfTrue="1">
      <formula>C7="operació a curt termini"</formula>
    </cfRule>
  </conditionalFormatting>
  <conditionalFormatting sqref="C25:D26">
    <cfRule type="expression" dxfId="68" priority="22" stopIfTrue="1">
      <formula>C7="operació a curt termini"</formula>
    </cfRule>
  </conditionalFormatting>
  <conditionalFormatting sqref="C58:D58">
    <cfRule type="cellIs" dxfId="67" priority="14" stopIfTrue="1" operator="equal">
      <formula>"No compleix"</formula>
    </cfRule>
    <cfRule type="cellIs" dxfId="66" priority="15" stopIfTrue="1" operator="equal">
      <formula>"compleix ppi. prudència"</formula>
    </cfRule>
  </conditionalFormatting>
  <conditionalFormatting sqref="C28:D28">
    <cfRule type="expression" dxfId="65" priority="23" stopIfTrue="1">
      <formula>C8="operació a curt termini"</formula>
    </cfRule>
  </conditionalFormatting>
  <conditionalFormatting sqref="C27:D27">
    <cfRule type="expression" dxfId="64" priority="24" stopIfTrue="1">
      <formula>C8="operació a curt termini"</formula>
    </cfRule>
  </conditionalFormatting>
  <conditionalFormatting sqref="C39:D40">
    <cfRule type="expression" dxfId="63" priority="13" stopIfTrue="1">
      <formula>C24="operació a curt termini"</formula>
    </cfRule>
  </conditionalFormatting>
  <conditionalFormatting sqref="B13">
    <cfRule type="expression" dxfId="62" priority="12">
      <formula>$C$12="Variable"</formula>
    </cfRule>
  </conditionalFormatting>
  <conditionalFormatting sqref="B14">
    <cfRule type="expression" dxfId="61" priority="11">
      <formula>$C$12="Fix"</formula>
    </cfRule>
  </conditionalFormatting>
  <conditionalFormatting sqref="B15">
    <cfRule type="expression" dxfId="60" priority="10">
      <formula>$C$12="Fix"</formula>
    </cfRule>
  </conditionalFormatting>
  <conditionalFormatting sqref="C14:D14">
    <cfRule type="expression" dxfId="59" priority="9">
      <formula>$C$12="Fix"</formula>
    </cfRule>
  </conditionalFormatting>
  <conditionalFormatting sqref="C15:D15">
    <cfRule type="expression" dxfId="58" priority="8">
      <formula>$C$12="Fix"</formula>
    </cfRule>
  </conditionalFormatting>
  <conditionalFormatting sqref="I16">
    <cfRule type="expression" dxfId="57" priority="25" stopIfTrue="1">
      <formula>#REF!=""</formula>
    </cfRule>
  </conditionalFormatting>
  <conditionalFormatting sqref="E14">
    <cfRule type="expression" dxfId="56" priority="7">
      <formula>$C$12="Fix"</formula>
    </cfRule>
  </conditionalFormatting>
  <conditionalFormatting sqref="C13:D13">
    <cfRule type="expression" dxfId="55" priority="6">
      <formula>$C$12="Variable"</formula>
    </cfRule>
  </conditionalFormatting>
  <conditionalFormatting sqref="A60:A62">
    <cfRule type="expression" dxfId="54" priority="5">
      <formula>$C$12="Fix"</formula>
    </cfRule>
  </conditionalFormatting>
  <conditionalFormatting sqref="A63">
    <cfRule type="expression" dxfId="53" priority="4">
      <formula>$C$12="Fix"</formula>
    </cfRule>
  </conditionalFormatting>
  <conditionalFormatting sqref="F47">
    <cfRule type="expression" dxfId="52" priority="3">
      <formula>$C$12="Fix"</formula>
    </cfRule>
  </conditionalFormatting>
  <conditionalFormatting sqref="D16">
    <cfRule type="expression" dxfId="51" priority="2">
      <formula>$C$12="Fix"</formula>
    </cfRule>
  </conditionalFormatting>
  <conditionalFormatting sqref="D18">
    <cfRule type="expression" dxfId="50"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7" fitToHeight="2"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25" t="str">
        <f>'1.4.4'!C1</f>
        <v>Control permanent no planificable</v>
      </c>
      <c r="D1" s="25"/>
    </row>
    <row r="2" spans="1:4" x14ac:dyDescent="0.2">
      <c r="A2" s="26" t="s">
        <v>223</v>
      </c>
      <c r="B2" s="26" t="str">
        <f>'1.4.4'!B2</f>
        <v>1.4</v>
      </c>
      <c r="C2" s="26" t="str">
        <f>'1.4.4'!C2</f>
        <v>Endeutament</v>
      </c>
      <c r="D2" s="26"/>
    </row>
    <row r="3" spans="1:4" ht="25.5" x14ac:dyDescent="0.2">
      <c r="A3" s="59" t="s">
        <v>224</v>
      </c>
      <c r="B3" s="59" t="str">
        <f>Inventari!C29</f>
        <v>1.4.5</v>
      </c>
      <c r="C3" s="53" t="str">
        <f>Inventari!D29</f>
        <v>Concessió d'avals a les operacions de crèdit concertades per persones o entitats amb les que l'entitat local contracti obres o serveis o bé explotin concessions</v>
      </c>
      <c r="D3" s="803"/>
    </row>
    <row r="4" spans="1:4" x14ac:dyDescent="0.2">
      <c r="A4" s="66"/>
      <c r="C4" s="169"/>
      <c r="D4" s="842"/>
    </row>
    <row r="5" spans="1:4" x14ac:dyDescent="0.2">
      <c r="A5" s="62"/>
      <c r="B5" s="54" t="s">
        <v>225</v>
      </c>
      <c r="C5" s="47" t="s">
        <v>226</v>
      </c>
      <c r="D5" s="802"/>
    </row>
    <row r="6" spans="1:4" ht="25.5" x14ac:dyDescent="0.2">
      <c r="A6" s="46"/>
      <c r="B6" s="79" t="str">
        <f>Inventari!E29</f>
        <v>Art. 49.6 i .8 RDLeg 2/2004</v>
      </c>
      <c r="C6" s="45" t="str">
        <f>Inventari!F29</f>
        <v>La concessió d'avals a persones o entitats contractades per obres o serveis, o explotadores de concessions, haurà d'acordar-se previ informe de la intervenció.</v>
      </c>
      <c r="D6" s="135"/>
    </row>
    <row r="7" spans="1:4" x14ac:dyDescent="0.2">
      <c r="A7" s="61"/>
      <c r="B7" s="85"/>
      <c r="C7" s="64"/>
      <c r="D7" s="840"/>
    </row>
    <row r="8" spans="1:4" x14ac:dyDescent="0.2">
      <c r="A8" s="62" t="s">
        <v>227</v>
      </c>
      <c r="B8" s="54" t="s">
        <v>225</v>
      </c>
      <c r="C8" s="63" t="str">
        <f>'1.1.1'!C8</f>
        <v>Aspectes a revisar</v>
      </c>
      <c r="D8" s="802" t="s">
        <v>1253</v>
      </c>
    </row>
    <row r="9" spans="1:4" ht="25.5" x14ac:dyDescent="0.2">
      <c r="A9" s="117" t="s">
        <v>229</v>
      </c>
      <c r="B9" s="199" t="s">
        <v>230</v>
      </c>
      <c r="C9" s="201" t="s">
        <v>231</v>
      </c>
      <c r="D9" s="805" t="s">
        <v>1254</v>
      </c>
    </row>
    <row r="10" spans="1:4" ht="25.5" x14ac:dyDescent="0.2">
      <c r="A10" s="118" t="s">
        <v>232</v>
      </c>
      <c r="B10" s="31" t="s">
        <v>233</v>
      </c>
      <c r="C10" s="121" t="s">
        <v>234</v>
      </c>
      <c r="D10" s="807" t="s">
        <v>1254</v>
      </c>
    </row>
    <row r="11" spans="1:4" ht="25.5" x14ac:dyDescent="0.2">
      <c r="A11" s="177" t="s">
        <v>235</v>
      </c>
      <c r="B11" s="229" t="s">
        <v>1298</v>
      </c>
      <c r="C11" s="220" t="s">
        <v>1133</v>
      </c>
      <c r="D11" s="843" t="s">
        <v>1254</v>
      </c>
    </row>
    <row r="12" spans="1:4" ht="25.5" x14ac:dyDescent="0.2">
      <c r="A12" s="118" t="s">
        <v>238</v>
      </c>
      <c r="B12" s="171" t="s">
        <v>1298</v>
      </c>
      <c r="C12" s="223" t="s">
        <v>1134</v>
      </c>
      <c r="D12" s="846" t="s">
        <v>1254</v>
      </c>
    </row>
    <row r="13" spans="1:4" ht="72.75" customHeight="1" x14ac:dyDescent="0.2">
      <c r="A13" s="118" t="s">
        <v>240</v>
      </c>
      <c r="B13" s="131" t="s">
        <v>1078</v>
      </c>
      <c r="C13" s="131" t="s">
        <v>1023</v>
      </c>
      <c r="D13" s="800" t="s">
        <v>1254</v>
      </c>
    </row>
    <row r="14" spans="1:4" ht="25.5" x14ac:dyDescent="0.2">
      <c r="A14" s="118" t="s">
        <v>243</v>
      </c>
      <c r="B14" s="131" t="s">
        <v>1135</v>
      </c>
      <c r="C14" s="131" t="s">
        <v>1136</v>
      </c>
      <c r="D14" s="800" t="s">
        <v>1254</v>
      </c>
    </row>
    <row r="15" spans="1:4" s="136" customFormat="1" ht="25.5" x14ac:dyDescent="0.2">
      <c r="A15" s="118" t="s">
        <v>246</v>
      </c>
      <c r="B15" s="140" t="s">
        <v>1137</v>
      </c>
      <c r="C15" s="141" t="s">
        <v>1138</v>
      </c>
      <c r="D15" s="816" t="s">
        <v>1254</v>
      </c>
    </row>
    <row r="16" spans="1:4" ht="25.5" x14ac:dyDescent="0.2">
      <c r="A16" s="118" t="s">
        <v>249</v>
      </c>
      <c r="B16" s="131" t="s">
        <v>1137</v>
      </c>
      <c r="C16" s="131" t="s">
        <v>1139</v>
      </c>
      <c r="D16" s="800" t="s">
        <v>1254</v>
      </c>
    </row>
    <row r="17" spans="1:5" ht="25.5" x14ac:dyDescent="0.2">
      <c r="A17" s="118" t="s">
        <v>252</v>
      </c>
      <c r="B17" s="131" t="s">
        <v>1137</v>
      </c>
      <c r="C17" s="131" t="s">
        <v>1140</v>
      </c>
      <c r="D17" s="800" t="s">
        <v>1254</v>
      </c>
    </row>
    <row r="18" spans="1:5" ht="51" x14ac:dyDescent="0.2">
      <c r="A18" s="118" t="s">
        <v>255</v>
      </c>
      <c r="B18" s="83" t="s">
        <v>1297</v>
      </c>
      <c r="C18" s="84" t="s">
        <v>1141</v>
      </c>
      <c r="D18" s="841" t="s">
        <v>1254</v>
      </c>
      <c r="E18" s="137" t="s">
        <v>282</v>
      </c>
    </row>
    <row r="19" spans="1:5" ht="38.25" x14ac:dyDescent="0.2">
      <c r="A19" s="118" t="s">
        <v>258</v>
      </c>
      <c r="B19" s="141" t="s">
        <v>1086</v>
      </c>
      <c r="C19" s="31" t="s">
        <v>1087</v>
      </c>
      <c r="D19" s="818" t="s">
        <v>1254</v>
      </c>
    </row>
    <row r="20" spans="1:5" x14ac:dyDescent="0.2">
      <c r="A20" s="62" t="s">
        <v>337</v>
      </c>
      <c r="B20" s="54" t="s">
        <v>225</v>
      </c>
      <c r="C20" s="63" t="s">
        <v>338</v>
      </c>
      <c r="D20" s="802"/>
    </row>
    <row r="21" spans="1:5" x14ac:dyDescent="0.2">
      <c r="A21" s="118" t="s">
        <v>339</v>
      </c>
      <c r="B21" s="31"/>
      <c r="C21" s="31" t="s">
        <v>340</v>
      </c>
      <c r="D21" s="807" t="s">
        <v>1255</v>
      </c>
    </row>
    <row r="22" spans="1:5" x14ac:dyDescent="0.2">
      <c r="A22" s="62" t="s">
        <v>341</v>
      </c>
      <c r="B22" s="54" t="s">
        <v>225</v>
      </c>
      <c r="C22" s="63" t="s">
        <v>342</v>
      </c>
      <c r="D22" s="802"/>
    </row>
    <row r="23" spans="1:5" ht="63.75" x14ac:dyDescent="0.2">
      <c r="A23" s="118" t="s">
        <v>343</v>
      </c>
      <c r="B23" s="141" t="s">
        <v>1022</v>
      </c>
      <c r="C23" s="31" t="s">
        <v>1023</v>
      </c>
      <c r="D23" s="818" t="s">
        <v>1254</v>
      </c>
    </row>
    <row r="24" spans="1:5" x14ac:dyDescent="0.2">
      <c r="A24" s="62" t="s">
        <v>358</v>
      </c>
      <c r="B24" s="54" t="s">
        <v>225</v>
      </c>
      <c r="C24" s="78" t="s">
        <v>359</v>
      </c>
      <c r="D24" s="802"/>
    </row>
    <row r="25" spans="1:5" x14ac:dyDescent="0.2">
      <c r="A25" s="127" t="s">
        <v>360</v>
      </c>
      <c r="B25" s="32"/>
      <c r="C25" s="36" t="s">
        <v>340</v>
      </c>
      <c r="D25" s="810" t="s">
        <v>1255</v>
      </c>
    </row>
    <row r="30" spans="1:5" x14ac:dyDescent="0.2">
      <c r="B30" s="91"/>
      <c r="C30" s="91"/>
      <c r="D30" s="91"/>
    </row>
  </sheetData>
  <printOptions horizontalCentered="1"/>
  <pageMargins left="0.70866141732283472" right="0.70866141732283472" top="1.0629921259842521" bottom="0.74803149606299213" header="0.31496062992125984" footer="0.31496062992125984"/>
  <pageSetup paperSize="9" scale="78"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zoomScaleNormal="95" zoomScaleSheetLayoutView="100" workbookViewId="0">
      <selection activeCell="B1" sqref="B1"/>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2.140625" style="704" customWidth="1"/>
    <col min="9" max="10" width="9.42578125" style="704" customWidth="1"/>
    <col min="11" max="23" width="9.42578125" style="706" customWidth="1"/>
    <col min="24" max="253" width="9.140625" style="706" customWidth="1"/>
    <col min="254" max="16384" width="11.42578125" style="706"/>
  </cols>
  <sheetData>
    <row r="1" spans="1:10" s="667" customFormat="1" ht="25.5" customHeight="1" x14ac:dyDescent="0.2">
      <c r="A1" s="891" t="s">
        <v>154</v>
      </c>
      <c r="B1" s="892" t="s">
        <v>1306</v>
      </c>
      <c r="C1" s="1150" t="s">
        <v>155</v>
      </c>
      <c r="D1" s="1150"/>
      <c r="E1" s="1150"/>
      <c r="F1" s="1150"/>
      <c r="G1" s="1150"/>
      <c r="H1" s="1150"/>
    </row>
    <row r="2" spans="1:10" s="245" customFormat="1" ht="12.75" customHeight="1" x14ac:dyDescent="0.2">
      <c r="B2" s="888" t="s">
        <v>1307</v>
      </c>
      <c r="C2" s="1088" t="s">
        <v>1313</v>
      </c>
      <c r="D2" s="1088"/>
      <c r="E2" s="1088"/>
      <c r="F2" s="1088"/>
      <c r="G2" s="1088"/>
      <c r="H2" s="1088"/>
    </row>
    <row r="3" spans="1:10" ht="15.75" x14ac:dyDescent="0.25">
      <c r="A3" s="702"/>
      <c r="B3" s="707"/>
      <c r="C3" s="707"/>
      <c r="D3" s="707"/>
      <c r="E3" s="703"/>
      <c r="F3" s="703"/>
      <c r="G3" s="703"/>
      <c r="H3" s="703"/>
      <c r="J3" s="705"/>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49" priority="16" stopIfTrue="1">
      <formula>C7="operació a llarg termini"</formula>
    </cfRule>
  </conditionalFormatting>
  <conditionalFormatting sqref="G19">
    <cfRule type="expression" dxfId="48" priority="17" stopIfTrue="1">
      <formula>C7="operació a llarg termini"</formula>
    </cfRule>
  </conditionalFormatting>
  <conditionalFormatting sqref="C21:D21">
    <cfRule type="expression" dxfId="47" priority="18" stopIfTrue="1">
      <formula>C7="operació a curt termini"</formula>
    </cfRule>
  </conditionalFormatting>
  <conditionalFormatting sqref="C22:D22">
    <cfRule type="expression" dxfId="46" priority="19" stopIfTrue="1">
      <formula>C7="operació a curt termini"</formula>
    </cfRule>
  </conditionalFormatting>
  <conditionalFormatting sqref="C23:D23">
    <cfRule type="expression" dxfId="45" priority="20" stopIfTrue="1">
      <formula>C7="operació a curt termini"</formula>
    </cfRule>
  </conditionalFormatting>
  <conditionalFormatting sqref="C24:D24">
    <cfRule type="expression" dxfId="44" priority="21" stopIfTrue="1">
      <formula>C7="operació a curt termini"</formula>
    </cfRule>
  </conditionalFormatting>
  <conditionalFormatting sqref="C25:D26">
    <cfRule type="expression" dxfId="43" priority="22" stopIfTrue="1">
      <formula>C7="operació a curt termini"</formula>
    </cfRule>
  </conditionalFormatting>
  <conditionalFormatting sqref="C58:D58">
    <cfRule type="cellIs" dxfId="42" priority="14" stopIfTrue="1" operator="equal">
      <formula>"No compleix"</formula>
    </cfRule>
    <cfRule type="cellIs" dxfId="41" priority="15" stopIfTrue="1" operator="equal">
      <formula>"compleix ppi. prudència"</formula>
    </cfRule>
  </conditionalFormatting>
  <conditionalFormatting sqref="C28:D28">
    <cfRule type="expression" dxfId="40" priority="23" stopIfTrue="1">
      <formula>C8="operació a curt termini"</formula>
    </cfRule>
  </conditionalFormatting>
  <conditionalFormatting sqref="C27:D27">
    <cfRule type="expression" dxfId="39" priority="24" stopIfTrue="1">
      <formula>C8="operació a curt termini"</formula>
    </cfRule>
  </conditionalFormatting>
  <conditionalFormatting sqref="C39:D40">
    <cfRule type="expression" dxfId="38" priority="13" stopIfTrue="1">
      <formula>C24="operació a curt termini"</formula>
    </cfRule>
  </conditionalFormatting>
  <conditionalFormatting sqref="B13">
    <cfRule type="expression" dxfId="37" priority="12">
      <formula>$C$12="Variable"</formula>
    </cfRule>
  </conditionalFormatting>
  <conditionalFormatting sqref="B14">
    <cfRule type="expression" dxfId="36" priority="11">
      <formula>$C$12="Fix"</formula>
    </cfRule>
  </conditionalFormatting>
  <conditionalFormatting sqref="B15">
    <cfRule type="expression" dxfId="35" priority="10">
      <formula>$C$12="Fix"</formula>
    </cfRule>
  </conditionalFormatting>
  <conditionalFormatting sqref="C14:D14">
    <cfRule type="expression" dxfId="34" priority="9">
      <formula>$C$12="Fix"</formula>
    </cfRule>
  </conditionalFormatting>
  <conditionalFormatting sqref="C15:D15">
    <cfRule type="expression" dxfId="33" priority="8">
      <formula>$C$12="Fix"</formula>
    </cfRule>
  </conditionalFormatting>
  <conditionalFormatting sqref="I16">
    <cfRule type="expression" dxfId="32" priority="25" stopIfTrue="1">
      <formula>#REF!=""</formula>
    </cfRule>
  </conditionalFormatting>
  <conditionalFormatting sqref="E14">
    <cfRule type="expression" dxfId="31" priority="7">
      <formula>$C$12="Fix"</formula>
    </cfRule>
  </conditionalFormatting>
  <conditionalFormatting sqref="C13:D13">
    <cfRule type="expression" dxfId="30" priority="6">
      <formula>$C$12="Variable"</formula>
    </cfRule>
  </conditionalFormatting>
  <conditionalFormatting sqref="A60:A62">
    <cfRule type="expression" dxfId="29" priority="5">
      <formula>$C$12="Fix"</formula>
    </cfRule>
  </conditionalFormatting>
  <conditionalFormatting sqref="A63">
    <cfRule type="expression" dxfId="28" priority="4">
      <formula>$C$12="Fix"</formula>
    </cfRule>
  </conditionalFormatting>
  <conditionalFormatting sqref="F47">
    <cfRule type="expression" dxfId="27" priority="3">
      <formula>$C$12="Fix"</formula>
    </cfRule>
  </conditionalFormatting>
  <conditionalFormatting sqref="D16">
    <cfRule type="expression" dxfId="26" priority="2">
      <formula>$C$12="Fix"</formula>
    </cfRule>
  </conditionalFormatting>
  <conditionalFormatting sqref="D18">
    <cfRule type="expression" dxfId="25"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106" zoomScaleNormal="100" zoomScaleSheetLayoutView="106"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'1.4.5'!B1</f>
        <v>1.</v>
      </c>
      <c r="C1" s="25" t="str">
        <f>'1.4.5'!C1</f>
        <v>Control permanent no planificable</v>
      </c>
      <c r="D1" s="25"/>
    </row>
    <row r="2" spans="1:4" x14ac:dyDescent="0.2">
      <c r="A2" s="26" t="s">
        <v>223</v>
      </c>
      <c r="B2" s="26" t="str">
        <f>'1.4.5'!B2</f>
        <v>1.4</v>
      </c>
      <c r="C2" s="26" t="str">
        <f>'1.4.5'!C2</f>
        <v>Endeutament</v>
      </c>
      <c r="D2" s="26"/>
    </row>
    <row r="3" spans="1:4" ht="25.5" x14ac:dyDescent="0.2">
      <c r="A3" s="59" t="s">
        <v>224</v>
      </c>
      <c r="B3" s="59" t="str">
        <f>Inventari!C30</f>
        <v>1.4.6</v>
      </c>
      <c r="C3" s="53" t="str">
        <f>Inventari!D30</f>
        <v>Concessió d'avals a societats mercantils participades per persones o entitats privades amb quota de participació en el capital social no inferior al 30%</v>
      </c>
      <c r="D3" s="803"/>
    </row>
    <row r="4" spans="1:4" x14ac:dyDescent="0.2">
      <c r="A4" s="66"/>
      <c r="C4" s="169"/>
      <c r="D4" s="842"/>
    </row>
    <row r="5" spans="1:4" x14ac:dyDescent="0.2">
      <c r="A5" s="62"/>
      <c r="B5" s="54" t="s">
        <v>225</v>
      </c>
      <c r="C5" s="47" t="s">
        <v>226</v>
      </c>
      <c r="D5" s="802"/>
    </row>
    <row r="6" spans="1:4" ht="25.5" x14ac:dyDescent="0.2">
      <c r="A6" s="65"/>
      <c r="B6" s="147" t="str">
        <f>Inventari!E30</f>
        <v>Art. 49.7 i .8 RDLeg 2/2004</v>
      </c>
      <c r="C6" s="34" t="str">
        <f>Inventari!F30</f>
        <v>La concessió d'avals a societats mercantils participades per persones o entitats privades i amb una quota de participació en el capital social no inferior al 30%, haurà d'acordar-se previ informe de la intervenció.</v>
      </c>
      <c r="D6" s="847"/>
    </row>
    <row r="7" spans="1:4" x14ac:dyDescent="0.2">
      <c r="A7" s="61"/>
      <c r="B7" s="85"/>
      <c r="C7" s="64"/>
      <c r="D7" s="840"/>
    </row>
    <row r="8" spans="1:4" x14ac:dyDescent="0.2">
      <c r="A8" s="62" t="s">
        <v>227</v>
      </c>
      <c r="B8" s="54" t="s">
        <v>225</v>
      </c>
      <c r="C8" s="63" t="str">
        <f>'1.1.1'!C8</f>
        <v>Aspectes a revisar</v>
      </c>
      <c r="D8" s="802" t="s">
        <v>1253</v>
      </c>
    </row>
    <row r="9" spans="1:4" ht="25.5" x14ac:dyDescent="0.2">
      <c r="A9" s="117" t="s">
        <v>229</v>
      </c>
      <c r="B9" s="199" t="s">
        <v>230</v>
      </c>
      <c r="C9" s="201" t="s">
        <v>231</v>
      </c>
      <c r="D9" s="805" t="s">
        <v>1254</v>
      </c>
    </row>
    <row r="10" spans="1:4" ht="25.5" x14ac:dyDescent="0.2">
      <c r="A10" s="118" t="s">
        <v>232</v>
      </c>
      <c r="B10" s="31" t="s">
        <v>233</v>
      </c>
      <c r="C10" s="185" t="s">
        <v>234</v>
      </c>
      <c r="D10" s="807" t="s">
        <v>1254</v>
      </c>
    </row>
    <row r="11" spans="1:4" ht="25.5" x14ac:dyDescent="0.2">
      <c r="A11" s="177" t="s">
        <v>235</v>
      </c>
      <c r="B11" s="229" t="s">
        <v>1298</v>
      </c>
      <c r="C11" s="230" t="s">
        <v>1133</v>
      </c>
      <c r="D11" s="843" t="s">
        <v>1254</v>
      </c>
    </row>
    <row r="12" spans="1:4" ht="25.5" x14ac:dyDescent="0.2">
      <c r="A12" s="118" t="s">
        <v>238</v>
      </c>
      <c r="B12" s="171" t="s">
        <v>1298</v>
      </c>
      <c r="C12" s="223" t="s">
        <v>1134</v>
      </c>
      <c r="D12" s="846" t="s">
        <v>1254</v>
      </c>
    </row>
    <row r="13" spans="1:4" ht="25.5" x14ac:dyDescent="0.2">
      <c r="A13" s="177" t="s">
        <v>240</v>
      </c>
      <c r="B13" s="131" t="s">
        <v>1135</v>
      </c>
      <c r="C13" s="131" t="s">
        <v>1136</v>
      </c>
      <c r="D13" s="800" t="s">
        <v>1254</v>
      </c>
    </row>
    <row r="14" spans="1:4" ht="67.5" customHeight="1" x14ac:dyDescent="0.2">
      <c r="A14" s="177" t="s">
        <v>243</v>
      </c>
      <c r="B14" s="131" t="s">
        <v>1078</v>
      </c>
      <c r="C14" s="131" t="s">
        <v>1023</v>
      </c>
      <c r="D14" s="800" t="s">
        <v>1254</v>
      </c>
    </row>
    <row r="15" spans="1:4" s="136" customFormat="1" ht="25.5" x14ac:dyDescent="0.2">
      <c r="A15" s="177" t="s">
        <v>246</v>
      </c>
      <c r="B15" s="141" t="s">
        <v>1142</v>
      </c>
      <c r="C15" s="141" t="s">
        <v>1143</v>
      </c>
      <c r="D15" s="818" t="s">
        <v>1254</v>
      </c>
    </row>
    <row r="16" spans="1:4" ht="25.5" x14ac:dyDescent="0.2">
      <c r="A16" s="177" t="s">
        <v>249</v>
      </c>
      <c r="B16" s="131" t="s">
        <v>1142</v>
      </c>
      <c r="C16" s="141" t="s">
        <v>1144</v>
      </c>
      <c r="D16" s="800" t="s">
        <v>1254</v>
      </c>
    </row>
    <row r="17" spans="1:5" ht="58.5" customHeight="1" x14ac:dyDescent="0.2">
      <c r="A17" s="177" t="s">
        <v>252</v>
      </c>
      <c r="B17" s="83" t="s">
        <v>1299</v>
      </c>
      <c r="C17" s="84" t="s">
        <v>1141</v>
      </c>
      <c r="D17" s="841" t="s">
        <v>1254</v>
      </c>
      <c r="E17" s="137" t="s">
        <v>282</v>
      </c>
    </row>
    <row r="18" spans="1:5" ht="58.5" customHeight="1" x14ac:dyDescent="0.2">
      <c r="A18" s="177" t="s">
        <v>255</v>
      </c>
      <c r="B18" s="215" t="s">
        <v>1086</v>
      </c>
      <c r="C18" s="219" t="s">
        <v>1087</v>
      </c>
      <c r="D18" s="825" t="s">
        <v>1254</v>
      </c>
    </row>
    <row r="19" spans="1:5" x14ac:dyDescent="0.2">
      <c r="A19" s="62" t="s">
        <v>337</v>
      </c>
      <c r="B19" s="54" t="s">
        <v>225</v>
      </c>
      <c r="C19" s="63" t="s">
        <v>338</v>
      </c>
      <c r="D19" s="802"/>
    </row>
    <row r="20" spans="1:5" x14ac:dyDescent="0.2">
      <c r="A20" s="118" t="s">
        <v>339</v>
      </c>
      <c r="B20" s="31"/>
      <c r="C20" s="31" t="s">
        <v>340</v>
      </c>
      <c r="D20" s="807" t="s">
        <v>1255</v>
      </c>
    </row>
    <row r="21" spans="1:5" x14ac:dyDescent="0.2">
      <c r="A21" s="62" t="s">
        <v>341</v>
      </c>
      <c r="B21" s="54" t="s">
        <v>225</v>
      </c>
      <c r="C21" s="63" t="s">
        <v>342</v>
      </c>
      <c r="D21" s="802"/>
    </row>
    <row r="22" spans="1:5" ht="63.75" x14ac:dyDescent="0.2">
      <c r="A22" s="118" t="s">
        <v>343</v>
      </c>
      <c r="B22" s="141" t="s">
        <v>1022</v>
      </c>
      <c r="C22" s="31" t="s">
        <v>1023</v>
      </c>
      <c r="D22" s="818" t="s">
        <v>1254</v>
      </c>
    </row>
    <row r="23" spans="1:5" x14ac:dyDescent="0.2">
      <c r="A23" s="62" t="s">
        <v>358</v>
      </c>
      <c r="B23" s="54" t="s">
        <v>225</v>
      </c>
      <c r="C23" s="78" t="s">
        <v>359</v>
      </c>
      <c r="D23" s="802"/>
    </row>
    <row r="24" spans="1:5" x14ac:dyDescent="0.2">
      <c r="A24" s="127" t="s">
        <v>360</v>
      </c>
      <c r="B24" s="32"/>
      <c r="C24" s="36" t="s">
        <v>340</v>
      </c>
      <c r="D24" s="810" t="s">
        <v>1255</v>
      </c>
    </row>
  </sheetData>
  <printOptions horizontalCentered="1"/>
  <pageMargins left="0.70866141732283472" right="0.70866141732283472" top="1.0629921259842521" bottom="0.74803149606299213" header="0.31496062992125984" footer="0.31496062992125984"/>
  <pageSetup paperSize="9" scale="78"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view="pageLayout" topLeftCell="A43" zoomScaleNormal="95" zoomScaleSheetLayoutView="118" workbookViewId="0">
      <selection activeCell="B62" sqref="B62:H62"/>
    </sheetView>
  </sheetViews>
  <sheetFormatPr defaultColWidth="11.42578125" defaultRowHeight="12.75" x14ac:dyDescent="0.2"/>
  <cols>
    <col min="1" max="1" width="6.140625" style="706" customWidth="1"/>
    <col min="2" max="2" width="33.85546875" style="704" customWidth="1"/>
    <col min="3" max="3" width="25.28515625" style="704" customWidth="1"/>
    <col min="4" max="4" width="3.28515625" style="704" customWidth="1"/>
    <col min="5" max="5" width="22.28515625" style="704" customWidth="1"/>
    <col min="6" max="6" width="3.42578125" style="704" customWidth="1"/>
    <col min="7" max="7" width="2.28515625" style="704" customWidth="1"/>
    <col min="8" max="8" width="32.140625" style="704" customWidth="1"/>
    <col min="9" max="10" width="9.42578125" style="704" customWidth="1"/>
    <col min="11" max="23" width="9.42578125" style="706" customWidth="1"/>
    <col min="24" max="253" width="9.140625" style="706" customWidth="1"/>
    <col min="254" max="16384" width="11.42578125" style="706"/>
  </cols>
  <sheetData>
    <row r="1" spans="1:10" s="667" customFormat="1" ht="33" customHeight="1" x14ac:dyDescent="0.2">
      <c r="A1" s="893" t="s">
        <v>158</v>
      </c>
      <c r="B1" s="892" t="s">
        <v>1306</v>
      </c>
      <c r="C1" s="1150" t="s">
        <v>159</v>
      </c>
      <c r="D1" s="1150"/>
      <c r="E1" s="1150"/>
      <c r="F1" s="1150"/>
      <c r="G1" s="1150"/>
      <c r="H1" s="1150"/>
    </row>
    <row r="2" spans="1:10" s="245" customFormat="1" ht="12.75" customHeight="1" x14ac:dyDescent="0.2">
      <c r="B2" s="888" t="s">
        <v>1307</v>
      </c>
      <c r="C2" s="1088" t="s">
        <v>1316</v>
      </c>
      <c r="D2" s="1088"/>
      <c r="E2" s="1088"/>
      <c r="F2" s="1088"/>
      <c r="G2" s="1088"/>
      <c r="H2" s="1088"/>
    </row>
    <row r="3" spans="1:10" ht="12.75" customHeight="1" x14ac:dyDescent="0.25">
      <c r="A3" s="702"/>
      <c r="B3" s="707"/>
      <c r="C3" s="707"/>
      <c r="D3" s="707"/>
      <c r="E3" s="703"/>
      <c r="F3" s="703"/>
      <c r="G3" s="703"/>
      <c r="H3" s="703"/>
      <c r="J3" s="705"/>
    </row>
    <row r="4" spans="1:10" ht="15.75" x14ac:dyDescent="0.25">
      <c r="A4" s="702"/>
      <c r="B4" s="708" t="s">
        <v>1040</v>
      </c>
      <c r="C4" s="706"/>
      <c r="D4" s="706"/>
      <c r="E4" s="706"/>
      <c r="F4" s="706"/>
      <c r="H4" s="707"/>
      <c r="J4" s="705"/>
    </row>
    <row r="5" spans="1:10" ht="15.75" x14ac:dyDescent="0.25">
      <c r="A5" s="702"/>
      <c r="B5" s="708"/>
      <c r="C5" s="709"/>
      <c r="D5" s="709"/>
      <c r="H5" s="707"/>
      <c r="J5" s="705"/>
    </row>
    <row r="6" spans="1:10" ht="15.75" x14ac:dyDescent="0.25">
      <c r="A6" s="702"/>
      <c r="B6" s="710" t="s">
        <v>1286</v>
      </c>
      <c r="C6" s="747"/>
      <c r="D6" s="759"/>
      <c r="H6" s="779"/>
    </row>
    <row r="7" spans="1:10" x14ac:dyDescent="0.2">
      <c r="A7" s="711"/>
      <c r="B7" s="780" t="s">
        <v>1041</v>
      </c>
      <c r="C7" s="746"/>
      <c r="D7" s="760"/>
      <c r="H7" s="781"/>
    </row>
    <row r="8" spans="1:10" x14ac:dyDescent="0.2">
      <c r="B8" s="780" t="s">
        <v>1042</v>
      </c>
      <c r="C8" s="746"/>
      <c r="D8" s="760"/>
      <c r="H8" s="781"/>
    </row>
    <row r="9" spans="1:10" x14ac:dyDescent="0.2">
      <c r="A9" s="711"/>
      <c r="B9" s="710" t="s">
        <v>1043</v>
      </c>
      <c r="C9" s="748"/>
      <c r="D9" s="761"/>
      <c r="E9" s="706"/>
      <c r="F9" s="706"/>
      <c r="G9" s="706"/>
      <c r="H9" s="782"/>
    </row>
    <row r="10" spans="1:10" x14ac:dyDescent="0.2">
      <c r="A10" s="711"/>
      <c r="B10" s="710" t="s">
        <v>1044</v>
      </c>
      <c r="C10" s="749"/>
      <c r="D10" s="762"/>
      <c r="E10" s="706"/>
      <c r="F10" s="706"/>
      <c r="G10" s="706"/>
      <c r="H10" s="782"/>
    </row>
    <row r="11" spans="1:10" x14ac:dyDescent="0.2">
      <c r="A11" s="711"/>
      <c r="B11" s="710" t="s">
        <v>1045</v>
      </c>
      <c r="C11" s="712"/>
      <c r="D11" s="761"/>
      <c r="E11" s="706"/>
      <c r="F11" s="706"/>
      <c r="G11" s="706"/>
      <c r="H11" s="782"/>
    </row>
    <row r="12" spans="1:10" x14ac:dyDescent="0.2">
      <c r="A12" s="711"/>
      <c r="B12" s="780" t="s">
        <v>1282</v>
      </c>
      <c r="C12" s="750"/>
      <c r="D12" s="763"/>
      <c r="E12" s="706"/>
      <c r="F12" s="706"/>
      <c r="G12" s="706"/>
      <c r="H12" s="782"/>
    </row>
    <row r="13" spans="1:10" x14ac:dyDescent="0.2">
      <c r="A13" s="711"/>
      <c r="B13" s="710" t="s">
        <v>1046</v>
      </c>
      <c r="C13" s="751"/>
      <c r="D13" s="764"/>
      <c r="E13" s="706"/>
      <c r="F13" s="706"/>
      <c r="G13" s="706"/>
      <c r="H13" s="779"/>
    </row>
    <row r="14" spans="1:10" x14ac:dyDescent="0.2">
      <c r="A14" s="711"/>
      <c r="B14" s="710" t="s">
        <v>1047</v>
      </c>
      <c r="C14" s="752"/>
      <c r="D14" s="774" t="s">
        <v>454</v>
      </c>
      <c r="E14" s="1238" t="s">
        <v>1048</v>
      </c>
      <c r="F14" s="1238"/>
      <c r="G14" s="1238"/>
      <c r="H14" s="1238"/>
    </row>
    <row r="15" spans="1:10" x14ac:dyDescent="0.2">
      <c r="A15" s="711"/>
      <c r="B15" s="710" t="s">
        <v>1289</v>
      </c>
      <c r="C15" s="752"/>
      <c r="D15" s="765"/>
      <c r="E15" s="706"/>
      <c r="F15" s="706"/>
      <c r="G15" s="706"/>
      <c r="H15" s="783"/>
    </row>
    <row r="16" spans="1:10" x14ac:dyDescent="0.2">
      <c r="A16" s="711"/>
      <c r="B16" s="710" t="s">
        <v>1287</v>
      </c>
      <c r="C16" s="714" t="str">
        <f>IF(C7="operació a curt termini",IF(C12="Fix",C13+C10,IF(C12="Variable",SUM(C15+C14+C10))),IF(C12="Fix",C13+C10,IF(C12="Variable",SUM(C15+C14+C10),"")))</f>
        <v/>
      </c>
      <c r="D16" s="774" t="s">
        <v>455</v>
      </c>
      <c r="E16" s="706"/>
      <c r="F16" s="706"/>
      <c r="G16" s="706"/>
      <c r="H16" s="783"/>
      <c r="I16" s="715" t="str">
        <f>IF(C12="Variable","EURIBOR!!!","")</f>
        <v/>
      </c>
    </row>
    <row r="17" spans="1:9" x14ac:dyDescent="0.2">
      <c r="A17" s="711"/>
      <c r="B17" s="780" t="s">
        <v>1049</v>
      </c>
      <c r="C17" s="714"/>
      <c r="D17" s="717"/>
      <c r="E17" s="716"/>
      <c r="F17" s="716"/>
      <c r="G17" s="717"/>
      <c r="H17" s="783"/>
    </row>
    <row r="18" spans="1:9" x14ac:dyDescent="0.2">
      <c r="A18" s="711"/>
      <c r="B18" s="710" t="s">
        <v>1288</v>
      </c>
      <c r="C18" s="714"/>
      <c r="D18" s="774" t="s">
        <v>456</v>
      </c>
      <c r="E18" s="718"/>
      <c r="F18" s="718"/>
      <c r="G18" s="719"/>
    </row>
    <row r="19" spans="1:9" x14ac:dyDescent="0.2">
      <c r="A19" s="711"/>
      <c r="B19" s="710"/>
      <c r="C19" s="753"/>
      <c r="D19" s="766"/>
      <c r="E19" s="720"/>
      <c r="F19" s="720"/>
      <c r="G19" s="784"/>
    </row>
    <row r="20" spans="1:9" x14ac:dyDescent="0.2">
      <c r="A20" s="711"/>
      <c r="B20" s="710" t="s">
        <v>1050</v>
      </c>
      <c r="C20" s="753"/>
      <c r="D20" s="766"/>
      <c r="E20" s="720"/>
      <c r="F20" s="720"/>
      <c r="G20" s="720"/>
    </row>
    <row r="21" spans="1:9" x14ac:dyDescent="0.2">
      <c r="A21" s="711"/>
      <c r="B21" s="785" t="s">
        <v>1051</v>
      </c>
      <c r="C21" s="753"/>
      <c r="D21" s="766"/>
    </row>
    <row r="22" spans="1:9" x14ac:dyDescent="0.2">
      <c r="A22" s="711"/>
      <c r="B22" s="780" t="s">
        <v>1052</v>
      </c>
      <c r="C22" s="753"/>
      <c r="D22" s="766"/>
    </row>
    <row r="23" spans="1:9" x14ac:dyDescent="0.2">
      <c r="A23" s="711"/>
      <c r="B23" s="710" t="s">
        <v>1283</v>
      </c>
      <c r="C23" s="754" t="str">
        <f>IFERROR(C20*C25,"")</f>
        <v/>
      </c>
      <c r="D23" s="724"/>
    </row>
    <row r="24" spans="1:9" x14ac:dyDescent="0.2">
      <c r="A24" s="711"/>
      <c r="B24" s="710" t="s">
        <v>1053</v>
      </c>
      <c r="C24" s="721"/>
      <c r="D24" s="724"/>
    </row>
    <row r="25" spans="1:9" x14ac:dyDescent="0.2">
      <c r="A25" s="711"/>
      <c r="B25" s="710" t="s">
        <v>1054</v>
      </c>
      <c r="C25" s="721" t="str">
        <f>IFERROR(C24/C19,"")</f>
        <v/>
      </c>
      <c r="D25" s="724"/>
    </row>
    <row r="26" spans="1:9" x14ac:dyDescent="0.2">
      <c r="A26" s="711"/>
      <c r="B26" s="722"/>
      <c r="C26" s="723"/>
      <c r="D26" s="723"/>
    </row>
    <row r="27" spans="1:9" x14ac:dyDescent="0.2">
      <c r="A27" s="711"/>
      <c r="B27" s="722"/>
      <c r="C27" s="723"/>
      <c r="D27" s="723"/>
    </row>
    <row r="28" spans="1:9" x14ac:dyDescent="0.2">
      <c r="A28" s="711"/>
      <c r="B28" s="708" t="s">
        <v>1055</v>
      </c>
      <c r="C28" s="723"/>
      <c r="D28" s="723"/>
    </row>
    <row r="29" spans="1:9" x14ac:dyDescent="0.2">
      <c r="A29" s="711"/>
      <c r="B29" s="719"/>
      <c r="C29" s="724"/>
      <c r="D29" s="724"/>
    </row>
    <row r="30" spans="1:9" x14ac:dyDescent="0.2">
      <c r="A30" s="711"/>
      <c r="B30" s="1239" t="s">
        <v>1056</v>
      </c>
      <c r="C30" s="1239"/>
      <c r="D30" s="1239"/>
      <c r="E30" s="1239"/>
      <c r="F30" s="778"/>
      <c r="G30" s="706"/>
      <c r="H30" s="706"/>
      <c r="I30" s="706"/>
    </row>
    <row r="31" spans="1:9" ht="28.5" customHeight="1" x14ac:dyDescent="0.2">
      <c r="A31" s="711"/>
      <c r="B31" s="1239"/>
      <c r="C31" s="1239"/>
      <c r="D31" s="1239"/>
      <c r="E31" s="1239"/>
      <c r="F31" s="778"/>
    </row>
    <row r="32" spans="1:9" x14ac:dyDescent="0.2">
      <c r="A32" s="711"/>
      <c r="B32" s="778"/>
      <c r="C32" s="778"/>
      <c r="D32" s="778"/>
      <c r="E32" s="778"/>
      <c r="F32" s="778"/>
    </row>
    <row r="33" spans="1:10" x14ac:dyDescent="0.2">
      <c r="A33" s="711"/>
      <c r="B33" s="725"/>
      <c r="C33" s="719" t="s">
        <v>1057</v>
      </c>
      <c r="D33" s="719"/>
    </row>
    <row r="34" spans="1:10" ht="24" x14ac:dyDescent="0.2">
      <c r="A34" s="711"/>
      <c r="B34" s="755" t="s">
        <v>1058</v>
      </c>
      <c r="C34" s="726"/>
      <c r="D34" s="767"/>
    </row>
    <row r="35" spans="1:10" x14ac:dyDescent="0.2">
      <c r="A35" s="711"/>
      <c r="B35" s="725"/>
    </row>
    <row r="36" spans="1:10" x14ac:dyDescent="0.2">
      <c r="A36" s="711"/>
      <c r="B36" s="719"/>
    </row>
    <row r="37" spans="1:10" x14ac:dyDescent="0.2">
      <c r="A37" s="711"/>
      <c r="B37" s="708" t="s">
        <v>1059</v>
      </c>
    </row>
    <row r="38" spans="1:10" x14ac:dyDescent="0.2">
      <c r="A38" s="711"/>
      <c r="B38" s="725"/>
    </row>
    <row r="39" spans="1:10" x14ac:dyDescent="0.2">
      <c r="A39" s="711"/>
      <c r="B39" s="710" t="s">
        <v>1060</v>
      </c>
      <c r="C39" s="727" t="str">
        <f>IFERROR(IF(C7="operació a curt termini",1,IF($C$8="amortització lineal (constant)",(C19+C20+(1/C25))/2,IF($C$8="amortització francès",(C19+C20+(1/C25))/2,""))),"")</f>
        <v/>
      </c>
      <c r="D39" s="768"/>
    </row>
    <row r="40" spans="1:10" x14ac:dyDescent="0.2">
      <c r="A40" s="711"/>
      <c r="B40" s="710" t="s">
        <v>1061</v>
      </c>
      <c r="C40" s="727" t="str">
        <f>IFERROR(IF(C7="operació a curt termini",C19,C39*12),"")</f>
        <v/>
      </c>
      <c r="D40" s="768"/>
    </row>
    <row r="41" spans="1:10" x14ac:dyDescent="0.2">
      <c r="A41" s="711"/>
      <c r="B41" s="710" t="s">
        <v>1062</v>
      </c>
      <c r="C41" s="728">
        <f>IFERROR(IF(C39&lt;10,0,IF((((C39-10)*0.01%)&gt;0.15%),0.15%,(C39-10)*0.01%)),)</f>
        <v>0</v>
      </c>
      <c r="D41" s="769"/>
    </row>
    <row r="42" spans="1:10" x14ac:dyDescent="0.2">
      <c r="A42" s="711"/>
      <c r="B42" s="725"/>
    </row>
    <row r="43" spans="1:10" x14ac:dyDescent="0.2">
      <c r="A43" s="711"/>
      <c r="B43" s="725"/>
    </row>
    <row r="44" spans="1:10" x14ac:dyDescent="0.2">
      <c r="A44" s="711"/>
      <c r="B44" s="708" t="s">
        <v>1063</v>
      </c>
    </row>
    <row r="45" spans="1:10" x14ac:dyDescent="0.2">
      <c r="A45" s="711"/>
      <c r="E45" s="706" t="s">
        <v>1064</v>
      </c>
      <c r="F45" s="706"/>
    </row>
    <row r="46" spans="1:10" x14ac:dyDescent="0.2">
      <c r="A46" s="711"/>
      <c r="B46" s="729"/>
      <c r="C46" s="730" t="s">
        <v>1065</v>
      </c>
      <c r="D46" s="770"/>
      <c r="E46" s="731" t="str">
        <f>IF($C$12="Fix","Tipus fix màxim (%)",IF($C$12="Variable","Diferencial màxim sobre l'Euríbor",""))</f>
        <v/>
      </c>
      <c r="F46" s="707"/>
    </row>
    <row r="47" spans="1:10" x14ac:dyDescent="0.2">
      <c r="A47" s="711"/>
      <c r="B47" s="732" t="s">
        <v>1066</v>
      </c>
      <c r="C47" s="733" t="str">
        <f>C40</f>
        <v/>
      </c>
      <c r="D47" s="771"/>
      <c r="E47" s="756"/>
      <c r="F47" s="774" t="s">
        <v>457</v>
      </c>
      <c r="G47" s="713" t="s">
        <v>1067</v>
      </c>
      <c r="H47" s="706"/>
      <c r="I47" s="713"/>
    </row>
    <row r="48" spans="1:10" x14ac:dyDescent="0.2">
      <c r="A48" s="711"/>
      <c r="B48" s="732" t="s">
        <v>1068</v>
      </c>
      <c r="C48" s="757"/>
      <c r="D48" s="771"/>
      <c r="E48" s="756"/>
      <c r="F48" s="775"/>
      <c r="J48" s="706"/>
    </row>
    <row r="49" spans="1:15" x14ac:dyDescent="0.2">
      <c r="A49" s="711"/>
      <c r="B49" s="732" t="s">
        <v>1069</v>
      </c>
      <c r="C49" s="757"/>
      <c r="D49" s="771"/>
      <c r="E49" s="756"/>
      <c r="F49" s="775"/>
      <c r="J49" s="706"/>
    </row>
    <row r="50" spans="1:15" x14ac:dyDescent="0.2">
      <c r="A50" s="711"/>
      <c r="B50" s="734" t="str">
        <f>IF($C$12="Fix","Tipus fix màxim (%)",IF($C$12="Variable","Diferencial màxim sobre l'Euríbor",""))</f>
        <v/>
      </c>
      <c r="C50" s="735"/>
      <c r="D50" s="772"/>
      <c r="E50" s="735" t="str">
        <f>IFERROR(IF($C$12="Fix",IF((E47&lt;&gt;""),IF($C$25=1,E47,#REF!),IF($C$25=1,FORECAST(C47,E48:E49,C48:C49),FORECAST(C47,#REF!,C48:C49))),IF(E47&lt;&gt;"",E47,FORECAST(C47,E48:E49,C48:C49))),"")</f>
        <v/>
      </c>
      <c r="F50" s="776"/>
      <c r="G50" s="706"/>
      <c r="J50" s="706"/>
    </row>
    <row r="51" spans="1:15" x14ac:dyDescent="0.2">
      <c r="A51" s="711"/>
      <c r="B51" s="706"/>
      <c r="C51" s="706"/>
      <c r="D51" s="706"/>
      <c r="E51" s="706"/>
      <c r="F51" s="706"/>
      <c r="G51" s="706"/>
      <c r="J51" s="706"/>
    </row>
    <row r="52" spans="1:15" x14ac:dyDescent="0.2">
      <c r="A52" s="711"/>
      <c r="B52" s="706"/>
      <c r="C52" s="706"/>
      <c r="D52" s="706"/>
      <c r="E52" s="706"/>
      <c r="F52" s="706"/>
      <c r="G52" s="706"/>
      <c r="J52" s="706"/>
    </row>
    <row r="53" spans="1:15" x14ac:dyDescent="0.2">
      <c r="A53" s="711"/>
      <c r="B53" s="736" t="s">
        <v>1070</v>
      </c>
      <c r="C53" s="706"/>
      <c r="D53" s="706"/>
      <c r="E53" s="706"/>
      <c r="F53" s="706"/>
      <c r="G53" s="706"/>
      <c r="J53" s="706"/>
    </row>
    <row r="54" spans="1:15" x14ac:dyDescent="0.2">
      <c r="A54" s="711"/>
      <c r="B54" s="706"/>
      <c r="E54" s="706"/>
      <c r="F54" s="706"/>
      <c r="H54" s="706"/>
    </row>
    <row r="55" spans="1:15" x14ac:dyDescent="0.2">
      <c r="A55" s="711"/>
      <c r="B55" s="737" t="s">
        <v>1071</v>
      </c>
      <c r="C55" s="738" t="str">
        <f>IFERROR(IF(C12="Variable", Euríbor+Diferencial_tipus_operació+Diferencial_CFE,Diferencial_tipus_operació+Diferencial_CFE),"")</f>
        <v/>
      </c>
      <c r="D55" s="773"/>
      <c r="E55" s="739"/>
      <c r="F55" s="739"/>
      <c r="G55" s="740"/>
    </row>
    <row r="56" spans="1:15" x14ac:dyDescent="0.2">
      <c r="A56" s="711"/>
      <c r="B56" s="737" t="s">
        <v>1287</v>
      </c>
      <c r="C56" s="738" t="str">
        <f>C16</f>
        <v/>
      </c>
      <c r="D56" s="773"/>
      <c r="E56" s="741"/>
      <c r="F56" s="741"/>
    </row>
    <row r="57" spans="1:15" ht="13.5" thickBot="1" x14ac:dyDescent="0.25">
      <c r="A57" s="711"/>
      <c r="C57" s="706"/>
      <c r="D57" s="706"/>
      <c r="E57" s="741"/>
      <c r="F57" s="741"/>
      <c r="N57" s="786"/>
      <c r="O57" s="786"/>
    </row>
    <row r="58" spans="1:15" x14ac:dyDescent="0.2">
      <c r="A58" s="711"/>
      <c r="B58" s="742" t="s">
        <v>1072</v>
      </c>
      <c r="C58" s="743"/>
      <c r="D58" s="707"/>
      <c r="E58" s="741"/>
      <c r="F58" s="741"/>
    </row>
    <row r="59" spans="1:15" x14ac:dyDescent="0.2">
      <c r="A59" s="711"/>
      <c r="C59" s="719"/>
      <c r="D59" s="719"/>
      <c r="E59" s="741"/>
      <c r="F59" s="741"/>
    </row>
    <row r="60" spans="1:15" ht="12.75" customHeight="1" x14ac:dyDescent="0.2">
      <c r="A60" s="777" t="s">
        <v>454</v>
      </c>
      <c r="B60" s="787" t="s">
        <v>1073</v>
      </c>
      <c r="C60" s="707"/>
      <c r="D60" s="707"/>
      <c r="E60" s="744"/>
      <c r="F60" s="744"/>
      <c r="G60" s="745"/>
    </row>
    <row r="61" spans="1:15" ht="28.5" customHeight="1" x14ac:dyDescent="0.2">
      <c r="A61" s="788" t="s">
        <v>455</v>
      </c>
      <c r="B61" s="1237" t="s">
        <v>1074</v>
      </c>
      <c r="C61" s="1237"/>
      <c r="D61" s="1237"/>
      <c r="E61" s="1237"/>
      <c r="F61" s="1237"/>
      <c r="G61" s="1237"/>
      <c r="H61" s="1237"/>
    </row>
    <row r="62" spans="1:15" ht="36" customHeight="1" x14ac:dyDescent="0.2">
      <c r="A62" s="788" t="s">
        <v>456</v>
      </c>
      <c r="B62" s="1237" t="s">
        <v>1381</v>
      </c>
      <c r="C62" s="1237"/>
      <c r="D62" s="1237"/>
      <c r="E62" s="1237"/>
      <c r="F62" s="1237"/>
      <c r="G62" s="1237"/>
      <c r="H62" s="1237"/>
    </row>
    <row r="63" spans="1:15" ht="15" customHeight="1" x14ac:dyDescent="0.2">
      <c r="A63" s="777" t="s">
        <v>457</v>
      </c>
      <c r="B63" s="787" t="s">
        <v>1075</v>
      </c>
    </row>
    <row r="64" spans="1:15" x14ac:dyDescent="0.2">
      <c r="C64" s="706"/>
      <c r="D64" s="706"/>
      <c r="E64" s="706"/>
      <c r="F64" s="706"/>
    </row>
    <row r="65" spans="3:6" x14ac:dyDescent="0.2">
      <c r="C65" s="706"/>
      <c r="D65" s="706"/>
      <c r="E65" s="706"/>
      <c r="F65" s="706"/>
    </row>
    <row r="66" spans="3:6" ht="30" customHeight="1" x14ac:dyDescent="0.2">
      <c r="C66" s="706"/>
      <c r="D66" s="706"/>
      <c r="E66" s="706"/>
      <c r="F66" s="706"/>
    </row>
  </sheetData>
  <mergeCells count="6">
    <mergeCell ref="B62:H62"/>
    <mergeCell ref="C1:H1"/>
    <mergeCell ref="C2:H2"/>
    <mergeCell ref="E14:H14"/>
    <mergeCell ref="B30:E31"/>
    <mergeCell ref="B61:H61"/>
  </mergeCells>
  <conditionalFormatting sqref="G18">
    <cfRule type="expression" dxfId="24" priority="16" stopIfTrue="1">
      <formula>C7="operació a llarg termini"</formula>
    </cfRule>
  </conditionalFormatting>
  <conditionalFormatting sqref="G19">
    <cfRule type="expression" dxfId="23" priority="17" stopIfTrue="1">
      <formula>C7="operació a llarg termini"</formula>
    </cfRule>
  </conditionalFormatting>
  <conditionalFormatting sqref="C21:D21">
    <cfRule type="expression" dxfId="22" priority="18" stopIfTrue="1">
      <formula>C7="operació a curt termini"</formula>
    </cfRule>
  </conditionalFormatting>
  <conditionalFormatting sqref="C22:D22">
    <cfRule type="expression" dxfId="21" priority="19" stopIfTrue="1">
      <formula>C7="operació a curt termini"</formula>
    </cfRule>
  </conditionalFormatting>
  <conditionalFormatting sqref="C23:D23">
    <cfRule type="expression" dxfId="20" priority="20" stopIfTrue="1">
      <formula>C7="operació a curt termini"</formula>
    </cfRule>
  </conditionalFormatting>
  <conditionalFormatting sqref="C24:D24">
    <cfRule type="expression" dxfId="19" priority="21" stopIfTrue="1">
      <formula>C7="operació a curt termini"</formula>
    </cfRule>
  </conditionalFormatting>
  <conditionalFormatting sqref="C25:D26">
    <cfRule type="expression" dxfId="18" priority="22" stopIfTrue="1">
      <formula>C7="operació a curt termini"</formula>
    </cfRule>
  </conditionalFormatting>
  <conditionalFormatting sqref="C58:D58">
    <cfRule type="cellIs" dxfId="17" priority="14" stopIfTrue="1" operator="equal">
      <formula>"No compleix"</formula>
    </cfRule>
    <cfRule type="cellIs" dxfId="16" priority="15" stopIfTrue="1" operator="equal">
      <formula>"compleix ppi. prudència"</formula>
    </cfRule>
  </conditionalFormatting>
  <conditionalFormatting sqref="C28:D28">
    <cfRule type="expression" dxfId="15" priority="23" stopIfTrue="1">
      <formula>C8="operació a curt termini"</formula>
    </cfRule>
  </conditionalFormatting>
  <conditionalFormatting sqref="C27:D27">
    <cfRule type="expression" dxfId="14" priority="24" stopIfTrue="1">
      <formula>C8="operació a curt termini"</formula>
    </cfRule>
  </conditionalFormatting>
  <conditionalFormatting sqref="C39:D40">
    <cfRule type="expression" dxfId="13" priority="13" stopIfTrue="1">
      <formula>C24="operació a curt termini"</formula>
    </cfRule>
  </conditionalFormatting>
  <conditionalFormatting sqref="B13">
    <cfRule type="expression" dxfId="12" priority="12">
      <formula>$C$12="Variable"</formula>
    </cfRule>
  </conditionalFormatting>
  <conditionalFormatting sqref="B14">
    <cfRule type="expression" dxfId="11" priority="11">
      <formula>$C$12="Fix"</formula>
    </cfRule>
  </conditionalFormatting>
  <conditionalFormatting sqref="B15">
    <cfRule type="expression" dxfId="10" priority="10">
      <formula>$C$12="Fix"</formula>
    </cfRule>
  </conditionalFormatting>
  <conditionalFormatting sqref="C14:D14">
    <cfRule type="expression" dxfId="9" priority="9">
      <formula>$C$12="Fix"</formula>
    </cfRule>
  </conditionalFormatting>
  <conditionalFormatting sqref="C15:D15">
    <cfRule type="expression" dxfId="8" priority="8">
      <formula>$C$12="Fix"</formula>
    </cfRule>
  </conditionalFormatting>
  <conditionalFormatting sqref="I16">
    <cfRule type="expression" dxfId="7" priority="25" stopIfTrue="1">
      <formula>#REF!=""</formula>
    </cfRule>
  </conditionalFormatting>
  <conditionalFormatting sqref="E14">
    <cfRule type="expression" dxfId="6" priority="7">
      <formula>$C$12="Fix"</formula>
    </cfRule>
  </conditionalFormatting>
  <conditionalFormatting sqref="C13:D13">
    <cfRule type="expression" dxfId="5" priority="6">
      <formula>$C$12="Variable"</formula>
    </cfRule>
  </conditionalFormatting>
  <conditionalFormatting sqref="A60:A62">
    <cfRule type="expression" dxfId="4" priority="5">
      <formula>$C$12="Fix"</formula>
    </cfRule>
  </conditionalFormatting>
  <conditionalFormatting sqref="A63">
    <cfRule type="expression" dxfId="3" priority="4">
      <formula>$C$12="Fix"</formula>
    </cfRule>
  </conditionalFormatting>
  <conditionalFormatting sqref="F47">
    <cfRule type="expression" dxfId="2" priority="3">
      <formula>$C$12="Fix"</formula>
    </cfRule>
  </conditionalFormatting>
  <conditionalFormatting sqref="D16">
    <cfRule type="expression" dxfId="1" priority="2">
      <formula>$C$12="Fix"</formula>
    </cfRule>
  </conditionalFormatting>
  <conditionalFormatting sqref="D18">
    <cfRule type="expression" dxfId="0" priority="1">
      <formula>$C$12="Fix"</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2" orientation="landscape" r:id="rId3"/>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view="pageBreakPreview" zoomScaleNormal="90" zoomScaleSheetLayoutView="100" zoomScalePageLayoutView="95"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801" customWidth="1"/>
    <col min="5" max="16384" width="11.42578125" style="42"/>
  </cols>
  <sheetData>
    <row r="1" spans="1:4" x14ac:dyDescent="0.2">
      <c r="A1" s="70" t="s">
        <v>222</v>
      </c>
      <c r="B1" s="71" t="str">
        <f>Inventari!A1</f>
        <v>1.</v>
      </c>
      <c r="C1" s="930" t="str">
        <f>Inventari!B1</f>
        <v>Control permanent no planificable</v>
      </c>
      <c r="D1" s="930"/>
    </row>
    <row r="2" spans="1:4" x14ac:dyDescent="0.2">
      <c r="A2" s="72" t="s">
        <v>223</v>
      </c>
      <c r="B2" s="26" t="str">
        <f>Inventari!B2</f>
        <v>1.1</v>
      </c>
      <c r="C2" s="901" t="str">
        <f>Inventari!C2</f>
        <v>Pressupost</v>
      </c>
      <c r="D2" s="901"/>
    </row>
    <row r="3" spans="1:4" x14ac:dyDescent="0.2">
      <c r="A3" s="67" t="s">
        <v>224</v>
      </c>
      <c r="B3" s="59" t="str">
        <f>Inventari!C4</f>
        <v>1.1.2</v>
      </c>
      <c r="C3" s="931" t="str">
        <f>Inventari!D4</f>
        <v>Pressupost ens dependents (organismes autònoms i/o consorcis)</v>
      </c>
      <c r="D3" s="931"/>
    </row>
    <row r="4" spans="1:4" x14ac:dyDescent="0.2">
      <c r="A4" s="66"/>
      <c r="C4" s="115"/>
    </row>
    <row r="5" spans="1:4" x14ac:dyDescent="0.2">
      <c r="A5" s="43"/>
      <c r="B5" s="11" t="s">
        <v>225</v>
      </c>
      <c r="C5" s="11" t="s">
        <v>226</v>
      </c>
      <c r="D5" s="802"/>
    </row>
    <row r="6" spans="1:4" ht="25.5" x14ac:dyDescent="0.2">
      <c r="A6" s="46"/>
      <c r="B6" s="79" t="str">
        <f>Inventari!E4</f>
        <v>Art. 4.1.b).2 RD 128/2018</v>
      </c>
      <c r="C6" s="79" t="str">
        <f>Inventari!F4</f>
        <v>L'exercici del control financer inclourà, en tot cas, les actuacions de control atribuïdes en l'ordenament jurídic a la intervenció, com ara: L'informe dels projectes de pressupostos i dels expedients de modificació d'aquests.</v>
      </c>
      <c r="D6" s="79"/>
    </row>
    <row r="7" spans="1:4" x14ac:dyDescent="0.2">
      <c r="A7" s="22"/>
      <c r="B7" s="6"/>
      <c r="C7" s="116"/>
      <c r="D7" s="6"/>
    </row>
    <row r="8" spans="1:4" x14ac:dyDescent="0.2">
      <c r="A8" s="43" t="s">
        <v>227</v>
      </c>
      <c r="B8" s="11" t="s">
        <v>225</v>
      </c>
      <c r="C8" s="80" t="str">
        <f>'1.1.1'!C8</f>
        <v>Aspectes a revisar</v>
      </c>
      <c r="D8" s="802" t="s">
        <v>1253</v>
      </c>
    </row>
    <row r="9" spans="1:4" ht="25.5" x14ac:dyDescent="0.2">
      <c r="A9" s="117" t="s">
        <v>229</v>
      </c>
      <c r="B9" s="199" t="s">
        <v>230</v>
      </c>
      <c r="C9" s="201" t="s">
        <v>231</v>
      </c>
      <c r="D9" s="804" t="s">
        <v>1254</v>
      </c>
    </row>
    <row r="10" spans="1:4" ht="25.5" x14ac:dyDescent="0.2">
      <c r="A10" s="118" t="s">
        <v>232</v>
      </c>
      <c r="B10" s="31" t="s">
        <v>233</v>
      </c>
      <c r="C10" s="121" t="s">
        <v>234</v>
      </c>
      <c r="D10" s="804" t="s">
        <v>1254</v>
      </c>
    </row>
    <row r="11" spans="1:4" ht="38.25" x14ac:dyDescent="0.2">
      <c r="A11" s="126" t="s">
        <v>235</v>
      </c>
      <c r="B11" s="37" t="s">
        <v>236</v>
      </c>
      <c r="C11" s="37" t="s">
        <v>398</v>
      </c>
      <c r="D11" s="804" t="s">
        <v>1254</v>
      </c>
    </row>
    <row r="12" spans="1:4" ht="38.25" x14ac:dyDescent="0.2">
      <c r="A12" s="118" t="s">
        <v>238</v>
      </c>
      <c r="B12" s="31" t="s">
        <v>241</v>
      </c>
      <c r="C12" s="31" t="s">
        <v>1266</v>
      </c>
      <c r="D12" s="804" t="s">
        <v>1254</v>
      </c>
    </row>
    <row r="13" spans="1:4" s="8" customFormat="1" ht="51" x14ac:dyDescent="0.2">
      <c r="A13" s="126" t="s">
        <v>240</v>
      </c>
      <c r="B13" s="31" t="s">
        <v>247</v>
      </c>
      <c r="C13" s="31" t="s">
        <v>399</v>
      </c>
      <c r="D13" s="804" t="s">
        <v>1254</v>
      </c>
    </row>
    <row r="14" spans="1:4" s="8" customFormat="1" ht="73.5" customHeight="1" x14ac:dyDescent="0.2">
      <c r="A14" s="118" t="s">
        <v>243</v>
      </c>
      <c r="B14" s="120" t="s">
        <v>250</v>
      </c>
      <c r="C14" s="120" t="s">
        <v>400</v>
      </c>
      <c r="D14" s="804" t="s">
        <v>1254</v>
      </c>
    </row>
    <row r="15" spans="1:4" s="8" customFormat="1" ht="38.25" x14ac:dyDescent="0.2">
      <c r="A15" s="126" t="s">
        <v>246</v>
      </c>
      <c r="B15" s="120" t="s">
        <v>253</v>
      </c>
      <c r="C15" s="120" t="s">
        <v>401</v>
      </c>
      <c r="D15" s="804" t="s">
        <v>1254</v>
      </c>
    </row>
    <row r="16" spans="1:4" s="8" customFormat="1" ht="51" x14ac:dyDescent="0.2">
      <c r="A16" s="118" t="s">
        <v>249</v>
      </c>
      <c r="B16" s="31" t="s">
        <v>256</v>
      </c>
      <c r="C16" s="31" t="s">
        <v>402</v>
      </c>
      <c r="D16" s="804" t="s">
        <v>1254</v>
      </c>
    </row>
    <row r="17" spans="1:4" s="8" customFormat="1" ht="38.25" x14ac:dyDescent="0.2">
      <c r="A17" s="126" t="s">
        <v>252</v>
      </c>
      <c r="B17" s="31" t="s">
        <v>259</v>
      </c>
      <c r="C17" s="31" t="s">
        <v>260</v>
      </c>
      <c r="D17" s="804" t="s">
        <v>1254</v>
      </c>
    </row>
    <row r="18" spans="1:4" s="8" customFormat="1" ht="25.5" x14ac:dyDescent="0.2">
      <c r="A18" s="118" t="s">
        <v>255</v>
      </c>
      <c r="B18" s="31" t="s">
        <v>403</v>
      </c>
      <c r="C18" s="31" t="s">
        <v>263</v>
      </c>
      <c r="D18" s="804" t="s">
        <v>1254</v>
      </c>
    </row>
    <row r="19" spans="1:4" s="8" customFormat="1" ht="38.25" x14ac:dyDescent="0.2">
      <c r="A19" s="126" t="s">
        <v>258</v>
      </c>
      <c r="B19" s="870" t="s">
        <v>1274</v>
      </c>
      <c r="C19" s="870" t="s">
        <v>1273</v>
      </c>
      <c r="D19" s="804" t="s">
        <v>1254</v>
      </c>
    </row>
    <row r="20" spans="1:4" s="8" customFormat="1" ht="51" x14ac:dyDescent="0.2">
      <c r="A20" s="118" t="s">
        <v>261</v>
      </c>
      <c r="B20" s="31" t="s">
        <v>265</v>
      </c>
      <c r="C20" s="31" t="s">
        <v>404</v>
      </c>
      <c r="D20" s="804" t="s">
        <v>1254</v>
      </c>
    </row>
    <row r="21" spans="1:4" s="8" customFormat="1" ht="102" x14ac:dyDescent="0.2">
      <c r="A21" s="126" t="s">
        <v>264</v>
      </c>
      <c r="B21" s="31" t="s">
        <v>287</v>
      </c>
      <c r="C21" s="31" t="s">
        <v>288</v>
      </c>
      <c r="D21" s="804" t="s">
        <v>1254</v>
      </c>
    </row>
    <row r="22" spans="1:4" s="8" customFormat="1" ht="63.75" x14ac:dyDescent="0.2">
      <c r="A22" s="118" t="s">
        <v>267</v>
      </c>
      <c r="B22" s="31" t="s">
        <v>405</v>
      </c>
      <c r="C22" s="31" t="s">
        <v>406</v>
      </c>
      <c r="D22" s="804" t="s">
        <v>1254</v>
      </c>
    </row>
    <row r="23" spans="1:4" s="7" customFormat="1" ht="63.75" x14ac:dyDescent="0.2">
      <c r="A23" s="126" t="s">
        <v>270</v>
      </c>
      <c r="B23" s="31" t="s">
        <v>293</v>
      </c>
      <c r="C23" s="31" t="s">
        <v>294</v>
      </c>
      <c r="D23" s="804" t="s">
        <v>1254</v>
      </c>
    </row>
    <row r="24" spans="1:4" s="7" customFormat="1" ht="25.5" x14ac:dyDescent="0.2">
      <c r="A24" s="118" t="s">
        <v>273</v>
      </c>
      <c r="B24" s="31" t="s">
        <v>296</v>
      </c>
      <c r="C24" s="31" t="s">
        <v>1265</v>
      </c>
      <c r="D24" s="804" t="s">
        <v>1254</v>
      </c>
    </row>
    <row r="25" spans="1:4" s="8" customFormat="1" ht="71.25" customHeight="1" x14ac:dyDescent="0.2">
      <c r="A25" s="126" t="s">
        <v>276</v>
      </c>
      <c r="B25" s="31" t="s">
        <v>298</v>
      </c>
      <c r="C25" s="31" t="s">
        <v>407</v>
      </c>
      <c r="D25" s="804" t="s">
        <v>1254</v>
      </c>
    </row>
    <row r="26" spans="1:4" s="7" customFormat="1" ht="51" x14ac:dyDescent="0.2">
      <c r="A26" s="118" t="s">
        <v>279</v>
      </c>
      <c r="B26" s="31" t="s">
        <v>301</v>
      </c>
      <c r="C26" s="31" t="s">
        <v>302</v>
      </c>
      <c r="D26" s="804" t="s">
        <v>1254</v>
      </c>
    </row>
    <row r="27" spans="1:4" s="7" customFormat="1" ht="51" x14ac:dyDescent="0.2">
      <c r="A27" s="126" t="s">
        <v>283</v>
      </c>
      <c r="B27" s="31" t="s">
        <v>301</v>
      </c>
      <c r="C27" s="31" t="s">
        <v>408</v>
      </c>
      <c r="D27" s="804" t="s">
        <v>1254</v>
      </c>
    </row>
    <row r="28" spans="1:4" s="7" customFormat="1" ht="51" x14ac:dyDescent="0.2">
      <c r="A28" s="118" t="s">
        <v>286</v>
      </c>
      <c r="B28" s="31" t="s">
        <v>306</v>
      </c>
      <c r="C28" s="31" t="s">
        <v>307</v>
      </c>
      <c r="D28" s="804" t="s">
        <v>1254</v>
      </c>
    </row>
    <row r="29" spans="1:4" s="7" customFormat="1" ht="25.5" x14ac:dyDescent="0.2">
      <c r="A29" s="126" t="s">
        <v>289</v>
      </c>
      <c r="B29" s="200" t="s">
        <v>409</v>
      </c>
      <c r="C29" s="31" t="s">
        <v>410</v>
      </c>
      <c r="D29" s="804" t="s">
        <v>1254</v>
      </c>
    </row>
    <row r="30" spans="1:4" x14ac:dyDescent="0.2">
      <c r="A30" s="62" t="s">
        <v>337</v>
      </c>
      <c r="B30" s="54" t="s">
        <v>225</v>
      </c>
      <c r="C30" s="63" t="s">
        <v>338</v>
      </c>
      <c r="D30" s="54"/>
    </row>
    <row r="31" spans="1:4" x14ac:dyDescent="0.2">
      <c r="A31" s="118" t="s">
        <v>339</v>
      </c>
      <c r="B31" s="31"/>
      <c r="C31" s="31" t="s">
        <v>340</v>
      </c>
      <c r="D31" s="804" t="s">
        <v>1255</v>
      </c>
    </row>
    <row r="32" spans="1:4" x14ac:dyDescent="0.2">
      <c r="A32" s="62" t="s">
        <v>341</v>
      </c>
      <c r="B32" s="54" t="s">
        <v>225</v>
      </c>
      <c r="C32" s="63" t="s">
        <v>342</v>
      </c>
      <c r="D32" s="54"/>
    </row>
    <row r="33" spans="1:4" x14ac:dyDescent="0.2">
      <c r="A33" s="118" t="s">
        <v>343</v>
      </c>
      <c r="B33" s="31"/>
      <c r="C33" s="31" t="s">
        <v>1261</v>
      </c>
      <c r="D33" s="804"/>
    </row>
    <row r="34" spans="1:4" x14ac:dyDescent="0.2">
      <c r="A34" s="62" t="s">
        <v>358</v>
      </c>
      <c r="B34" s="54" t="s">
        <v>225</v>
      </c>
      <c r="C34" s="78" t="s">
        <v>359</v>
      </c>
      <c r="D34" s="54"/>
    </row>
    <row r="35" spans="1:4" x14ac:dyDescent="0.2">
      <c r="A35" s="127" t="s">
        <v>360</v>
      </c>
      <c r="B35" s="32"/>
      <c r="C35" s="36" t="s">
        <v>340</v>
      </c>
      <c r="D35" s="861"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3"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view="pageBreakPreview" zoomScaleNormal="100" zoomScaleSheetLayoutView="100" workbookViewId="0">
      <selection activeCell="C11" sqref="C11"/>
    </sheetView>
  </sheetViews>
  <sheetFormatPr defaultColWidth="11.42578125" defaultRowHeight="12.75" x14ac:dyDescent="0.2"/>
  <cols>
    <col min="1" max="1" width="9.7109375" style="42" customWidth="1"/>
    <col min="2" max="2" width="23.4257812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Inventari!B24</f>
        <v>1.4</v>
      </c>
      <c r="C2" s="933" t="str">
        <f>Inventari!C24</f>
        <v>Endeutament</v>
      </c>
      <c r="D2" s="933"/>
    </row>
    <row r="3" spans="1:4" x14ac:dyDescent="0.2">
      <c r="A3" s="59" t="s">
        <v>224</v>
      </c>
      <c r="B3" s="59" t="str">
        <f>Inventari!C31</f>
        <v>1.4.7</v>
      </c>
      <c r="C3" s="934" t="str">
        <f>+Inventari!D31</f>
        <v>Aprovació i/o modificació del Pla d'ajust</v>
      </c>
      <c r="D3" s="934"/>
    </row>
    <row r="5" spans="1:4" x14ac:dyDescent="0.2">
      <c r="A5" s="62"/>
      <c r="B5" s="54" t="s">
        <v>225</v>
      </c>
      <c r="C5" s="47" t="s">
        <v>226</v>
      </c>
      <c r="D5" s="802"/>
    </row>
    <row r="6" spans="1:4" ht="25.5" x14ac:dyDescent="0.2">
      <c r="A6" s="65"/>
      <c r="B6" s="701" t="str">
        <f>Inventari!E31</f>
        <v>Art. 46 RDL 17/2014
DA94 LPGE2022</v>
      </c>
      <c r="C6" s="185" t="str">
        <f>Inventari!F31</f>
        <v>El pla d'ajust es presentarà amb informe de la intervenció, per a la seva aprovació pel Ple.</v>
      </c>
      <c r="D6" s="848"/>
    </row>
    <row r="7" spans="1:4" x14ac:dyDescent="0.2">
      <c r="A7" s="61"/>
      <c r="B7" s="231"/>
      <c r="C7" s="30"/>
      <c r="D7" s="849"/>
    </row>
    <row r="8" spans="1:4" x14ac:dyDescent="0.2">
      <c r="A8" s="62" t="s">
        <v>227</v>
      </c>
      <c r="B8" s="232" t="s">
        <v>225</v>
      </c>
      <c r="C8" s="63" t="s">
        <v>228</v>
      </c>
      <c r="D8" s="850" t="s">
        <v>1253</v>
      </c>
    </row>
    <row r="9" spans="1:4" ht="25.5" x14ac:dyDescent="0.2">
      <c r="A9" s="117" t="s">
        <v>229</v>
      </c>
      <c r="B9" s="233" t="s">
        <v>230</v>
      </c>
      <c r="C9" s="201" t="s">
        <v>231</v>
      </c>
      <c r="D9" s="851" t="s">
        <v>1254</v>
      </c>
    </row>
    <row r="10" spans="1:4" ht="25.5" x14ac:dyDescent="0.2">
      <c r="A10" s="118" t="s">
        <v>232</v>
      </c>
      <c r="B10" s="871" t="s">
        <v>233</v>
      </c>
      <c r="C10" s="758" t="s">
        <v>234</v>
      </c>
      <c r="D10" s="852" t="s">
        <v>1254</v>
      </c>
    </row>
    <row r="11" spans="1:4" ht="38.25" x14ac:dyDescent="0.2">
      <c r="A11" s="126" t="s">
        <v>235</v>
      </c>
      <c r="B11" s="758" t="s">
        <v>1391</v>
      </c>
      <c r="C11" s="758" t="s">
        <v>237</v>
      </c>
      <c r="D11" s="853" t="s">
        <v>1254</v>
      </c>
    </row>
    <row r="12" spans="1:4" ht="25.5" x14ac:dyDescent="0.2">
      <c r="A12" s="126" t="s">
        <v>238</v>
      </c>
      <c r="B12" s="758" t="s">
        <v>1146</v>
      </c>
      <c r="C12" s="758" t="s">
        <v>1147</v>
      </c>
      <c r="D12" s="853" t="s">
        <v>1254</v>
      </c>
    </row>
    <row r="13" spans="1:4" ht="39.75" customHeight="1" x14ac:dyDescent="0.2">
      <c r="A13" s="126" t="s">
        <v>240</v>
      </c>
      <c r="B13" s="758" t="s">
        <v>1148</v>
      </c>
      <c r="C13" s="758" t="s">
        <v>1149</v>
      </c>
      <c r="D13" s="854" t="s">
        <v>1254</v>
      </c>
    </row>
    <row r="14" spans="1:4" ht="25.5" x14ac:dyDescent="0.2">
      <c r="A14" s="126" t="s">
        <v>243</v>
      </c>
      <c r="B14" s="758" t="s">
        <v>1150</v>
      </c>
      <c r="C14" s="758" t="s">
        <v>1290</v>
      </c>
      <c r="D14" s="854" t="s">
        <v>1254</v>
      </c>
    </row>
    <row r="15" spans="1:4" ht="25.5" x14ac:dyDescent="0.2">
      <c r="A15" s="126" t="s">
        <v>246</v>
      </c>
      <c r="B15" s="758" t="s">
        <v>1151</v>
      </c>
      <c r="C15" s="758" t="s">
        <v>1152</v>
      </c>
      <c r="D15" s="854" t="s">
        <v>1254</v>
      </c>
    </row>
    <row r="16" spans="1:4" ht="25.5" x14ac:dyDescent="0.2">
      <c r="A16" s="118" t="s">
        <v>249</v>
      </c>
      <c r="B16" s="758" t="s">
        <v>1153</v>
      </c>
      <c r="C16" s="758" t="s">
        <v>1154</v>
      </c>
      <c r="D16" s="854" t="s">
        <v>1254</v>
      </c>
    </row>
    <row r="17" spans="1:4" x14ac:dyDescent="0.2">
      <c r="A17" s="76" t="s">
        <v>337</v>
      </c>
      <c r="B17" s="77" t="s">
        <v>225</v>
      </c>
      <c r="C17" s="78" t="s">
        <v>338</v>
      </c>
      <c r="D17" s="844"/>
    </row>
    <row r="18" spans="1:4" x14ac:dyDescent="0.2">
      <c r="A18" s="118" t="s">
        <v>339</v>
      </c>
      <c r="B18" s="198"/>
      <c r="C18" s="31" t="s">
        <v>340</v>
      </c>
      <c r="D18" s="855" t="s">
        <v>1255</v>
      </c>
    </row>
    <row r="19" spans="1:4" x14ac:dyDescent="0.2">
      <c r="A19" s="76" t="s">
        <v>341</v>
      </c>
      <c r="B19" s="77" t="s">
        <v>225</v>
      </c>
      <c r="C19" s="78" t="s">
        <v>342</v>
      </c>
      <c r="D19" s="844"/>
    </row>
    <row r="20" spans="1:4" ht="51" x14ac:dyDescent="0.2">
      <c r="A20" s="118" t="s">
        <v>343</v>
      </c>
      <c r="B20" s="181" t="s">
        <v>1155</v>
      </c>
      <c r="C20" s="789" t="s">
        <v>1325</v>
      </c>
      <c r="D20" s="805" t="s">
        <v>1254</v>
      </c>
    </row>
    <row r="21" spans="1:4" x14ac:dyDescent="0.2">
      <c r="A21" s="76" t="s">
        <v>358</v>
      </c>
      <c r="B21" s="77" t="s">
        <v>225</v>
      </c>
      <c r="C21" s="78" t="s">
        <v>359</v>
      </c>
      <c r="D21" s="844"/>
    </row>
    <row r="22" spans="1:4" x14ac:dyDescent="0.2">
      <c r="A22" s="127" t="s">
        <v>360</v>
      </c>
      <c r="B22" s="32"/>
      <c r="C22" s="36" t="s">
        <v>340</v>
      </c>
      <c r="D22"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2"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Normal="100" zoomScaleSheetLayoutView="100" workbookViewId="0"/>
  </sheetViews>
  <sheetFormatPr defaultColWidth="11.42578125" defaultRowHeight="12.75" x14ac:dyDescent="0.2"/>
  <cols>
    <col min="1" max="1" width="9.7109375" style="42" customWidth="1"/>
    <col min="2" max="2" width="21"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Inventari!B24</f>
        <v>1.4</v>
      </c>
      <c r="C2" s="933" t="str">
        <f>Inventari!C24</f>
        <v>Endeutament</v>
      </c>
      <c r="D2" s="933"/>
    </row>
    <row r="3" spans="1:4" x14ac:dyDescent="0.2">
      <c r="A3" s="59" t="s">
        <v>224</v>
      </c>
      <c r="B3" s="59" t="str">
        <f>Inventari!C32</f>
        <v>1.4.8</v>
      </c>
      <c r="C3" s="1245" t="str">
        <f>Inventari!D32</f>
        <v>Adhesió al Fons d'impuls econòmic</v>
      </c>
      <c r="D3" s="1245"/>
    </row>
    <row r="5" spans="1:4" x14ac:dyDescent="0.2">
      <c r="A5" s="62"/>
      <c r="B5" s="54" t="s">
        <v>225</v>
      </c>
      <c r="C5" s="47" t="s">
        <v>226</v>
      </c>
      <c r="D5" s="802"/>
    </row>
    <row r="6" spans="1:4" ht="42.75" customHeight="1" x14ac:dyDescent="0.2">
      <c r="A6" s="65"/>
      <c r="B6" s="143" t="str">
        <f>Inventari!E32</f>
        <v>Art. 51.2 b) RDL 17/2014</v>
      </c>
      <c r="C6" s="143" t="str">
        <f>Inventari!F32</f>
        <v>Serà necessari l'informe previ de l'òrgan interventor sobre la consistència i el suport de les projeccions pressupostàries i econòmiques que poden derivar-se de les inversions finançades amb els préstecs a llarg termini que es cobriran amb els fons d'impuls econòmic en l'horitzó de la seva vida útil.</v>
      </c>
      <c r="D6" s="815"/>
    </row>
    <row r="7" spans="1:4" x14ac:dyDescent="0.2">
      <c r="A7" s="61"/>
      <c r="B7" s="85"/>
      <c r="C7" s="30"/>
      <c r="D7" s="840"/>
    </row>
    <row r="8" spans="1:4" x14ac:dyDescent="0.2">
      <c r="A8" s="62" t="s">
        <v>227</v>
      </c>
      <c r="B8" s="197" t="s">
        <v>225</v>
      </c>
      <c r="C8" s="63" t="s">
        <v>228</v>
      </c>
      <c r="D8" s="856" t="s">
        <v>1253</v>
      </c>
    </row>
    <row r="9" spans="1:4" ht="25.5" x14ac:dyDescent="0.2">
      <c r="A9" s="117" t="s">
        <v>229</v>
      </c>
      <c r="B9" s="199" t="s">
        <v>230</v>
      </c>
      <c r="C9" s="201" t="s">
        <v>231</v>
      </c>
      <c r="D9" s="805" t="s">
        <v>1254</v>
      </c>
    </row>
    <row r="10" spans="1:4" ht="25.5" x14ac:dyDescent="0.2">
      <c r="A10" s="118" t="s">
        <v>232</v>
      </c>
      <c r="B10" s="31" t="s">
        <v>233</v>
      </c>
      <c r="C10" s="185" t="s">
        <v>234</v>
      </c>
      <c r="D10" s="807" t="s">
        <v>1254</v>
      </c>
    </row>
    <row r="11" spans="1:4" ht="38.25" customHeight="1" x14ac:dyDescent="0.2">
      <c r="A11" s="126" t="s">
        <v>235</v>
      </c>
      <c r="B11" s="37" t="s">
        <v>1156</v>
      </c>
      <c r="C11" s="185" t="s">
        <v>237</v>
      </c>
      <c r="D11" s="806" t="s">
        <v>1254</v>
      </c>
    </row>
    <row r="12" spans="1:4" ht="38.25" customHeight="1" x14ac:dyDescent="0.2">
      <c r="A12" s="126" t="s">
        <v>238</v>
      </c>
      <c r="B12" s="31" t="s">
        <v>1157</v>
      </c>
      <c r="C12" s="37" t="s">
        <v>1326</v>
      </c>
      <c r="D12" s="807" t="s">
        <v>1254</v>
      </c>
    </row>
    <row r="13" spans="1:4" ht="38.25" customHeight="1" x14ac:dyDescent="0.2">
      <c r="A13" s="126" t="s">
        <v>240</v>
      </c>
      <c r="B13" s="37" t="s">
        <v>166</v>
      </c>
      <c r="C13" s="31" t="s">
        <v>1291</v>
      </c>
      <c r="D13" s="806" t="s">
        <v>1254</v>
      </c>
    </row>
    <row r="14" spans="1:4" x14ac:dyDescent="0.2">
      <c r="A14" s="76" t="s">
        <v>337</v>
      </c>
      <c r="B14" s="77" t="s">
        <v>225</v>
      </c>
      <c r="C14" s="78" t="s">
        <v>338</v>
      </c>
      <c r="D14" s="844"/>
    </row>
    <row r="15" spans="1:4" x14ac:dyDescent="0.2">
      <c r="A15" s="118" t="s">
        <v>339</v>
      </c>
      <c r="B15" s="198"/>
      <c r="C15" s="31" t="s">
        <v>340</v>
      </c>
      <c r="D15" s="855" t="s">
        <v>1255</v>
      </c>
    </row>
    <row r="16" spans="1:4" x14ac:dyDescent="0.2">
      <c r="A16" s="76" t="s">
        <v>341</v>
      </c>
      <c r="B16" s="77" t="s">
        <v>225</v>
      </c>
      <c r="C16" s="78" t="s">
        <v>342</v>
      </c>
      <c r="D16" s="844"/>
    </row>
    <row r="17" spans="1:4" ht="25.5" x14ac:dyDescent="0.2">
      <c r="A17" s="126" t="s">
        <v>343</v>
      </c>
      <c r="B17" s="199" t="s">
        <v>1158</v>
      </c>
      <c r="C17" s="31" t="s">
        <v>1159</v>
      </c>
      <c r="D17" s="805" t="s">
        <v>1254</v>
      </c>
    </row>
    <row r="18" spans="1:4" x14ac:dyDescent="0.2">
      <c r="A18" s="76" t="s">
        <v>358</v>
      </c>
      <c r="B18" s="77" t="s">
        <v>225</v>
      </c>
      <c r="C18" s="78" t="s">
        <v>359</v>
      </c>
      <c r="D18" s="844"/>
    </row>
    <row r="19" spans="1:4" x14ac:dyDescent="0.2">
      <c r="A19" s="127" t="s">
        <v>360</v>
      </c>
      <c r="B19" s="32"/>
      <c r="C19" s="36" t="s">
        <v>340</v>
      </c>
      <c r="D19" s="810" t="s">
        <v>1255</v>
      </c>
    </row>
    <row r="23" spans="1:4" s="48" customFormat="1" x14ac:dyDescent="0.25"/>
    <row r="24" spans="1:4" ht="15" x14ac:dyDescent="0.2">
      <c r="B24" s="134"/>
      <c r="C24" s="192"/>
    </row>
    <row r="25" spans="1:4" ht="15" x14ac:dyDescent="0.2">
      <c r="C25" s="192"/>
    </row>
    <row r="26" spans="1:4" ht="15" x14ac:dyDescent="0.2">
      <c r="C26" s="192"/>
    </row>
    <row r="27" spans="1:4" ht="15" x14ac:dyDescent="0.2">
      <c r="C27" s="192"/>
    </row>
    <row r="28" spans="1:4" ht="15" x14ac:dyDescent="0.2">
      <c r="C28" s="19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3"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topLeftCell="A2" zoomScale="90" zoomScaleNormal="100" zoomScaleSheetLayoutView="90" workbookViewId="0">
      <selection activeCell="C18" sqref="C18"/>
    </sheetView>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Inventari!B33</f>
        <v>1.5</v>
      </c>
      <c r="C2" s="933" t="str">
        <f>Inventari!C33</f>
        <v>Patrimoni</v>
      </c>
      <c r="D2" s="933"/>
    </row>
    <row r="3" spans="1:4" x14ac:dyDescent="0.2">
      <c r="A3" s="59" t="s">
        <v>224</v>
      </c>
      <c r="B3" s="59" t="str">
        <f>Inventari!C34</f>
        <v>1.5.1</v>
      </c>
      <c r="C3" s="1082" t="str">
        <f>Inventari!D34</f>
        <v>Cessions gratuïtes de béns</v>
      </c>
      <c r="D3" s="1082"/>
    </row>
    <row r="4" spans="1:4" ht="15" customHeight="1" x14ac:dyDescent="0.2">
      <c r="A4" s="160"/>
      <c r="B4" s="142"/>
      <c r="C4" s="161"/>
    </row>
    <row r="5" spans="1:4" x14ac:dyDescent="0.2">
      <c r="A5" s="62"/>
      <c r="B5" s="54" t="s">
        <v>225</v>
      </c>
      <c r="C5" s="47" t="s">
        <v>226</v>
      </c>
      <c r="D5" s="802"/>
    </row>
    <row r="6" spans="1:4" ht="63.75" x14ac:dyDescent="0.2">
      <c r="A6" s="65"/>
      <c r="B6" s="699" t="str">
        <f>Inventari!E34</f>
        <v xml:space="preserve">Art. 41.2 D 336/1988 (AUT)
Art. 47.2.ñ) L 7/1985
Art. 4.1.b.5) RD 128/2018 </v>
      </c>
      <c r="C6" s="700" t="str">
        <f>Inventari!F34</f>
        <v>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la qual s'ha de provar no haver-hi deute pendent de liquidació amb càrrec al pressupost municipal.</v>
      </c>
      <c r="D6" s="857"/>
    </row>
    <row r="7" spans="1:4" x14ac:dyDescent="0.2">
      <c r="A7" s="49"/>
      <c r="B7" s="148"/>
      <c r="C7" s="35"/>
      <c r="D7" s="821"/>
    </row>
    <row r="8" spans="1:4" x14ac:dyDescent="0.2">
      <c r="A8" s="62" t="s">
        <v>227</v>
      </c>
      <c r="B8" s="54" t="s">
        <v>225</v>
      </c>
      <c r="C8" s="63" t="str">
        <f>'1.1.1'!C8</f>
        <v>Aspectes a revisar</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38.25" x14ac:dyDescent="0.2">
      <c r="A11" s="178" t="s">
        <v>235</v>
      </c>
      <c r="B11" s="175" t="s">
        <v>1386</v>
      </c>
      <c r="C11" s="145" t="s">
        <v>237</v>
      </c>
      <c r="D11" s="858" t="s">
        <v>1254</v>
      </c>
    </row>
    <row r="12" spans="1:4" ht="51" x14ac:dyDescent="0.2">
      <c r="A12" s="126" t="s">
        <v>238</v>
      </c>
      <c r="B12" s="141" t="s">
        <v>1160</v>
      </c>
      <c r="C12" s="131" t="s">
        <v>1161</v>
      </c>
      <c r="D12" s="818" t="s">
        <v>1254</v>
      </c>
    </row>
    <row r="13" spans="1:4" ht="51" x14ac:dyDescent="0.2">
      <c r="A13" s="178" t="s">
        <v>240</v>
      </c>
      <c r="B13" s="141" t="s">
        <v>1336</v>
      </c>
      <c r="C13" s="141" t="s">
        <v>1162</v>
      </c>
      <c r="D13" s="818" t="s">
        <v>1254</v>
      </c>
    </row>
    <row r="14" spans="1:4" s="136" customFormat="1" ht="25.5" x14ac:dyDescent="0.2">
      <c r="A14" s="126" t="s">
        <v>243</v>
      </c>
      <c r="B14" s="141" t="s">
        <v>1337</v>
      </c>
      <c r="C14" s="131" t="s">
        <v>1163</v>
      </c>
      <c r="D14" s="818" t="s">
        <v>1254</v>
      </c>
    </row>
    <row r="15" spans="1:4" ht="25.5" x14ac:dyDescent="0.2">
      <c r="A15" s="178" t="s">
        <v>246</v>
      </c>
      <c r="B15" s="141" t="s">
        <v>1338</v>
      </c>
      <c r="C15" s="145" t="s">
        <v>1164</v>
      </c>
      <c r="D15" s="818" t="s">
        <v>1254</v>
      </c>
    </row>
    <row r="16" spans="1:4" ht="25.5" x14ac:dyDescent="0.2">
      <c r="A16" s="126" t="s">
        <v>249</v>
      </c>
      <c r="B16" s="141" t="s">
        <v>1339</v>
      </c>
      <c r="C16" s="141" t="s">
        <v>1165</v>
      </c>
      <c r="D16" s="818" t="s">
        <v>1254</v>
      </c>
    </row>
    <row r="17" spans="1:4" ht="25.5" x14ac:dyDescent="0.2">
      <c r="A17" s="178" t="s">
        <v>252</v>
      </c>
      <c r="B17" s="141" t="s">
        <v>1340</v>
      </c>
      <c r="C17" s="141" t="s">
        <v>1166</v>
      </c>
      <c r="D17" s="818" t="s">
        <v>1254</v>
      </c>
    </row>
    <row r="18" spans="1:4" ht="25.5" x14ac:dyDescent="0.2">
      <c r="A18" s="126" t="s">
        <v>255</v>
      </c>
      <c r="B18" s="170" t="s">
        <v>1341</v>
      </c>
      <c r="C18" s="141" t="s">
        <v>1167</v>
      </c>
      <c r="D18" s="806" t="s">
        <v>1254</v>
      </c>
    </row>
    <row r="19" spans="1:4" ht="38.25" x14ac:dyDescent="0.2">
      <c r="A19" s="178" t="s">
        <v>258</v>
      </c>
      <c r="B19" s="140" t="s">
        <v>1342</v>
      </c>
      <c r="C19" s="131" t="s">
        <v>1168</v>
      </c>
      <c r="D19" s="816" t="s">
        <v>1254</v>
      </c>
    </row>
    <row r="20" spans="1:4" ht="25.5" x14ac:dyDescent="0.2">
      <c r="A20" s="126" t="s">
        <v>261</v>
      </c>
      <c r="B20" s="131" t="s">
        <v>1343</v>
      </c>
      <c r="C20" s="131" t="s">
        <v>1169</v>
      </c>
      <c r="D20" s="800" t="s">
        <v>1254</v>
      </c>
    </row>
    <row r="21" spans="1:4" ht="25.5" x14ac:dyDescent="0.2">
      <c r="A21" s="178" t="s">
        <v>264</v>
      </c>
      <c r="B21" s="133" t="s">
        <v>1344</v>
      </c>
      <c r="C21" s="133" t="s">
        <v>1170</v>
      </c>
      <c r="D21" s="838" t="s">
        <v>1254</v>
      </c>
    </row>
    <row r="22" spans="1:4" x14ac:dyDescent="0.2">
      <c r="A22" s="62" t="s">
        <v>337</v>
      </c>
      <c r="B22" s="54" t="s">
        <v>225</v>
      </c>
      <c r="C22" s="63" t="s">
        <v>338</v>
      </c>
      <c r="D22" s="802"/>
    </row>
    <row r="23" spans="1:4" x14ac:dyDescent="0.2">
      <c r="A23" s="118" t="s">
        <v>339</v>
      </c>
      <c r="B23" s="31"/>
      <c r="C23" s="31" t="s">
        <v>340</v>
      </c>
      <c r="D23" s="807" t="s">
        <v>1255</v>
      </c>
    </row>
    <row r="24" spans="1:4" x14ac:dyDescent="0.2">
      <c r="A24" s="62" t="s">
        <v>341</v>
      </c>
      <c r="B24" s="54" t="s">
        <v>225</v>
      </c>
      <c r="C24" s="63" t="s">
        <v>342</v>
      </c>
      <c r="D24" s="802"/>
    </row>
    <row r="25" spans="1:4" ht="25.5" x14ac:dyDescent="0.2">
      <c r="A25" s="118" t="s">
        <v>343</v>
      </c>
      <c r="B25" s="141" t="s">
        <v>1171</v>
      </c>
      <c r="C25" s="168" t="s">
        <v>1126</v>
      </c>
      <c r="D25" s="818" t="s">
        <v>1254</v>
      </c>
    </row>
    <row r="26" spans="1:4" x14ac:dyDescent="0.2">
      <c r="A26" s="62" t="s">
        <v>358</v>
      </c>
      <c r="B26" s="54" t="s">
        <v>225</v>
      </c>
      <c r="C26" s="63" t="s">
        <v>359</v>
      </c>
      <c r="D26" s="802"/>
    </row>
    <row r="27" spans="1:4" x14ac:dyDescent="0.2">
      <c r="A27" s="127" t="s">
        <v>360</v>
      </c>
      <c r="B27" s="32"/>
      <c r="C27" s="36" t="s">
        <v>340</v>
      </c>
      <c r="D27" s="810" t="s">
        <v>1255</v>
      </c>
    </row>
    <row r="28" spans="1:4" x14ac:dyDescent="0.2">
      <c r="A28" s="48"/>
      <c r="B28" s="55"/>
      <c r="C28" s="55"/>
    </row>
  </sheetData>
  <mergeCells count="3">
    <mergeCell ref="C1:D1"/>
    <mergeCell ref="C2:D2"/>
    <mergeCell ref="C3:D3"/>
  </mergeCells>
  <phoneticPr fontId="16" type="noConversion"/>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70" t="s">
        <v>222</v>
      </c>
      <c r="B1" s="71" t="str">
        <f>Inventari!A1</f>
        <v>1.</v>
      </c>
      <c r="C1" s="1083" t="str">
        <f>Inventari!B1</f>
        <v>Control permanent no planificable</v>
      </c>
      <c r="D1" s="1083"/>
    </row>
    <row r="2" spans="1:4" x14ac:dyDescent="0.2">
      <c r="A2" s="72" t="s">
        <v>223</v>
      </c>
      <c r="B2" s="26" t="str">
        <f>Inventari!B33</f>
        <v>1.5</v>
      </c>
      <c r="C2" s="933" t="str">
        <f>Inventari!C33</f>
        <v>Patrimoni</v>
      </c>
      <c r="D2" s="933"/>
    </row>
    <row r="3" spans="1:4" x14ac:dyDescent="0.2">
      <c r="A3" s="67" t="s">
        <v>224</v>
      </c>
      <c r="B3" s="59" t="str">
        <f>Inventari!C35</f>
        <v>1.5.2</v>
      </c>
      <c r="C3" s="1082" t="str">
        <f>Inventari!D35</f>
        <v>Declaració béns no utilitzables</v>
      </c>
      <c r="D3" s="1082"/>
    </row>
    <row r="4" spans="1:4" x14ac:dyDescent="0.2">
      <c r="A4" s="66"/>
      <c r="C4" s="169"/>
    </row>
    <row r="5" spans="1:4" x14ac:dyDescent="0.2">
      <c r="A5" s="62"/>
      <c r="B5" s="54" t="s">
        <v>225</v>
      </c>
      <c r="C5" s="47" t="s">
        <v>226</v>
      </c>
      <c r="D5" s="802"/>
    </row>
    <row r="6" spans="1:4" ht="38.25" x14ac:dyDescent="0.2">
      <c r="A6" s="65"/>
      <c r="B6" s="147" t="str">
        <f>Inventari!E35</f>
        <v>Art. 13.2 D 336/1988 (AUT)</v>
      </c>
      <c r="C6" s="34" t="str">
        <f>Inventari!F35</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c r="D6" s="847"/>
    </row>
    <row r="7" spans="1:4" x14ac:dyDescent="0.2">
      <c r="A7" s="49"/>
      <c r="B7" s="148"/>
      <c r="C7" s="35"/>
      <c r="D7" s="821"/>
    </row>
    <row r="8" spans="1:4" x14ac:dyDescent="0.2">
      <c r="A8" s="62" t="s">
        <v>227</v>
      </c>
      <c r="B8" s="54" t="s">
        <v>225</v>
      </c>
      <c r="C8" s="63" t="s">
        <v>228</v>
      </c>
      <c r="D8" s="802" t="s">
        <v>1257</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38.25" x14ac:dyDescent="0.2">
      <c r="A11" s="28" t="s">
        <v>235</v>
      </c>
      <c r="B11" s="145" t="s">
        <v>1345</v>
      </c>
      <c r="C11" s="145" t="s">
        <v>670</v>
      </c>
      <c r="D11" s="817" t="s">
        <v>1254</v>
      </c>
    </row>
    <row r="12" spans="1:4" ht="51" x14ac:dyDescent="0.2">
      <c r="A12" s="126" t="s">
        <v>238</v>
      </c>
      <c r="B12" s="131" t="s">
        <v>1346</v>
      </c>
      <c r="C12" s="131" t="s">
        <v>1161</v>
      </c>
      <c r="D12" s="800" t="s">
        <v>1254</v>
      </c>
    </row>
    <row r="13" spans="1:4" s="136" customFormat="1" ht="25.5" x14ac:dyDescent="0.2">
      <c r="A13" s="28" t="s">
        <v>240</v>
      </c>
      <c r="B13" s="172" t="s">
        <v>1347</v>
      </c>
      <c r="C13" s="173" t="s">
        <v>1172</v>
      </c>
      <c r="D13" s="859" t="s">
        <v>1254</v>
      </c>
    </row>
    <row r="14" spans="1:4" x14ac:dyDescent="0.2">
      <c r="A14" s="62" t="s">
        <v>337</v>
      </c>
      <c r="B14" s="54" t="s">
        <v>225</v>
      </c>
      <c r="C14" s="63" t="s">
        <v>338</v>
      </c>
      <c r="D14" s="802"/>
    </row>
    <row r="15" spans="1:4" x14ac:dyDescent="0.2">
      <c r="A15" s="118" t="s">
        <v>339</v>
      </c>
      <c r="B15" s="31"/>
      <c r="C15" s="31" t="s">
        <v>340</v>
      </c>
      <c r="D15" s="807" t="s">
        <v>1255</v>
      </c>
    </row>
    <row r="16" spans="1:4" x14ac:dyDescent="0.2">
      <c r="A16" s="62" t="s">
        <v>341</v>
      </c>
      <c r="B16" s="54" t="s">
        <v>225</v>
      </c>
      <c r="C16" s="63" t="s">
        <v>342</v>
      </c>
      <c r="D16" s="802"/>
    </row>
    <row r="17" spans="1:4" x14ac:dyDescent="0.2">
      <c r="A17" s="118" t="s">
        <v>343</v>
      </c>
      <c r="B17" s="131"/>
      <c r="C17" s="31" t="s">
        <v>1261</v>
      </c>
      <c r="D17" s="800"/>
    </row>
    <row r="18" spans="1:4" x14ac:dyDescent="0.2">
      <c r="A18" s="62" t="s">
        <v>358</v>
      </c>
      <c r="B18" s="54" t="s">
        <v>225</v>
      </c>
      <c r="C18" s="78" t="s">
        <v>359</v>
      </c>
      <c r="D18" s="802"/>
    </row>
    <row r="19" spans="1:4" x14ac:dyDescent="0.2">
      <c r="A19" s="127" t="s">
        <v>360</v>
      </c>
      <c r="B19" s="32"/>
      <c r="C19" s="36" t="s">
        <v>340</v>
      </c>
      <c r="D19"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Inventari!B33</f>
        <v>1.5</v>
      </c>
      <c r="C2" s="933" t="str">
        <f>Inventari!C33</f>
        <v>Patrimoni</v>
      </c>
      <c r="D2" s="933"/>
    </row>
    <row r="3" spans="1:4" x14ac:dyDescent="0.2">
      <c r="A3" s="59" t="s">
        <v>224</v>
      </c>
      <c r="B3" s="59" t="str">
        <f>Inventari!C36</f>
        <v>1.5.3</v>
      </c>
      <c r="C3" s="1082" t="str">
        <f>Inventari!D36</f>
        <v>Renúncia a herència, llegat o donacions</v>
      </c>
      <c r="D3" s="1082"/>
    </row>
    <row r="5" spans="1:4" x14ac:dyDescent="0.2">
      <c r="A5" s="62"/>
      <c r="B5" s="54" t="s">
        <v>225</v>
      </c>
      <c r="C5" s="47" t="s">
        <v>226</v>
      </c>
      <c r="D5" s="802"/>
    </row>
    <row r="6" spans="1:4" ht="64.5" customHeight="1" x14ac:dyDescent="0.2">
      <c r="A6" s="65"/>
      <c r="B6" s="147" t="str">
        <f>Inventari!E36</f>
        <v>Art. 32.2 D 336/1988 (AUT)</v>
      </c>
      <c r="C6" s="34" t="str">
        <f>Inventari!F36</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c r="D6" s="847"/>
    </row>
    <row r="7" spans="1:4" x14ac:dyDescent="0.2">
      <c r="A7" s="49"/>
      <c r="B7" s="148"/>
      <c r="C7" s="50"/>
      <c r="D7" s="821"/>
    </row>
    <row r="8" spans="1:4" x14ac:dyDescent="0.2">
      <c r="A8" s="62" t="s">
        <v>227</v>
      </c>
      <c r="B8" s="54" t="s">
        <v>225</v>
      </c>
      <c r="C8" s="63" t="s">
        <v>228</v>
      </c>
      <c r="D8" s="802" t="s">
        <v>1253</v>
      </c>
    </row>
    <row r="9" spans="1:4" ht="25.5" x14ac:dyDescent="0.2">
      <c r="A9" s="117" t="s">
        <v>229</v>
      </c>
      <c r="B9" s="199" t="s">
        <v>230</v>
      </c>
      <c r="C9" s="201" t="s">
        <v>231</v>
      </c>
      <c r="D9" s="805" t="s">
        <v>1254</v>
      </c>
    </row>
    <row r="10" spans="1:4" ht="25.5" x14ac:dyDescent="0.2">
      <c r="A10" s="118" t="s">
        <v>232</v>
      </c>
      <c r="B10" s="37" t="s">
        <v>233</v>
      </c>
      <c r="C10" s="185" t="s">
        <v>234</v>
      </c>
      <c r="D10" s="806" t="s">
        <v>1254</v>
      </c>
    </row>
    <row r="11" spans="1:4" ht="38.25" x14ac:dyDescent="0.2">
      <c r="A11" s="177" t="s">
        <v>235</v>
      </c>
      <c r="B11" s="131" t="s">
        <v>1348</v>
      </c>
      <c r="C11" s="145" t="s">
        <v>237</v>
      </c>
      <c r="D11" s="800" t="s">
        <v>1254</v>
      </c>
    </row>
    <row r="12" spans="1:4" ht="76.5" x14ac:dyDescent="0.2">
      <c r="A12" s="118" t="s">
        <v>238</v>
      </c>
      <c r="B12" s="174" t="s">
        <v>1349</v>
      </c>
      <c r="C12" s="141" t="s">
        <v>1173</v>
      </c>
      <c r="D12" s="818" t="s">
        <v>1254</v>
      </c>
    </row>
    <row r="13" spans="1:4" ht="51" x14ac:dyDescent="0.2">
      <c r="A13" s="177" t="s">
        <v>240</v>
      </c>
      <c r="B13" s="174" t="s">
        <v>1350</v>
      </c>
      <c r="C13" s="141" t="s">
        <v>1174</v>
      </c>
      <c r="D13" s="818" t="s">
        <v>1254</v>
      </c>
    </row>
    <row r="14" spans="1:4" ht="25.5" x14ac:dyDescent="0.2">
      <c r="A14" s="118" t="s">
        <v>243</v>
      </c>
      <c r="B14" s="141" t="s">
        <v>1332</v>
      </c>
      <c r="C14" s="141" t="s">
        <v>1175</v>
      </c>
      <c r="D14" s="818" t="s">
        <v>1254</v>
      </c>
    </row>
    <row r="15" spans="1:4" ht="25.5" x14ac:dyDescent="0.2">
      <c r="A15" s="177" t="s">
        <v>246</v>
      </c>
      <c r="B15" s="131" t="s">
        <v>1351</v>
      </c>
      <c r="C15" s="131" t="s">
        <v>1176</v>
      </c>
      <c r="D15" s="800" t="s">
        <v>1254</v>
      </c>
    </row>
    <row r="16" spans="1:4" ht="38.25" x14ac:dyDescent="0.2">
      <c r="A16" s="118" t="s">
        <v>249</v>
      </c>
      <c r="B16" s="131" t="s">
        <v>1352</v>
      </c>
      <c r="C16" s="141" t="s">
        <v>1177</v>
      </c>
      <c r="D16" s="800" t="s">
        <v>1254</v>
      </c>
    </row>
    <row r="17" spans="1:4" ht="38.25" x14ac:dyDescent="0.2">
      <c r="A17" s="177" t="s">
        <v>252</v>
      </c>
      <c r="B17" s="131" t="s">
        <v>1352</v>
      </c>
      <c r="C17" s="141" t="s">
        <v>1178</v>
      </c>
      <c r="D17" s="800" t="s">
        <v>1254</v>
      </c>
    </row>
    <row r="18" spans="1:4" ht="25.5" x14ac:dyDescent="0.2">
      <c r="A18" s="118" t="s">
        <v>255</v>
      </c>
      <c r="B18" s="141" t="s">
        <v>1353</v>
      </c>
      <c r="C18" s="141" t="s">
        <v>1179</v>
      </c>
      <c r="D18" s="818" t="s">
        <v>1254</v>
      </c>
    </row>
    <row r="19" spans="1:4" ht="38.25" x14ac:dyDescent="0.2">
      <c r="A19" s="177" t="s">
        <v>258</v>
      </c>
      <c r="B19" s="168" t="s">
        <v>1354</v>
      </c>
      <c r="C19" s="141" t="s">
        <v>1180</v>
      </c>
      <c r="D19" s="845" t="s">
        <v>1254</v>
      </c>
    </row>
    <row r="20" spans="1:4" x14ac:dyDescent="0.2">
      <c r="A20" s="62" t="s">
        <v>337</v>
      </c>
      <c r="B20" s="54" t="s">
        <v>225</v>
      </c>
      <c r="C20" s="63" t="s">
        <v>338</v>
      </c>
      <c r="D20" s="802"/>
    </row>
    <row r="21" spans="1:4" x14ac:dyDescent="0.2">
      <c r="A21" s="118" t="s">
        <v>339</v>
      </c>
      <c r="B21" s="31"/>
      <c r="C21" s="31" t="s">
        <v>340</v>
      </c>
      <c r="D21" s="807" t="s">
        <v>1255</v>
      </c>
    </row>
    <row r="22" spans="1:4" x14ac:dyDescent="0.2">
      <c r="A22" s="62" t="s">
        <v>341</v>
      </c>
      <c r="B22" s="54" t="s">
        <v>225</v>
      </c>
      <c r="C22" s="63" t="s">
        <v>342</v>
      </c>
      <c r="D22" s="802"/>
    </row>
    <row r="23" spans="1:4" ht="25.5" x14ac:dyDescent="0.2">
      <c r="A23" s="28" t="s">
        <v>343</v>
      </c>
      <c r="B23" s="147" t="s">
        <v>1352</v>
      </c>
      <c r="C23" s="141" t="s">
        <v>1181</v>
      </c>
      <c r="D23" s="847" t="s">
        <v>1254</v>
      </c>
    </row>
    <row r="24" spans="1:4" ht="38.25" x14ac:dyDescent="0.2">
      <c r="A24" s="118" t="s">
        <v>346</v>
      </c>
      <c r="B24" s="133" t="s">
        <v>1332</v>
      </c>
      <c r="C24" s="31" t="s">
        <v>1182</v>
      </c>
      <c r="D24" s="838" t="s">
        <v>1254</v>
      </c>
    </row>
    <row r="25" spans="1:4" x14ac:dyDescent="0.2">
      <c r="A25" s="62" t="s">
        <v>358</v>
      </c>
      <c r="B25" s="54" t="s">
        <v>225</v>
      </c>
      <c r="C25" s="63" t="s">
        <v>359</v>
      </c>
      <c r="D25" s="802"/>
    </row>
    <row r="26" spans="1:4" x14ac:dyDescent="0.2">
      <c r="A26" s="127" t="s">
        <v>360</v>
      </c>
      <c r="B26" s="32"/>
      <c r="C26" s="36" t="s">
        <v>340</v>
      </c>
      <c r="D26"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Inventari!B33</f>
        <v>1.5</v>
      </c>
      <c r="C2" s="933" t="str">
        <f>Inventari!C33</f>
        <v>Patrimoni</v>
      </c>
      <c r="D2" s="933"/>
    </row>
    <row r="3" spans="1:4" x14ac:dyDescent="0.2">
      <c r="A3" s="59" t="s">
        <v>224</v>
      </c>
      <c r="B3" s="59" t="str">
        <f>Inventari!C37</f>
        <v>1.5.4</v>
      </c>
      <c r="C3" s="1082" t="str">
        <f>Inventari!D37</f>
        <v>Concessions de béns de domini públic que superin el 10% de recursos ordinaris i els tres milions d'euros</v>
      </c>
      <c r="D3" s="1082"/>
    </row>
    <row r="5" spans="1:4" x14ac:dyDescent="0.2">
      <c r="A5" s="62"/>
      <c r="B5" s="54" t="s">
        <v>225</v>
      </c>
      <c r="C5" s="47" t="s">
        <v>226</v>
      </c>
      <c r="D5" s="802"/>
    </row>
    <row r="6" spans="1:4" ht="51" x14ac:dyDescent="0.2">
      <c r="A6" s="46"/>
      <c r="B6" s="79" t="str">
        <f>Inventari!E37</f>
        <v>DA2.9 i .10 L 9/2017
Art. 66.1 D 336/1988 (AUT)</v>
      </c>
      <c r="C6" s="45" t="str">
        <f>Inventari!F37</f>
        <v>La concessió de béns de domini públic quan superi el 10% dels recursos ordinaris i els tres milions d'euros, requerirà que el projecte i el plec de clàusules administratives els aprovi el ple de la corporació, previ informe de la secretaria i de la intervenció, i s'han d'exposar al públic en el tauler d'anuncis i en el Butlletí Oficial de la província per un termini de 30 dies com a mínim, en el qual es poden formular reclamacions i al·legacions.</v>
      </c>
      <c r="D6" s="135"/>
    </row>
    <row r="7" spans="1:4" x14ac:dyDescent="0.2">
      <c r="A7" s="61"/>
      <c r="B7" s="85"/>
      <c r="C7" s="64"/>
      <c r="D7" s="840"/>
    </row>
    <row r="8" spans="1:4" x14ac:dyDescent="0.2">
      <c r="A8" s="62" t="s">
        <v>227</v>
      </c>
      <c r="B8" s="54" t="s">
        <v>225</v>
      </c>
      <c r="C8" s="63" t="s">
        <v>228</v>
      </c>
      <c r="D8" s="802" t="s">
        <v>1253</v>
      </c>
    </row>
    <row r="9" spans="1:4" ht="25.5" x14ac:dyDescent="0.2">
      <c r="A9" s="117" t="s">
        <v>229</v>
      </c>
      <c r="B9" s="199" t="s">
        <v>230</v>
      </c>
      <c r="C9" s="201" t="s">
        <v>231</v>
      </c>
      <c r="D9" s="805" t="s">
        <v>1254</v>
      </c>
    </row>
    <row r="10" spans="1:4" ht="25.5" x14ac:dyDescent="0.2">
      <c r="A10" s="118" t="s">
        <v>232</v>
      </c>
      <c r="B10" s="37" t="s">
        <v>233</v>
      </c>
      <c r="C10" s="185" t="s">
        <v>234</v>
      </c>
      <c r="D10" s="806" t="s">
        <v>1254</v>
      </c>
    </row>
    <row r="11" spans="1:4" ht="51" x14ac:dyDescent="0.2">
      <c r="A11" s="118" t="s">
        <v>235</v>
      </c>
      <c r="B11" s="145" t="s">
        <v>1355</v>
      </c>
      <c r="C11" s="145" t="s">
        <v>237</v>
      </c>
      <c r="D11" s="817" t="s">
        <v>1254</v>
      </c>
    </row>
    <row r="12" spans="1:4" ht="25.5" x14ac:dyDescent="0.2">
      <c r="A12" s="118" t="s">
        <v>238</v>
      </c>
      <c r="B12" s="131" t="s">
        <v>1356</v>
      </c>
      <c r="C12" s="131" t="s">
        <v>1183</v>
      </c>
      <c r="D12" s="800" t="s">
        <v>1254</v>
      </c>
    </row>
    <row r="13" spans="1:4" ht="102" x14ac:dyDescent="0.2">
      <c r="A13" s="118" t="s">
        <v>240</v>
      </c>
      <c r="B13" s="141" t="s">
        <v>1357</v>
      </c>
      <c r="C13" s="171" t="s">
        <v>1184</v>
      </c>
      <c r="D13" s="818" t="s">
        <v>1254</v>
      </c>
    </row>
    <row r="14" spans="1:4" ht="25.5" x14ac:dyDescent="0.2">
      <c r="A14" s="118" t="s">
        <v>243</v>
      </c>
      <c r="B14" s="131" t="s">
        <v>1185</v>
      </c>
      <c r="C14" s="33" t="s">
        <v>1186</v>
      </c>
      <c r="D14" s="800" t="s">
        <v>1254</v>
      </c>
    </row>
    <row r="15" spans="1:4" ht="51" x14ac:dyDescent="0.2">
      <c r="A15" s="118" t="s">
        <v>246</v>
      </c>
      <c r="B15" s="131" t="s">
        <v>1358</v>
      </c>
      <c r="C15" s="131" t="s">
        <v>1187</v>
      </c>
      <c r="D15" s="800" t="s">
        <v>1254</v>
      </c>
    </row>
    <row r="16" spans="1:4" ht="25.5" x14ac:dyDescent="0.2">
      <c r="A16" s="118" t="s">
        <v>249</v>
      </c>
      <c r="B16" s="131" t="s">
        <v>1359</v>
      </c>
      <c r="C16" s="131" t="s">
        <v>1188</v>
      </c>
      <c r="D16" s="800" t="s">
        <v>1254</v>
      </c>
    </row>
    <row r="17" spans="1:4" ht="51" x14ac:dyDescent="0.2">
      <c r="A17" s="118" t="s">
        <v>252</v>
      </c>
      <c r="B17" s="141" t="s">
        <v>1360</v>
      </c>
      <c r="C17" s="141" t="s">
        <v>1115</v>
      </c>
      <c r="D17" s="818" t="s">
        <v>1254</v>
      </c>
    </row>
    <row r="18" spans="1:4" ht="29.25" customHeight="1" x14ac:dyDescent="0.2">
      <c r="A18" s="118" t="s">
        <v>255</v>
      </c>
      <c r="B18" s="131" t="s">
        <v>1361</v>
      </c>
      <c r="C18" s="131" t="s">
        <v>1189</v>
      </c>
      <c r="D18" s="800" t="s">
        <v>1254</v>
      </c>
    </row>
    <row r="19" spans="1:4" ht="25.5" x14ac:dyDescent="0.2">
      <c r="A19" s="118" t="s">
        <v>258</v>
      </c>
      <c r="B19" s="131" t="s">
        <v>1362</v>
      </c>
      <c r="C19" s="33" t="s">
        <v>1190</v>
      </c>
      <c r="D19" s="800" t="s">
        <v>1254</v>
      </c>
    </row>
    <row r="20" spans="1:4" ht="25.5" x14ac:dyDescent="0.2">
      <c r="A20" s="118" t="s">
        <v>261</v>
      </c>
      <c r="B20" s="131" t="s">
        <v>1363</v>
      </c>
      <c r="C20" s="33" t="s">
        <v>1191</v>
      </c>
      <c r="D20" s="800" t="s">
        <v>1254</v>
      </c>
    </row>
    <row r="21" spans="1:4" ht="25.5" x14ac:dyDescent="0.2">
      <c r="A21" s="118" t="s">
        <v>264</v>
      </c>
      <c r="B21" s="131" t="s">
        <v>1364</v>
      </c>
      <c r="C21" s="33" t="s">
        <v>1192</v>
      </c>
      <c r="D21" s="800" t="s">
        <v>1254</v>
      </c>
    </row>
    <row r="22" spans="1:4" x14ac:dyDescent="0.2">
      <c r="A22" s="62" t="s">
        <v>337</v>
      </c>
      <c r="B22" s="54" t="s">
        <v>225</v>
      </c>
      <c r="C22" s="63" t="s">
        <v>338</v>
      </c>
      <c r="D22" s="802"/>
    </row>
    <row r="23" spans="1:4" x14ac:dyDescent="0.2">
      <c r="A23" s="118" t="s">
        <v>339</v>
      </c>
      <c r="B23" s="31"/>
      <c r="C23" s="31" t="s">
        <v>340</v>
      </c>
      <c r="D23" s="807" t="s">
        <v>1255</v>
      </c>
    </row>
    <row r="24" spans="1:4" x14ac:dyDescent="0.2">
      <c r="A24" s="62" t="s">
        <v>341</v>
      </c>
      <c r="B24" s="54" t="s">
        <v>225</v>
      </c>
      <c r="C24" s="63" t="s">
        <v>342</v>
      </c>
      <c r="D24" s="802"/>
    </row>
    <row r="25" spans="1:4" x14ac:dyDescent="0.2">
      <c r="A25" s="118" t="s">
        <v>343</v>
      </c>
      <c r="B25" s="31"/>
      <c r="C25" s="31" t="s">
        <v>1261</v>
      </c>
      <c r="D25" s="807"/>
    </row>
    <row r="26" spans="1:4" x14ac:dyDescent="0.2">
      <c r="A26" s="62" t="s">
        <v>358</v>
      </c>
      <c r="B26" s="54" t="s">
        <v>225</v>
      </c>
      <c r="C26" s="63" t="s">
        <v>359</v>
      </c>
      <c r="D26" s="802"/>
    </row>
    <row r="27" spans="1:4" x14ac:dyDescent="0.2">
      <c r="A27" s="127" t="s">
        <v>360</v>
      </c>
      <c r="B27" s="32"/>
      <c r="C27" s="36" t="s">
        <v>340</v>
      </c>
      <c r="D27" s="810" t="s">
        <v>1255</v>
      </c>
    </row>
    <row r="28" spans="1:4" ht="19.5" customHeight="1" x14ac:dyDescent="0.2"/>
    <row r="29" spans="1:4" x14ac:dyDescent="0.2">
      <c r="C29" s="9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Inventari!B33</f>
        <v>1.5</v>
      </c>
      <c r="C2" s="933" t="str">
        <f>Inventari!C33</f>
        <v>Patrimoni</v>
      </c>
      <c r="D2" s="933"/>
    </row>
    <row r="3" spans="1:4" x14ac:dyDescent="0.2">
      <c r="A3" s="59" t="s">
        <v>224</v>
      </c>
      <c r="B3" s="59" t="str">
        <f>Inventari!C38</f>
        <v>1.5.5</v>
      </c>
      <c r="C3" s="1082" t="str">
        <f>Inventari!D38</f>
        <v>Cessió per qualsevol títol d'aprofitament dels béns comunals</v>
      </c>
      <c r="D3" s="1082"/>
    </row>
    <row r="5" spans="1:4" x14ac:dyDescent="0.2">
      <c r="A5" s="62"/>
      <c r="B5" s="54" t="s">
        <v>225</v>
      </c>
      <c r="C5" s="47" t="s">
        <v>226</v>
      </c>
      <c r="D5" s="802"/>
    </row>
    <row r="6" spans="1:4" ht="89.25" x14ac:dyDescent="0.2">
      <c r="A6" s="65"/>
      <c r="B6" s="147" t="str">
        <f>Inventari!E38</f>
        <v>Art. 54.1.b) RDLeg 781/1986
Art. 4.1.b).5 RD 128/2018
Art. 84 D 336/1988 (AUT)
Art. 47.2.i) L 7/1985</v>
      </c>
      <c r="C6" s="34" t="str">
        <f>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c r="D6" s="847"/>
    </row>
    <row r="7" spans="1:4" x14ac:dyDescent="0.2">
      <c r="A7" s="61"/>
      <c r="B7" s="85"/>
      <c r="C7" s="30"/>
      <c r="D7" s="840"/>
    </row>
    <row r="8" spans="1:4" x14ac:dyDescent="0.2">
      <c r="A8" s="62" t="s">
        <v>227</v>
      </c>
      <c r="B8" s="54" t="s">
        <v>225</v>
      </c>
      <c r="C8" s="63" t="s">
        <v>228</v>
      </c>
      <c r="D8" s="802" t="s">
        <v>1253</v>
      </c>
    </row>
    <row r="9" spans="1:4" ht="25.5" x14ac:dyDescent="0.2">
      <c r="A9" s="117" t="s">
        <v>229</v>
      </c>
      <c r="B9" s="199" t="s">
        <v>230</v>
      </c>
      <c r="C9" s="201" t="s">
        <v>231</v>
      </c>
      <c r="D9" s="805" t="s">
        <v>1254</v>
      </c>
    </row>
    <row r="10" spans="1:4" ht="25.5" x14ac:dyDescent="0.2">
      <c r="A10" s="118" t="s">
        <v>232</v>
      </c>
      <c r="B10" s="37" t="s">
        <v>233</v>
      </c>
      <c r="C10" s="185" t="s">
        <v>234</v>
      </c>
      <c r="D10" s="806" t="s">
        <v>1254</v>
      </c>
    </row>
    <row r="11" spans="1:4" ht="51" x14ac:dyDescent="0.2">
      <c r="A11" s="177" t="s">
        <v>235</v>
      </c>
      <c r="B11" s="171" t="s">
        <v>1365</v>
      </c>
      <c r="C11" s="175" t="s">
        <v>237</v>
      </c>
      <c r="D11" s="846" t="s">
        <v>1254</v>
      </c>
    </row>
    <row r="12" spans="1:4" ht="51" x14ac:dyDescent="0.2">
      <c r="A12" s="118" t="s">
        <v>238</v>
      </c>
      <c r="B12" s="131" t="s">
        <v>1160</v>
      </c>
      <c r="C12" s="141" t="str">
        <f>'1.5.2'!C12</f>
        <v>Que consta l'informe favorable de la secretaria de la corporació.</v>
      </c>
      <c r="D12" s="800" t="s">
        <v>1254</v>
      </c>
    </row>
    <row r="13" spans="1:4" ht="25.5" x14ac:dyDescent="0.2">
      <c r="A13" s="177" t="s">
        <v>240</v>
      </c>
      <c r="B13" s="131" t="s">
        <v>1366</v>
      </c>
      <c r="C13" s="131" t="s">
        <v>1193</v>
      </c>
      <c r="D13" s="800" t="s">
        <v>1254</v>
      </c>
    </row>
    <row r="14" spans="1:4" s="136" customFormat="1" ht="25.5" x14ac:dyDescent="0.2">
      <c r="A14" s="118" t="s">
        <v>243</v>
      </c>
      <c r="B14" s="131" t="s">
        <v>1366</v>
      </c>
      <c r="C14" s="131" t="s">
        <v>1194</v>
      </c>
      <c r="D14" s="800" t="s">
        <v>1254</v>
      </c>
    </row>
    <row r="15" spans="1:4" ht="25.5" x14ac:dyDescent="0.2">
      <c r="A15" s="177" t="s">
        <v>246</v>
      </c>
      <c r="B15" s="131" t="s">
        <v>1367</v>
      </c>
      <c r="C15" s="131" t="s">
        <v>1195</v>
      </c>
      <c r="D15" s="800" t="s">
        <v>1254</v>
      </c>
    </row>
    <row r="16" spans="1:4" ht="25.5" x14ac:dyDescent="0.2">
      <c r="A16" s="118" t="s">
        <v>249</v>
      </c>
      <c r="B16" s="131" t="s">
        <v>1368</v>
      </c>
      <c r="C16" s="131" t="s">
        <v>1196</v>
      </c>
      <c r="D16" s="800" t="s">
        <v>1254</v>
      </c>
    </row>
    <row r="17" spans="1:4" ht="38.25" x14ac:dyDescent="0.2">
      <c r="A17" s="177" t="s">
        <v>252</v>
      </c>
      <c r="B17" s="131" t="s">
        <v>1369</v>
      </c>
      <c r="C17" s="131" t="s">
        <v>1197</v>
      </c>
      <c r="D17" s="800" t="s">
        <v>1254</v>
      </c>
    </row>
    <row r="18" spans="1:4" ht="38.25" x14ac:dyDescent="0.2">
      <c r="A18" s="118" t="s">
        <v>255</v>
      </c>
      <c r="B18" s="131" t="s">
        <v>1370</v>
      </c>
      <c r="C18" s="141" t="s">
        <v>1198</v>
      </c>
      <c r="D18" s="800" t="s">
        <v>1254</v>
      </c>
    </row>
    <row r="19" spans="1:4" ht="25.5" x14ac:dyDescent="0.2">
      <c r="A19" s="177" t="s">
        <v>258</v>
      </c>
      <c r="B19" s="131" t="s">
        <v>1371</v>
      </c>
      <c r="C19" s="141" t="s">
        <v>1199</v>
      </c>
      <c r="D19" s="800" t="s">
        <v>1254</v>
      </c>
    </row>
    <row r="20" spans="1:4" ht="38.25" x14ac:dyDescent="0.2">
      <c r="A20" s="118" t="s">
        <v>261</v>
      </c>
      <c r="B20" s="133" t="s">
        <v>1372</v>
      </c>
      <c r="C20" s="168" t="s">
        <v>1200</v>
      </c>
      <c r="D20" s="838" t="s">
        <v>1254</v>
      </c>
    </row>
    <row r="21" spans="1:4" x14ac:dyDescent="0.2">
      <c r="A21" s="62" t="s">
        <v>337</v>
      </c>
      <c r="B21" s="54" t="s">
        <v>225</v>
      </c>
      <c r="C21" s="63" t="s">
        <v>338</v>
      </c>
      <c r="D21" s="802"/>
    </row>
    <row r="22" spans="1:4" x14ac:dyDescent="0.2">
      <c r="A22" s="118" t="s">
        <v>339</v>
      </c>
      <c r="B22" s="31"/>
      <c r="C22" s="31" t="s">
        <v>340</v>
      </c>
      <c r="D22" s="807" t="s">
        <v>1255</v>
      </c>
    </row>
    <row r="23" spans="1:4" x14ac:dyDescent="0.2">
      <c r="A23" s="62" t="s">
        <v>341</v>
      </c>
      <c r="B23" s="54" t="s">
        <v>225</v>
      </c>
      <c r="C23" s="63" t="s">
        <v>342</v>
      </c>
      <c r="D23" s="802"/>
    </row>
    <row r="24" spans="1:4" ht="25.5" x14ac:dyDescent="0.2">
      <c r="A24" s="118" t="s">
        <v>343</v>
      </c>
      <c r="B24" s="131" t="s">
        <v>1373</v>
      </c>
      <c r="C24" s="168" t="s">
        <v>1126</v>
      </c>
      <c r="D24" s="800" t="s">
        <v>1254</v>
      </c>
    </row>
    <row r="25" spans="1:4" x14ac:dyDescent="0.2">
      <c r="A25" s="62" t="s">
        <v>358</v>
      </c>
      <c r="B25" s="54" t="s">
        <v>225</v>
      </c>
      <c r="C25" s="63" t="s">
        <v>359</v>
      </c>
      <c r="D25" s="802"/>
    </row>
    <row r="26" spans="1:4" x14ac:dyDescent="0.2">
      <c r="A26" s="127" t="s">
        <v>360</v>
      </c>
      <c r="B26" s="32"/>
      <c r="C26" s="36" t="s">
        <v>340</v>
      </c>
      <c r="D26"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Inventari!B33</f>
        <v>1.5</v>
      </c>
      <c r="C2" s="933" t="str">
        <f>Inventari!C33</f>
        <v>Patrimoni</v>
      </c>
      <c r="D2" s="933"/>
    </row>
    <row r="3" spans="1:4" x14ac:dyDescent="0.2">
      <c r="A3" s="59" t="s">
        <v>224</v>
      </c>
      <c r="B3" s="59" t="str">
        <f>Inventari!C39</f>
        <v>1.5.6</v>
      </c>
      <c r="C3" s="1082" t="str">
        <f>Inventari!D39</f>
        <v>Alienació de béns, quan la seva quantia excedeix del 10 % dels recursos ordinaris del seu pressupost</v>
      </c>
      <c r="D3" s="1082"/>
    </row>
    <row r="5" spans="1:4" x14ac:dyDescent="0.2">
      <c r="A5" s="62"/>
      <c r="B5" s="54" t="s">
        <v>225</v>
      </c>
      <c r="C5" s="47" t="s">
        <v>226</v>
      </c>
      <c r="D5" s="802"/>
    </row>
    <row r="6" spans="1:4" ht="89.25" x14ac:dyDescent="0.2">
      <c r="A6" s="65"/>
      <c r="B6" s="147" t="str">
        <f>Inventari!E39</f>
        <v>Art. 54.1.b) RDLeg 781/1986
Art. 4.1.b).5 RD 128/2018
Art. 41.2 D 336/1988 (AUT)
Art. 47.2.m) L 7/1985</v>
      </c>
      <c r="C6" s="34" t="str">
        <f>Inventari!F39</f>
        <v>Serà necessari l'informe previ de la secretaria, i, a més, en el seu cas, de la intervenció o de qui legalment els substitueixin, per a l'adopció dels següents acords: b) Sempre que es tracti d'assumptes sobre matèries per a les quals s'exigeixi una majoria especial.</v>
      </c>
      <c r="D6" s="847"/>
    </row>
    <row r="7" spans="1:4" x14ac:dyDescent="0.2">
      <c r="A7" s="61"/>
      <c r="B7" s="85"/>
      <c r="C7" s="30"/>
      <c r="D7" s="840"/>
    </row>
    <row r="8" spans="1:4" x14ac:dyDescent="0.2">
      <c r="A8" s="62" t="s">
        <v>227</v>
      </c>
      <c r="B8" s="54" t="s">
        <v>225</v>
      </c>
      <c r="C8" s="63" t="s">
        <v>228</v>
      </c>
      <c r="D8" s="802" t="s">
        <v>1253</v>
      </c>
    </row>
    <row r="9" spans="1:4" ht="25.5" x14ac:dyDescent="0.2">
      <c r="A9" s="117" t="s">
        <v>229</v>
      </c>
      <c r="B9" s="199" t="s">
        <v>230</v>
      </c>
      <c r="C9" s="201" t="s">
        <v>231</v>
      </c>
      <c r="D9" s="805" t="s">
        <v>1254</v>
      </c>
    </row>
    <row r="10" spans="1:4" ht="25.5" x14ac:dyDescent="0.2">
      <c r="A10" s="118" t="s">
        <v>232</v>
      </c>
      <c r="B10" s="37" t="s">
        <v>233</v>
      </c>
      <c r="C10" s="185" t="s">
        <v>234</v>
      </c>
      <c r="D10" s="806" t="s">
        <v>1254</v>
      </c>
    </row>
    <row r="11" spans="1:4" ht="51" x14ac:dyDescent="0.2">
      <c r="A11" s="177" t="s">
        <v>235</v>
      </c>
      <c r="B11" s="170" t="s">
        <v>1374</v>
      </c>
      <c r="C11" s="146" t="s">
        <v>237</v>
      </c>
      <c r="D11" s="806" t="s">
        <v>1254</v>
      </c>
    </row>
    <row r="12" spans="1:4" ht="51" x14ac:dyDescent="0.2">
      <c r="A12" s="118" t="s">
        <v>238</v>
      </c>
      <c r="B12" s="17" t="s">
        <v>1160</v>
      </c>
      <c r="C12" s="171" t="s">
        <v>1201</v>
      </c>
      <c r="D12" s="807" t="s">
        <v>1254</v>
      </c>
    </row>
    <row r="13" spans="1:4" s="136" customFormat="1" ht="25.5" x14ac:dyDescent="0.2">
      <c r="A13" s="177" t="s">
        <v>240</v>
      </c>
      <c r="B13" s="131" t="s">
        <v>1375</v>
      </c>
      <c r="C13" s="131" t="s">
        <v>1202</v>
      </c>
      <c r="D13" s="800" t="s">
        <v>1254</v>
      </c>
    </row>
    <row r="14" spans="1:4" ht="25.5" x14ac:dyDescent="0.2">
      <c r="A14" s="118" t="s">
        <v>243</v>
      </c>
      <c r="B14" s="131" t="s">
        <v>1351</v>
      </c>
      <c r="C14" s="131" t="s">
        <v>1203</v>
      </c>
      <c r="D14" s="800" t="s">
        <v>1254</v>
      </c>
    </row>
    <row r="15" spans="1:4" ht="39" customHeight="1" x14ac:dyDescent="0.2">
      <c r="A15" s="177" t="s">
        <v>246</v>
      </c>
      <c r="B15" s="131" t="s">
        <v>1352</v>
      </c>
      <c r="C15" s="141" t="s">
        <v>1177</v>
      </c>
      <c r="D15" s="800" t="s">
        <v>1254</v>
      </c>
    </row>
    <row r="16" spans="1:4" ht="38.25" customHeight="1" x14ac:dyDescent="0.2">
      <c r="A16" s="118" t="s">
        <v>249</v>
      </c>
      <c r="B16" s="131" t="s">
        <v>1352</v>
      </c>
      <c r="C16" s="131" t="s">
        <v>1204</v>
      </c>
      <c r="D16" s="800" t="s">
        <v>1254</v>
      </c>
    </row>
    <row r="17" spans="1:4" ht="37.5" customHeight="1" x14ac:dyDescent="0.2">
      <c r="A17" s="177" t="s">
        <v>252</v>
      </c>
      <c r="B17" s="131" t="s">
        <v>1352</v>
      </c>
      <c r="C17" s="131" t="s">
        <v>1178</v>
      </c>
      <c r="D17" s="800" t="s">
        <v>1254</v>
      </c>
    </row>
    <row r="18" spans="1:4" ht="25.5" x14ac:dyDescent="0.2">
      <c r="A18" s="118" t="s">
        <v>255</v>
      </c>
      <c r="B18" s="174" t="s">
        <v>1353</v>
      </c>
      <c r="C18" s="141" t="s">
        <v>1205</v>
      </c>
      <c r="D18" s="860" t="s">
        <v>1254</v>
      </c>
    </row>
    <row r="19" spans="1:4" ht="51" x14ac:dyDescent="0.2">
      <c r="A19" s="177" t="s">
        <v>258</v>
      </c>
      <c r="B19" s="141" t="s">
        <v>1354</v>
      </c>
      <c r="C19" s="141" t="s">
        <v>1206</v>
      </c>
      <c r="D19" s="818" t="s">
        <v>1254</v>
      </c>
    </row>
    <row r="20" spans="1:4" ht="25.5" x14ac:dyDescent="0.2">
      <c r="A20" s="118" t="s">
        <v>261</v>
      </c>
      <c r="B20" s="132" t="s">
        <v>1376</v>
      </c>
      <c r="C20" s="132" t="s">
        <v>1327</v>
      </c>
      <c r="D20" s="814" t="s">
        <v>1254</v>
      </c>
    </row>
    <row r="21" spans="1:4" ht="25.5" x14ac:dyDescent="0.2">
      <c r="A21" s="177" t="s">
        <v>264</v>
      </c>
      <c r="B21" s="141" t="s">
        <v>1377</v>
      </c>
      <c r="C21" s="33" t="s">
        <v>1207</v>
      </c>
      <c r="D21" s="818" t="s">
        <v>1254</v>
      </c>
    </row>
    <row r="22" spans="1:4" x14ac:dyDescent="0.2">
      <c r="A22" s="62" t="s">
        <v>337</v>
      </c>
      <c r="B22" s="54" t="s">
        <v>225</v>
      </c>
      <c r="C22" s="63" t="s">
        <v>338</v>
      </c>
      <c r="D22" s="802"/>
    </row>
    <row r="23" spans="1:4" x14ac:dyDescent="0.2">
      <c r="A23" s="118" t="s">
        <v>339</v>
      </c>
      <c r="B23" s="31"/>
      <c r="C23" s="31" t="s">
        <v>340</v>
      </c>
      <c r="D23" s="807" t="s">
        <v>1255</v>
      </c>
    </row>
    <row r="24" spans="1:4" x14ac:dyDescent="0.2">
      <c r="A24" s="62" t="s">
        <v>341</v>
      </c>
      <c r="B24" s="54" t="s">
        <v>225</v>
      </c>
      <c r="C24" s="63" t="s">
        <v>342</v>
      </c>
      <c r="D24" s="802"/>
    </row>
    <row r="25" spans="1:4" ht="97.5" customHeight="1" x14ac:dyDescent="0.2">
      <c r="A25" s="117" t="s">
        <v>343</v>
      </c>
      <c r="B25" s="147" t="s">
        <v>1335</v>
      </c>
      <c r="C25" s="147" t="s">
        <v>1126</v>
      </c>
      <c r="D25" s="847" t="s">
        <v>1254</v>
      </c>
    </row>
    <row r="26" spans="1:4" ht="89.25" x14ac:dyDescent="0.2">
      <c r="A26" s="127" t="s">
        <v>346</v>
      </c>
      <c r="B26" s="133" t="s">
        <v>1378</v>
      </c>
      <c r="C26" s="176" t="s">
        <v>1208</v>
      </c>
      <c r="D26" s="838" t="s">
        <v>1254</v>
      </c>
    </row>
    <row r="27" spans="1:4" x14ac:dyDescent="0.2">
      <c r="A27" s="62" t="s">
        <v>358</v>
      </c>
      <c r="B27" s="54" t="s">
        <v>225</v>
      </c>
      <c r="C27" s="63" t="s">
        <v>359</v>
      </c>
      <c r="D27" s="802"/>
    </row>
    <row r="28" spans="1:4" x14ac:dyDescent="0.2">
      <c r="A28" s="127" t="s">
        <v>360</v>
      </c>
      <c r="B28" s="32"/>
      <c r="C28" s="36" t="s">
        <v>340</v>
      </c>
      <c r="D28"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6" x14ac:dyDescent="0.2">
      <c r="A1" s="25" t="s">
        <v>222</v>
      </c>
      <c r="B1" s="25" t="str">
        <f>Inventari!A1</f>
        <v>1.</v>
      </c>
      <c r="C1" s="932" t="str">
        <f>Inventari!B1</f>
        <v>Control permanent no planificable</v>
      </c>
      <c r="D1" s="932"/>
    </row>
    <row r="2" spans="1:6" x14ac:dyDescent="0.2">
      <c r="A2" s="26" t="s">
        <v>223</v>
      </c>
      <c r="B2" s="26" t="str">
        <f>Inventari!B40</f>
        <v>1.6</v>
      </c>
      <c r="C2" s="933" t="str">
        <f>Inventari!C40</f>
        <v>Contractació i prestació de serveis</v>
      </c>
      <c r="D2" s="933"/>
    </row>
    <row r="3" spans="1:6" x14ac:dyDescent="0.2">
      <c r="A3" s="59" t="s">
        <v>224</v>
      </c>
      <c r="B3" s="59" t="str">
        <f>Inventari!C41</f>
        <v>1.6.1</v>
      </c>
      <c r="C3" s="1082" t="str">
        <f>Inventari!D41</f>
        <v xml:space="preserve">Procedència de nous serveis o reforma dels existents </v>
      </c>
      <c r="D3" s="1082"/>
    </row>
    <row r="4" spans="1:6" x14ac:dyDescent="0.2">
      <c r="A4" s="160"/>
      <c r="B4" s="142"/>
      <c r="C4" s="161"/>
    </row>
    <row r="5" spans="1:6" x14ac:dyDescent="0.2">
      <c r="A5" s="62"/>
      <c r="B5" s="54" t="s">
        <v>225</v>
      </c>
      <c r="C5" s="47" t="s">
        <v>226</v>
      </c>
      <c r="D5" s="802"/>
    </row>
    <row r="6" spans="1:6" ht="51" x14ac:dyDescent="0.2">
      <c r="A6" s="46"/>
      <c r="B6" s="79" t="str">
        <f>Inventari!E41</f>
        <v>Art. 85.2 L 7/1985
Art. 4.1.b).5 RD 128/2018</v>
      </c>
      <c r="C6" s="79" t="str">
        <f>Inventari!F41</f>
        <v>Serà necessari l'informe previ de la intervenció sobre la procedència de la implantació de nous serveis o la reforma dels existents a l'efecte de l'avaluació de la repercussió economicofinancera i estabilitat pressupostària de les respectives propostes, i en el cas de serveis públics de competència local gestionats mitjançant entitat pública empresarial o societat mercantil també la sostenibilitat financera.</v>
      </c>
      <c r="D6" s="135"/>
    </row>
    <row r="7" spans="1:6" x14ac:dyDescent="0.2">
      <c r="A7" s="61"/>
      <c r="B7" s="85"/>
      <c r="C7" s="30"/>
      <c r="D7" s="840"/>
    </row>
    <row r="8" spans="1:6" x14ac:dyDescent="0.2">
      <c r="A8" s="62" t="s">
        <v>227</v>
      </c>
      <c r="B8" s="54" t="s">
        <v>225</v>
      </c>
      <c r="C8" s="63" t="s">
        <v>228</v>
      </c>
      <c r="D8" s="802" t="s">
        <v>1259</v>
      </c>
    </row>
    <row r="9" spans="1:6" ht="25.5" x14ac:dyDescent="0.2">
      <c r="A9" s="117" t="s">
        <v>229</v>
      </c>
      <c r="B9" s="199" t="s">
        <v>230</v>
      </c>
      <c r="C9" s="201" t="s">
        <v>231</v>
      </c>
      <c r="D9" s="805" t="s">
        <v>1254</v>
      </c>
    </row>
    <row r="10" spans="1:6" ht="25.5" x14ac:dyDescent="0.2">
      <c r="A10" s="118" t="s">
        <v>232</v>
      </c>
      <c r="B10" s="37" t="s">
        <v>233</v>
      </c>
      <c r="C10" s="185" t="s">
        <v>234</v>
      </c>
      <c r="D10" s="806" t="s">
        <v>1254</v>
      </c>
    </row>
    <row r="11" spans="1:6" ht="63.75" x14ac:dyDescent="0.2">
      <c r="A11" s="126" t="s">
        <v>235</v>
      </c>
      <c r="B11" s="141" t="s">
        <v>1209</v>
      </c>
      <c r="C11" s="145" t="s">
        <v>237</v>
      </c>
      <c r="D11" s="818" t="s">
        <v>1254</v>
      </c>
    </row>
    <row r="12" spans="1:6" ht="38.25" x14ac:dyDescent="0.2">
      <c r="A12" s="118" t="s">
        <v>238</v>
      </c>
      <c r="B12" s="37" t="s">
        <v>1210</v>
      </c>
      <c r="C12" s="219" t="s">
        <v>1211</v>
      </c>
      <c r="D12" s="806" t="s">
        <v>1254</v>
      </c>
    </row>
    <row r="13" spans="1:6" ht="63.75" x14ac:dyDescent="0.2">
      <c r="A13" s="118" t="s">
        <v>240</v>
      </c>
      <c r="B13" s="31" t="s">
        <v>1212</v>
      </c>
      <c r="C13" s="31" t="s">
        <v>1328</v>
      </c>
      <c r="D13" s="807" t="s">
        <v>1254</v>
      </c>
    </row>
    <row r="14" spans="1:6" ht="75" customHeight="1" x14ac:dyDescent="0.2">
      <c r="A14" s="118" t="s">
        <v>243</v>
      </c>
      <c r="B14" s="141" t="s">
        <v>1213</v>
      </c>
      <c r="C14" s="153" t="s">
        <v>1214</v>
      </c>
      <c r="D14" s="818" t="s">
        <v>1254</v>
      </c>
    </row>
    <row r="15" spans="1:6" ht="38.25" x14ac:dyDescent="0.2">
      <c r="A15" s="118" t="s">
        <v>246</v>
      </c>
      <c r="B15" s="141" t="s">
        <v>1215</v>
      </c>
      <c r="C15" s="31" t="s">
        <v>1216</v>
      </c>
      <c r="D15" s="818" t="s">
        <v>1254</v>
      </c>
      <c r="F15" s="42" t="s">
        <v>773</v>
      </c>
    </row>
    <row r="16" spans="1:6" x14ac:dyDescent="0.2">
      <c r="A16" s="62" t="s">
        <v>337</v>
      </c>
      <c r="B16" s="54" t="s">
        <v>225</v>
      </c>
      <c r="C16" s="63" t="s">
        <v>338</v>
      </c>
      <c r="D16" s="802"/>
    </row>
    <row r="17" spans="1:4" x14ac:dyDescent="0.2">
      <c r="A17" s="118" t="s">
        <v>339</v>
      </c>
      <c r="B17" s="31"/>
      <c r="C17" s="31" t="s">
        <v>340</v>
      </c>
      <c r="D17" s="807" t="s">
        <v>1255</v>
      </c>
    </row>
    <row r="18" spans="1:4" x14ac:dyDescent="0.2">
      <c r="A18" s="62" t="s">
        <v>341</v>
      </c>
      <c r="B18" s="54" t="s">
        <v>225</v>
      </c>
      <c r="C18" s="63" t="s">
        <v>342</v>
      </c>
      <c r="D18" s="802"/>
    </row>
    <row r="19" spans="1:4" ht="38.25" x14ac:dyDescent="0.2">
      <c r="A19" s="118" t="s">
        <v>343</v>
      </c>
      <c r="B19" s="131" t="s">
        <v>1217</v>
      </c>
      <c r="C19" s="31" t="s">
        <v>1218</v>
      </c>
      <c r="D19" s="800" t="s">
        <v>1254</v>
      </c>
    </row>
    <row r="20" spans="1:4" x14ac:dyDescent="0.2">
      <c r="A20" s="62" t="s">
        <v>358</v>
      </c>
      <c r="B20" s="54" t="s">
        <v>225</v>
      </c>
      <c r="C20" s="78" t="s">
        <v>359</v>
      </c>
      <c r="D20" s="802"/>
    </row>
    <row r="21" spans="1:4" x14ac:dyDescent="0.2">
      <c r="A21" s="127" t="s">
        <v>360</v>
      </c>
      <c r="B21" s="32"/>
      <c r="C21" s="36" t="s">
        <v>340</v>
      </c>
      <c r="D21"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16"/>
  <sheetViews>
    <sheetView view="pageBreakPreview" zoomScaleNormal="100" zoomScaleSheetLayoutView="100" workbookViewId="0"/>
  </sheetViews>
  <sheetFormatPr defaultColWidth="11.42578125" defaultRowHeight="15" x14ac:dyDescent="0.25"/>
  <cols>
    <col min="1" max="1" width="9.7109375" customWidth="1"/>
    <col min="2" max="2" width="18.7109375" customWidth="1"/>
    <col min="3" max="3" width="110.7109375" style="41" customWidth="1"/>
    <col min="4" max="4" width="15.28515625" style="837" customWidth="1"/>
  </cols>
  <sheetData>
    <row r="1" spans="1:4" x14ac:dyDescent="0.25">
      <c r="A1" s="25" t="s">
        <v>222</v>
      </c>
      <c r="B1" s="25" t="str">
        <f>Inventari!A1</f>
        <v>1.</v>
      </c>
      <c r="C1" s="932" t="str">
        <f>Inventari!B1</f>
        <v>Control permanent no planificable</v>
      </c>
      <c r="D1" s="932"/>
    </row>
    <row r="2" spans="1:4" x14ac:dyDescent="0.25">
      <c r="A2" s="26" t="s">
        <v>223</v>
      </c>
      <c r="B2" s="26" t="str">
        <f>Inventari!B40</f>
        <v>1.6</v>
      </c>
      <c r="C2" s="933" t="str">
        <f>Inventari!C40</f>
        <v>Contractació i prestació de serveis</v>
      </c>
      <c r="D2" s="933"/>
    </row>
    <row r="3" spans="1:4" ht="25.5" customHeight="1" x14ac:dyDescent="0.25">
      <c r="A3" s="59" t="s">
        <v>224</v>
      </c>
      <c r="B3" s="59" t="str">
        <f>Inventari!C42</f>
        <v>1.6.2</v>
      </c>
      <c r="C3" s="934" t="str">
        <f>Inventari!D42</f>
        <v>Valoració de les repercussions econòmiques de cada nou contracte i/o reforma dels existents en el compliment dels principis d'estabilitat pressupostària i sostenibilitat financera, excepte contractes menors</v>
      </c>
      <c r="D3" s="934"/>
    </row>
    <row r="4" spans="1:4" x14ac:dyDescent="0.25">
      <c r="A4" s="160"/>
      <c r="B4" s="142"/>
      <c r="C4" s="161"/>
    </row>
    <row r="5" spans="1:4" x14ac:dyDescent="0.25">
      <c r="A5" s="62"/>
      <c r="B5" s="54" t="s">
        <v>225</v>
      </c>
      <c r="C5" s="54" t="s">
        <v>226</v>
      </c>
      <c r="D5" s="802"/>
    </row>
    <row r="6" spans="1:4" ht="38.25" x14ac:dyDescent="0.25">
      <c r="A6" s="46"/>
      <c r="B6" s="143" t="str">
        <f>Inventari!E42</f>
        <v>Art. 4.1.b).5 RD 128/2018
DA3.3 L 9/2017</v>
      </c>
      <c r="C6" s="143" t="str">
        <f>Inventari!F42</f>
        <v>Serà necessari l'informe previ de la intervenció sobre la procedència de la implantació de nous serveis o la reforma dels existents a l'efecte de l'avaluació de la repercussió economicofinancera i estabilitat pressupostària de les respectives propostes.</v>
      </c>
      <c r="D6" s="815"/>
    </row>
    <row r="7" spans="1:4" x14ac:dyDescent="0.25">
      <c r="A7" s="61"/>
      <c r="B7" s="85"/>
      <c r="C7" s="30"/>
      <c r="D7" s="840"/>
    </row>
    <row r="8" spans="1:4" x14ac:dyDescent="0.25">
      <c r="A8" s="62" t="s">
        <v>227</v>
      </c>
      <c r="B8" s="54" t="s">
        <v>225</v>
      </c>
      <c r="C8" s="82" t="s">
        <v>228</v>
      </c>
      <c r="D8" s="802" t="s">
        <v>1253</v>
      </c>
    </row>
    <row r="9" spans="1:4" s="42" customFormat="1" ht="51" x14ac:dyDescent="0.2">
      <c r="A9" s="18" t="s">
        <v>229</v>
      </c>
      <c r="B9" s="141" t="s">
        <v>1219</v>
      </c>
      <c r="C9" s="31" t="str">
        <f>'1.6.1'!C12</f>
        <v>Que consta una memòria econòmica justificativa de la conveniència i l'oportunitat de la iniciativa, l'interès públic i la repercussió econòmica de la proposta plantejada.</v>
      </c>
      <c r="D9" s="818" t="s">
        <v>1254</v>
      </c>
    </row>
    <row r="10" spans="1:4" ht="51" x14ac:dyDescent="0.25">
      <c r="A10" s="18" t="s">
        <v>232</v>
      </c>
      <c r="B10" s="17" t="s">
        <v>1260</v>
      </c>
      <c r="C10" s="31" t="s">
        <v>1216</v>
      </c>
      <c r="D10" s="807" t="s">
        <v>1254</v>
      </c>
    </row>
    <row r="11" spans="1:4" s="42" customFormat="1" ht="12.75" x14ac:dyDescent="0.2">
      <c r="A11" s="62" t="s">
        <v>337</v>
      </c>
      <c r="B11" s="54" t="s">
        <v>225</v>
      </c>
      <c r="C11" s="63" t="s">
        <v>338</v>
      </c>
      <c r="D11" s="802"/>
    </row>
    <row r="12" spans="1:4" s="42" customFormat="1" ht="12.75" x14ac:dyDescent="0.2">
      <c r="A12" s="118" t="s">
        <v>339</v>
      </c>
      <c r="B12" s="31"/>
      <c r="C12" s="31" t="s">
        <v>340</v>
      </c>
      <c r="D12" s="810" t="s">
        <v>1255</v>
      </c>
    </row>
    <row r="13" spans="1:4" x14ac:dyDescent="0.25">
      <c r="A13" s="62" t="s">
        <v>341</v>
      </c>
      <c r="B13" s="54" t="s">
        <v>225</v>
      </c>
      <c r="C13" s="63" t="s">
        <v>342</v>
      </c>
      <c r="D13" s="802"/>
    </row>
    <row r="14" spans="1:4" x14ac:dyDescent="0.25">
      <c r="A14" s="117" t="s">
        <v>343</v>
      </c>
      <c r="B14" s="144"/>
      <c r="C14" s="31" t="s">
        <v>1261</v>
      </c>
      <c r="D14" s="823"/>
    </row>
    <row r="15" spans="1:4" x14ac:dyDescent="0.25">
      <c r="A15" s="62" t="s">
        <v>358</v>
      </c>
      <c r="B15" s="54" t="s">
        <v>225</v>
      </c>
      <c r="C15" s="78" t="s">
        <v>359</v>
      </c>
      <c r="D15" s="802"/>
    </row>
    <row r="16" spans="1:4" x14ac:dyDescent="0.25">
      <c r="A16" s="127" t="s">
        <v>360</v>
      </c>
      <c r="B16" s="32"/>
      <c r="C16" s="36" t="s">
        <v>340</v>
      </c>
      <c r="D16"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rowBreaks count="1" manualBreakCount="1">
    <brk id="1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Inventari!B2</f>
        <v>1.1</v>
      </c>
      <c r="C2" s="933" t="str">
        <f>Inventari!C2</f>
        <v>Pressupost</v>
      </c>
      <c r="D2" s="933"/>
    </row>
    <row r="3" spans="1:4" ht="26.25" customHeight="1" x14ac:dyDescent="0.2">
      <c r="A3" s="59" t="s">
        <v>224</v>
      </c>
      <c r="B3" s="59" t="str">
        <f>Inventari!C5</f>
        <v>1.1.3</v>
      </c>
      <c r="C3" s="934" t="str">
        <f>Inventari!D5</f>
        <v>Establiment de normes que regulen les ordres de pagaments a justificar en Bases d'execució del pressupost (modificades amb posterioritat a l'aprovació de l'expedient del pressupost general)</v>
      </c>
      <c r="D3" s="934"/>
    </row>
    <row r="4" spans="1:4" x14ac:dyDescent="0.2">
      <c r="B4" s="75"/>
    </row>
    <row r="5" spans="1:4" x14ac:dyDescent="0.2">
      <c r="A5" s="43"/>
      <c r="B5" s="11" t="s">
        <v>225</v>
      </c>
      <c r="C5" s="10" t="s">
        <v>226</v>
      </c>
      <c r="D5" s="11"/>
    </row>
    <row r="6" spans="1:4" ht="39.75" customHeight="1" x14ac:dyDescent="0.2">
      <c r="A6" s="46"/>
      <c r="B6" s="128" t="str">
        <f>Inventari!E5</f>
        <v>Art. 190.2 RDLeg 2/2004
Art. 72.1 RD 500/1990</v>
      </c>
      <c r="C6" s="45"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c r="D6" s="128"/>
    </row>
    <row r="7" spans="1:4" x14ac:dyDescent="0.2">
      <c r="A7" s="129"/>
      <c r="B7" s="6"/>
      <c r="C7" s="130"/>
      <c r="D7" s="6"/>
    </row>
    <row r="8" spans="1:4" x14ac:dyDescent="0.2">
      <c r="A8" s="43" t="s">
        <v>227</v>
      </c>
      <c r="B8" s="11" t="s">
        <v>225</v>
      </c>
      <c r="C8" s="5" t="str">
        <f>'1.1.1'!C8</f>
        <v>Aspectes a revisar</v>
      </c>
      <c r="D8" s="795"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63.75" x14ac:dyDescent="0.2">
      <c r="A11" s="15" t="s">
        <v>235</v>
      </c>
      <c r="B11" s="17" t="s">
        <v>411</v>
      </c>
      <c r="C11" s="131" t="str">
        <f>'1.1.1'!C11</f>
        <v>Que l'expedient es proposa al ple de la corporació.</v>
      </c>
      <c r="D11" s="807" t="s">
        <v>1254</v>
      </c>
    </row>
    <row r="12" spans="1:4" ht="25.5" x14ac:dyDescent="0.2">
      <c r="A12" s="126" t="s">
        <v>238</v>
      </c>
      <c r="B12" s="16" t="s">
        <v>412</v>
      </c>
      <c r="C12" s="131" t="s">
        <v>413</v>
      </c>
      <c r="D12" s="808" t="s">
        <v>1254</v>
      </c>
    </row>
    <row r="13" spans="1:4" ht="25.5" x14ac:dyDescent="0.2">
      <c r="A13" s="15" t="s">
        <v>240</v>
      </c>
      <c r="B13" s="16" t="s">
        <v>414</v>
      </c>
      <c r="C13" s="131" t="s">
        <v>415</v>
      </c>
      <c r="D13" s="808" t="s">
        <v>1254</v>
      </c>
    </row>
    <row r="14" spans="1:4" ht="25.5" x14ac:dyDescent="0.2">
      <c r="A14" s="126" t="s">
        <v>243</v>
      </c>
      <c r="B14" s="16" t="s">
        <v>416</v>
      </c>
      <c r="C14" s="131" t="s">
        <v>417</v>
      </c>
      <c r="D14" s="808" t="s">
        <v>1254</v>
      </c>
    </row>
    <row r="15" spans="1:4" ht="25.5" x14ac:dyDescent="0.2">
      <c r="A15" s="15" t="s">
        <v>246</v>
      </c>
      <c r="B15" s="16" t="s">
        <v>418</v>
      </c>
      <c r="C15" s="131" t="s">
        <v>419</v>
      </c>
      <c r="D15" s="808" t="s">
        <v>1254</v>
      </c>
    </row>
    <row r="16" spans="1:4" ht="51" x14ac:dyDescent="0.2">
      <c r="A16" s="126" t="s">
        <v>249</v>
      </c>
      <c r="B16" s="17" t="s">
        <v>420</v>
      </c>
      <c r="C16" s="131" t="s">
        <v>421</v>
      </c>
      <c r="D16" s="807" t="s">
        <v>1254</v>
      </c>
    </row>
    <row r="17" spans="1:4" ht="38.25" x14ac:dyDescent="0.2">
      <c r="A17" s="15" t="s">
        <v>252</v>
      </c>
      <c r="B17" s="16" t="s">
        <v>422</v>
      </c>
      <c r="C17" s="131" t="s">
        <v>423</v>
      </c>
      <c r="D17" s="808" t="s">
        <v>1254</v>
      </c>
    </row>
    <row r="18" spans="1:4" ht="38.25" x14ac:dyDescent="0.2">
      <c r="A18" s="126" t="s">
        <v>255</v>
      </c>
      <c r="B18" s="16" t="s">
        <v>424</v>
      </c>
      <c r="C18" s="131" t="s">
        <v>425</v>
      </c>
      <c r="D18" s="808" t="s">
        <v>1254</v>
      </c>
    </row>
    <row r="19" spans="1:4" ht="51" x14ac:dyDescent="0.2">
      <c r="A19" s="15" t="s">
        <v>258</v>
      </c>
      <c r="B19" s="81" t="s">
        <v>426</v>
      </c>
      <c r="C19" s="133" t="s">
        <v>427</v>
      </c>
      <c r="D19" s="809" t="s">
        <v>1254</v>
      </c>
    </row>
    <row r="20" spans="1:4" x14ac:dyDescent="0.2">
      <c r="A20" s="62" t="s">
        <v>337</v>
      </c>
      <c r="B20" s="54" t="s">
        <v>225</v>
      </c>
      <c r="C20" s="63" t="s">
        <v>338</v>
      </c>
      <c r="D20" s="802"/>
    </row>
    <row r="21" spans="1:4" x14ac:dyDescent="0.2">
      <c r="A21" s="118" t="s">
        <v>339</v>
      </c>
      <c r="B21" s="31"/>
      <c r="C21" s="31" t="s">
        <v>340</v>
      </c>
      <c r="D21" s="807" t="s">
        <v>1255</v>
      </c>
    </row>
    <row r="22" spans="1:4" x14ac:dyDescent="0.2">
      <c r="A22" s="62" t="s">
        <v>341</v>
      </c>
      <c r="B22" s="54" t="s">
        <v>225</v>
      </c>
      <c r="C22" s="63" t="s">
        <v>342</v>
      </c>
      <c r="D22" s="802"/>
    </row>
    <row r="23" spans="1:4" x14ac:dyDescent="0.2">
      <c r="A23" s="118" t="s">
        <v>343</v>
      </c>
      <c r="B23" s="131"/>
      <c r="C23" s="31" t="s">
        <v>1261</v>
      </c>
      <c r="D23" s="800"/>
    </row>
    <row r="24" spans="1:4" x14ac:dyDescent="0.2">
      <c r="A24" s="62" t="s">
        <v>358</v>
      </c>
      <c r="B24" s="54" t="s">
        <v>225</v>
      </c>
      <c r="C24" s="78" t="s">
        <v>359</v>
      </c>
      <c r="D24" s="802"/>
    </row>
    <row r="25" spans="1:4" x14ac:dyDescent="0.2">
      <c r="A25" s="127" t="s">
        <v>360</v>
      </c>
      <c r="B25" s="32"/>
      <c r="C25" s="36" t="s">
        <v>340</v>
      </c>
      <c r="D25"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5"/>
  <sheetViews>
    <sheetView view="pageBreakPreview" zoomScaleNormal="100" zoomScaleSheetLayoutView="100" workbookViewId="0"/>
  </sheetViews>
  <sheetFormatPr defaultColWidth="11.42578125" defaultRowHeight="15" x14ac:dyDescent="0.25"/>
  <cols>
    <col min="1" max="1" width="9.7109375" customWidth="1"/>
    <col min="2" max="2" width="18.7109375" customWidth="1"/>
    <col min="3" max="3" width="110.7109375" style="41" customWidth="1"/>
    <col min="4" max="4" width="15.28515625" customWidth="1"/>
  </cols>
  <sheetData>
    <row r="1" spans="1:4" x14ac:dyDescent="0.25">
      <c r="A1" s="25" t="s">
        <v>222</v>
      </c>
      <c r="B1" s="25" t="str">
        <f>Inventari!A1</f>
        <v>1.</v>
      </c>
      <c r="C1" s="932" t="str">
        <f>Inventari!B1</f>
        <v>Control permanent no planificable</v>
      </c>
      <c r="D1" s="932"/>
    </row>
    <row r="2" spans="1:4" x14ac:dyDescent="0.25">
      <c r="A2" s="26" t="s">
        <v>223</v>
      </c>
      <c r="B2" s="26" t="str">
        <f>Inventari!B40</f>
        <v>1.6</v>
      </c>
      <c r="C2" s="933" t="str">
        <f>Inventari!C40</f>
        <v>Contractació i prestació de serveis</v>
      </c>
      <c r="D2" s="933"/>
    </row>
    <row r="3" spans="1:4" x14ac:dyDescent="0.25">
      <c r="A3" s="59" t="s">
        <v>224</v>
      </c>
      <c r="B3" s="59" t="str">
        <f>Inventari!C43</f>
        <v>1.6.3</v>
      </c>
      <c r="C3" s="934" t="str">
        <f>Inventari!D43</f>
        <v>Inversió financerament sostenible</v>
      </c>
      <c r="D3" s="934"/>
    </row>
    <row r="4" spans="1:4" x14ac:dyDescent="0.25">
      <c r="A4" s="160"/>
      <c r="B4" s="142"/>
      <c r="C4" s="161"/>
    </row>
    <row r="5" spans="1:4" x14ac:dyDescent="0.25">
      <c r="A5" s="62"/>
      <c r="B5" s="54" t="s">
        <v>225</v>
      </c>
      <c r="C5" s="54" t="s">
        <v>226</v>
      </c>
      <c r="D5" s="802"/>
    </row>
    <row r="6" spans="1:4" ht="25.5" x14ac:dyDescent="0.25">
      <c r="A6" s="46"/>
      <c r="B6" s="143" t="str">
        <f>Inventari!E43</f>
        <v>DA16.6 RDLeg 2/2004</v>
      </c>
      <c r="C6" s="143" t="str">
        <f>Inventari!F43</f>
        <v>L'òrgan interventor informarà sobre la consistència i suport de les projeccions pressupostàries que contingui la memòria econòmica de la inversió financerament sostenible d'acord amb els criteris establerts a la DA16 del RDLeg 2/2004.</v>
      </c>
      <c r="D6" s="815"/>
    </row>
    <row r="7" spans="1:4" x14ac:dyDescent="0.25">
      <c r="A7" s="61"/>
      <c r="B7" s="85"/>
      <c r="C7" s="30"/>
      <c r="D7" s="840"/>
    </row>
    <row r="8" spans="1:4" x14ac:dyDescent="0.25">
      <c r="A8" s="62" t="s">
        <v>227</v>
      </c>
      <c r="B8" s="54" t="s">
        <v>225</v>
      </c>
      <c r="C8" s="82" t="s">
        <v>228</v>
      </c>
      <c r="D8" s="802" t="s">
        <v>1253</v>
      </c>
    </row>
    <row r="9" spans="1:4" s="42" customFormat="1" ht="30.75" customHeight="1" x14ac:dyDescent="0.2">
      <c r="A9" s="18" t="s">
        <v>229</v>
      </c>
      <c r="B9" s="17" t="s">
        <v>196</v>
      </c>
      <c r="C9" s="189" t="s">
        <v>1220</v>
      </c>
      <c r="D9" s="807" t="s">
        <v>1254</v>
      </c>
    </row>
    <row r="10" spans="1:4" ht="25.5" x14ac:dyDescent="0.25">
      <c r="A10" s="18" t="s">
        <v>232</v>
      </c>
      <c r="B10" s="17" t="s">
        <v>1221</v>
      </c>
      <c r="C10" s="179" t="s">
        <v>1222</v>
      </c>
      <c r="D10" s="807" t="s">
        <v>1254</v>
      </c>
    </row>
    <row r="11" spans="1:4" ht="25.5" x14ac:dyDescent="0.25">
      <c r="A11" s="18" t="s">
        <v>235</v>
      </c>
      <c r="B11" s="17" t="s">
        <v>1223</v>
      </c>
      <c r="C11" s="31" t="s">
        <v>1224</v>
      </c>
      <c r="D11" s="807" t="s">
        <v>1254</v>
      </c>
    </row>
    <row r="12" spans="1:4" ht="38.25" x14ac:dyDescent="0.25">
      <c r="A12" s="18" t="s">
        <v>238</v>
      </c>
      <c r="B12" s="17" t="s">
        <v>1221</v>
      </c>
      <c r="C12" s="31" t="s">
        <v>1225</v>
      </c>
      <c r="D12" s="807" t="s">
        <v>1254</v>
      </c>
    </row>
    <row r="13" spans="1:4" ht="25.5" x14ac:dyDescent="0.25">
      <c r="A13" s="18" t="s">
        <v>240</v>
      </c>
      <c r="B13" s="17" t="s">
        <v>1226</v>
      </c>
      <c r="C13" s="31" t="s">
        <v>1227</v>
      </c>
      <c r="D13" s="807" t="s">
        <v>1254</v>
      </c>
    </row>
    <row r="14" spans="1:4" ht="25.5" x14ac:dyDescent="0.25">
      <c r="A14" s="18" t="s">
        <v>243</v>
      </c>
      <c r="B14" s="17" t="s">
        <v>1226</v>
      </c>
      <c r="C14" s="31" t="s">
        <v>1228</v>
      </c>
      <c r="D14" s="807" t="s">
        <v>1254</v>
      </c>
    </row>
    <row r="15" spans="1:4" ht="25.5" x14ac:dyDescent="0.25">
      <c r="A15" s="18" t="s">
        <v>246</v>
      </c>
      <c r="B15" s="17" t="s">
        <v>1229</v>
      </c>
      <c r="C15" s="31" t="s">
        <v>1230</v>
      </c>
      <c r="D15" s="807" t="s">
        <v>1254</v>
      </c>
    </row>
    <row r="16" spans="1:4" ht="38.25" x14ac:dyDescent="0.25">
      <c r="A16" s="18" t="s">
        <v>249</v>
      </c>
      <c r="B16" s="17" t="s">
        <v>1229</v>
      </c>
      <c r="C16" s="31" t="s">
        <v>1231</v>
      </c>
      <c r="D16" s="807" t="s">
        <v>1254</v>
      </c>
    </row>
    <row r="17" spans="1:4" s="42" customFormat="1" ht="12.75" x14ac:dyDescent="0.2">
      <c r="A17" s="62" t="s">
        <v>337</v>
      </c>
      <c r="B17" s="54" t="s">
        <v>225</v>
      </c>
      <c r="C17" s="63" t="s">
        <v>338</v>
      </c>
      <c r="D17" s="802"/>
    </row>
    <row r="18" spans="1:4" s="42" customFormat="1" ht="12.75" x14ac:dyDescent="0.2">
      <c r="A18" s="118" t="s">
        <v>339</v>
      </c>
      <c r="B18" s="31"/>
      <c r="C18" s="31" t="s">
        <v>340</v>
      </c>
      <c r="D18" s="807" t="s">
        <v>1255</v>
      </c>
    </row>
    <row r="19" spans="1:4" x14ac:dyDescent="0.25">
      <c r="A19" s="62" t="s">
        <v>341</v>
      </c>
      <c r="B19" s="54" t="s">
        <v>225</v>
      </c>
      <c r="C19" s="63" t="s">
        <v>342</v>
      </c>
      <c r="D19" s="802"/>
    </row>
    <row r="20" spans="1:4" ht="26.25" x14ac:dyDescent="0.25">
      <c r="A20" s="118" t="s">
        <v>343</v>
      </c>
      <c r="B20" s="141" t="s">
        <v>1232</v>
      </c>
      <c r="C20" s="195" t="s">
        <v>1233</v>
      </c>
      <c r="D20" s="818" t="s">
        <v>1254</v>
      </c>
    </row>
    <row r="21" spans="1:4" ht="25.5" x14ac:dyDescent="0.25">
      <c r="A21" s="118" t="s">
        <v>346</v>
      </c>
      <c r="B21" s="141" t="s">
        <v>1234</v>
      </c>
      <c r="C21" s="31" t="s">
        <v>1235</v>
      </c>
      <c r="D21" s="818" t="s">
        <v>1254</v>
      </c>
    </row>
    <row r="22" spans="1:4" ht="25.5" x14ac:dyDescent="0.25">
      <c r="A22" s="118" t="s">
        <v>349</v>
      </c>
      <c r="B22" s="141" t="s">
        <v>1236</v>
      </c>
      <c r="C22" s="31" t="s">
        <v>1237</v>
      </c>
      <c r="D22" s="818" t="s">
        <v>1254</v>
      </c>
    </row>
    <row r="23" spans="1:4" ht="25.5" x14ac:dyDescent="0.25">
      <c r="A23" s="127" t="s">
        <v>352</v>
      </c>
      <c r="B23" s="168" t="s">
        <v>1238</v>
      </c>
      <c r="C23" s="32" t="s">
        <v>1239</v>
      </c>
      <c r="D23" s="845" t="s">
        <v>1254</v>
      </c>
    </row>
    <row r="24" spans="1:4" x14ac:dyDescent="0.25">
      <c r="A24" s="62" t="s">
        <v>358</v>
      </c>
      <c r="B24" s="54" t="s">
        <v>225</v>
      </c>
      <c r="C24" s="78" t="s">
        <v>359</v>
      </c>
      <c r="D24" s="802"/>
    </row>
    <row r="25" spans="1:4" x14ac:dyDescent="0.25">
      <c r="A25" s="127" t="s">
        <v>360</v>
      </c>
      <c r="B25" s="32"/>
      <c r="C25" s="36" t="s">
        <v>340</v>
      </c>
      <c r="D25"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rowBreaks count="1" manualBreakCount="1">
    <brk id="23" max="16383" man="1"/>
  </rowBreaks>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70" t="s">
        <v>222</v>
      </c>
      <c r="B1" s="71" t="str">
        <f>Inventari!A1</f>
        <v>1.</v>
      </c>
      <c r="C1" s="1083" t="str">
        <f>Inventari!B1</f>
        <v>Control permanent no planificable</v>
      </c>
      <c r="D1" s="1083"/>
    </row>
    <row r="2" spans="1:4" x14ac:dyDescent="0.2">
      <c r="A2" s="72" t="s">
        <v>223</v>
      </c>
      <c r="B2" s="26" t="str">
        <f>Inventari!B44</f>
        <v>1.7</v>
      </c>
      <c r="C2" s="933" t="str">
        <f>Inventari!C44</f>
        <v>Control intern</v>
      </c>
      <c r="D2" s="933"/>
    </row>
    <row r="3" spans="1:4" x14ac:dyDescent="0.2">
      <c r="A3" s="67" t="s">
        <v>224</v>
      </c>
      <c r="B3" s="59" t="str">
        <f>Inventari!C45</f>
        <v>1.7.1</v>
      </c>
      <c r="C3" s="1082" t="str">
        <f>Inventari!D45</f>
        <v>Implantació de la fiscalització limitada prèvia de despeses</v>
      </c>
      <c r="D3" s="1082"/>
    </row>
    <row r="4" spans="1:4" x14ac:dyDescent="0.2">
      <c r="A4" s="66"/>
      <c r="C4" s="169"/>
    </row>
    <row r="5" spans="1:4" x14ac:dyDescent="0.2">
      <c r="A5" s="43"/>
      <c r="B5" s="11" t="s">
        <v>225</v>
      </c>
      <c r="C5" s="10" t="s">
        <v>226</v>
      </c>
      <c r="D5" s="795"/>
    </row>
    <row r="6" spans="1:4" ht="38.25" x14ac:dyDescent="0.2">
      <c r="A6" s="13"/>
      <c r="B6" s="143" t="str">
        <f>Inventari!E45</f>
        <v>Art. 219.2 RDLeg 2/2004
Art. 13.1 RD 424/2017</v>
      </c>
      <c r="C6" s="143" t="str">
        <f>Inventari!F45</f>
        <v>Amb l'informe previ de l'òrgan interventor i a proposta del president, el ple de l'entitat local pot acordar el règim de fiscalització i intervenció limitada prèvia.</v>
      </c>
      <c r="D6" s="815"/>
    </row>
    <row r="7" spans="1:4" x14ac:dyDescent="0.2">
      <c r="A7" s="22"/>
      <c r="B7" s="172"/>
      <c r="C7" s="23"/>
      <c r="D7" s="859"/>
    </row>
    <row r="8" spans="1:4" x14ac:dyDescent="0.2">
      <c r="A8" s="43" t="s">
        <v>227</v>
      </c>
      <c r="B8" s="11" t="s">
        <v>225</v>
      </c>
      <c r="C8" s="5" t="s">
        <v>228</v>
      </c>
      <c r="D8" s="795"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5" t="s">
        <v>1240</v>
      </c>
      <c r="C11" s="145" t="s">
        <v>237</v>
      </c>
      <c r="D11" s="817" t="s">
        <v>1254</v>
      </c>
    </row>
    <row r="12" spans="1:4" ht="25.5" x14ac:dyDescent="0.2">
      <c r="A12" s="126" t="s">
        <v>238</v>
      </c>
      <c r="B12" s="141" t="s">
        <v>1241</v>
      </c>
      <c r="C12" s="141" t="s">
        <v>1242</v>
      </c>
      <c r="D12" s="818" t="s">
        <v>1254</v>
      </c>
    </row>
    <row r="13" spans="1:4" ht="38.25" x14ac:dyDescent="0.2">
      <c r="A13" s="18" t="s">
        <v>240</v>
      </c>
      <c r="B13" s="141" t="s">
        <v>1243</v>
      </c>
      <c r="C13" s="131" t="s">
        <v>1244</v>
      </c>
      <c r="D13" s="818" t="s">
        <v>1254</v>
      </c>
    </row>
    <row r="14" spans="1:4" ht="25.5" x14ac:dyDescent="0.2">
      <c r="A14" s="126" t="s">
        <v>243</v>
      </c>
      <c r="B14" s="168" t="s">
        <v>1245</v>
      </c>
      <c r="C14" s="168" t="s">
        <v>1246</v>
      </c>
      <c r="D14" s="845" t="s">
        <v>1254</v>
      </c>
    </row>
    <row r="15" spans="1:4" x14ac:dyDescent="0.2">
      <c r="A15" s="62" t="s">
        <v>337</v>
      </c>
      <c r="B15" s="54" t="s">
        <v>225</v>
      </c>
      <c r="C15" s="63" t="s">
        <v>338</v>
      </c>
      <c r="D15" s="802"/>
    </row>
    <row r="16" spans="1:4" x14ac:dyDescent="0.2">
      <c r="A16" s="118" t="s">
        <v>339</v>
      </c>
      <c r="B16" s="31"/>
      <c r="C16" s="31" t="s">
        <v>340</v>
      </c>
      <c r="D16" s="807" t="s">
        <v>1255</v>
      </c>
    </row>
    <row r="17" spans="1:4" x14ac:dyDescent="0.2">
      <c r="A17" s="62" t="s">
        <v>341</v>
      </c>
      <c r="B17" s="54" t="s">
        <v>225</v>
      </c>
      <c r="C17" s="63" t="s">
        <v>342</v>
      </c>
      <c r="D17" s="802"/>
    </row>
    <row r="18" spans="1:4" x14ac:dyDescent="0.2">
      <c r="A18" s="118" t="s">
        <v>343</v>
      </c>
      <c r="B18" s="131"/>
      <c r="C18" s="31" t="s">
        <v>1261</v>
      </c>
      <c r="D18" s="800"/>
    </row>
    <row r="19" spans="1:4" x14ac:dyDescent="0.2">
      <c r="A19" s="62" t="s">
        <v>358</v>
      </c>
      <c r="B19" s="54" t="s">
        <v>225</v>
      </c>
      <c r="C19" s="78" t="s">
        <v>359</v>
      </c>
      <c r="D19" s="802"/>
    </row>
    <row r="20" spans="1:4" x14ac:dyDescent="0.2">
      <c r="A20" s="127" t="s">
        <v>360</v>
      </c>
      <c r="B20" s="32"/>
      <c r="C20" s="36" t="s">
        <v>340</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Inventari!B46</f>
        <v>1.8</v>
      </c>
      <c r="C2" s="933" t="str">
        <f>Inventari!C46</f>
        <v>Altres matèries</v>
      </c>
      <c r="D2" s="933"/>
    </row>
    <row r="3" spans="1:4" ht="25.5" customHeight="1" x14ac:dyDescent="0.2">
      <c r="A3" s="59" t="s">
        <v>224</v>
      </c>
      <c r="B3" s="59" t="str">
        <f>Inventari!C47</f>
        <v>1.8.1</v>
      </c>
      <c r="C3" s="934" t="str">
        <f>Inventari!D47</f>
        <v>Creació, modificació o dissolució de mancomunitats o altres organitzacions associatives, així com l'adhesió a les mateixes i l'aprovació i modificació dels seus estatuts</v>
      </c>
      <c r="D3" s="934"/>
    </row>
    <row r="5" spans="1:4" x14ac:dyDescent="0.2">
      <c r="A5" s="62"/>
      <c r="B5" s="54" t="s">
        <v>225</v>
      </c>
      <c r="C5" s="47" t="s">
        <v>226</v>
      </c>
      <c r="D5" s="802"/>
    </row>
    <row r="6" spans="1:4" ht="38.25" x14ac:dyDescent="0.2">
      <c r="A6" s="65"/>
      <c r="B6" s="143" t="str">
        <f>Inventari!E47</f>
        <v>Art. 47.2.g) L 7/1985
Art. 4.1.b).5 RD 128/2018</v>
      </c>
      <c r="C6" s="143" t="str">
        <f>Inventari!F47</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c r="D6" s="815"/>
    </row>
    <row r="7" spans="1:4" x14ac:dyDescent="0.2">
      <c r="A7" s="61"/>
      <c r="B7" s="85"/>
      <c r="C7" s="30"/>
      <c r="D7" s="840"/>
    </row>
    <row r="8" spans="1:4" x14ac:dyDescent="0.2">
      <c r="A8" s="62" t="s">
        <v>227</v>
      </c>
      <c r="B8" s="54" t="s">
        <v>225</v>
      </c>
      <c r="C8" s="63" t="s">
        <v>228</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0" t="s">
        <v>1247</v>
      </c>
      <c r="C11" s="175" t="s">
        <v>237</v>
      </c>
      <c r="D11" s="816" t="s">
        <v>1254</v>
      </c>
    </row>
    <row r="12" spans="1:4" ht="51" x14ac:dyDescent="0.2">
      <c r="A12" s="126" t="s">
        <v>238</v>
      </c>
      <c r="B12" s="141" t="s">
        <v>1248</v>
      </c>
      <c r="C12" s="131" t="s">
        <v>1161</v>
      </c>
      <c r="D12" s="818" t="s">
        <v>1254</v>
      </c>
    </row>
    <row r="13" spans="1:4" ht="25.5" x14ac:dyDescent="0.2">
      <c r="A13" s="18" t="s">
        <v>240</v>
      </c>
      <c r="B13" s="141" t="s">
        <v>1249</v>
      </c>
      <c r="C13" s="131" t="s">
        <v>1250</v>
      </c>
      <c r="D13" s="818" t="s">
        <v>1254</v>
      </c>
    </row>
    <row r="14" spans="1:4" s="136" customFormat="1" ht="25.5" x14ac:dyDescent="0.2">
      <c r="A14" s="126" t="s">
        <v>243</v>
      </c>
      <c r="B14" s="31" t="s">
        <v>1251</v>
      </c>
      <c r="C14" s="31" t="str">
        <f>'1.6.1'!C15</f>
        <v>Que de la valoració de les dades existents a l'expedient es desprèn que l'execució de l'actuació proposada no afectarà al compliment dels objectius d'estabilitat pressupostària i sostenibilitat financera.</v>
      </c>
      <c r="D14" s="807" t="s">
        <v>1254</v>
      </c>
    </row>
    <row r="15" spans="1:4" x14ac:dyDescent="0.2">
      <c r="A15" s="76" t="s">
        <v>337</v>
      </c>
      <c r="B15" s="77" t="s">
        <v>225</v>
      </c>
      <c r="C15" s="78" t="s">
        <v>338</v>
      </c>
      <c r="D15" s="844"/>
    </row>
    <row r="16" spans="1:4" x14ac:dyDescent="0.2">
      <c r="A16" s="118" t="s">
        <v>339</v>
      </c>
      <c r="B16" s="31"/>
      <c r="C16" s="31" t="s">
        <v>340</v>
      </c>
      <c r="D16" s="807" t="s">
        <v>1255</v>
      </c>
    </row>
    <row r="17" spans="1:4" x14ac:dyDescent="0.2">
      <c r="A17" s="76" t="s">
        <v>341</v>
      </c>
      <c r="B17" s="77" t="s">
        <v>225</v>
      </c>
      <c r="C17" s="78" t="s">
        <v>342</v>
      </c>
      <c r="D17" s="844"/>
    </row>
    <row r="18" spans="1:4" ht="25.5" x14ac:dyDescent="0.2">
      <c r="A18" s="118" t="s">
        <v>343</v>
      </c>
      <c r="B18" s="168" t="s">
        <v>1252</v>
      </c>
      <c r="C18" s="133" t="s">
        <v>1126</v>
      </c>
      <c r="D18" s="845" t="s">
        <v>1254</v>
      </c>
    </row>
    <row r="19" spans="1:4" x14ac:dyDescent="0.2">
      <c r="A19" s="76" t="s">
        <v>358</v>
      </c>
      <c r="B19" s="77" t="s">
        <v>225</v>
      </c>
      <c r="C19" s="78" t="s">
        <v>359</v>
      </c>
      <c r="D19" s="844"/>
    </row>
    <row r="20" spans="1:4" x14ac:dyDescent="0.2">
      <c r="A20" s="127" t="s">
        <v>360</v>
      </c>
      <c r="B20" s="32"/>
      <c r="C20" s="36" t="s">
        <v>340</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134"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Inventari!B46</f>
        <v>1.8</v>
      </c>
      <c r="C2" s="933" t="str">
        <f>Inventari!C46</f>
        <v>Altres matèries</v>
      </c>
      <c r="D2" s="933"/>
    </row>
    <row r="3" spans="1:4" ht="25.5" customHeight="1" x14ac:dyDescent="0.2">
      <c r="A3" s="59" t="s">
        <v>224</v>
      </c>
      <c r="B3" s="59" t="str">
        <f>Inventari!C48</f>
        <v>1.8.2</v>
      </c>
      <c r="C3" s="934" t="str">
        <f>Inventari!D48</f>
        <v>Transferència de funcions o activitats a altres administracions públiques, així com l'acceptació de les delegacions o encàrrecs de gestió realitzades per altres administracions, excepte que per llei s'imposi obligatòriament</v>
      </c>
      <c r="D3" s="934"/>
    </row>
    <row r="5" spans="1:4" x14ac:dyDescent="0.2">
      <c r="A5" s="62"/>
      <c r="B5" s="54" t="s">
        <v>225</v>
      </c>
      <c r="C5" s="47" t="s">
        <v>226</v>
      </c>
      <c r="D5" s="802"/>
    </row>
    <row r="6" spans="1:4" ht="38.25" x14ac:dyDescent="0.2">
      <c r="A6" s="65"/>
      <c r="B6" s="143" t="str">
        <f>Inventari!E48</f>
        <v>Art. 47.2.h) L 7/1985
Art. 4.1.b).5 RD 128/2018</v>
      </c>
      <c r="C6" s="143" t="str">
        <f>Inventari!F48</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c r="D6" s="815"/>
    </row>
    <row r="7" spans="1:4" x14ac:dyDescent="0.2">
      <c r="A7" s="61"/>
      <c r="B7" s="85"/>
      <c r="C7" s="30"/>
      <c r="D7" s="840"/>
    </row>
    <row r="8" spans="1:4" x14ac:dyDescent="0.2">
      <c r="A8" s="62" t="str">
        <f>'1.8.1'!A8</f>
        <v>A.</v>
      </c>
      <c r="B8" s="54" t="str">
        <f>'1.8.1'!B8</f>
        <v>Ref. Legislativa</v>
      </c>
      <c r="C8" s="63" t="s">
        <v>228</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0" t="s">
        <v>1247</v>
      </c>
      <c r="C11" s="175" t="s">
        <v>237</v>
      </c>
      <c r="D11" s="816" t="s">
        <v>1254</v>
      </c>
    </row>
    <row r="12" spans="1:4" ht="51" x14ac:dyDescent="0.2">
      <c r="A12" s="28" t="str">
        <f>'1.8.1'!A12</f>
        <v>A.4</v>
      </c>
      <c r="B12" s="141" t="str">
        <f>'1.8.1'!B12</f>
        <v>Art. 3.3.c) RD 128/2018
Art. 54.1.b) RDLeg 781/1986</v>
      </c>
      <c r="C12" s="141" t="str">
        <f>'1.8.1'!C12</f>
        <v>Que consta l'informe favorable de la secretaria de la corporació.</v>
      </c>
      <c r="D12" s="818" t="s">
        <v>1254</v>
      </c>
    </row>
    <row r="13" spans="1:4" ht="25.5" x14ac:dyDescent="0.2">
      <c r="A13" s="18" t="s">
        <v>240</v>
      </c>
      <c r="B13" s="141" t="s">
        <v>1249</v>
      </c>
      <c r="C13" s="131" t="s">
        <v>1250</v>
      </c>
      <c r="D13" s="818" t="s">
        <v>1254</v>
      </c>
    </row>
    <row r="14" spans="1:4" ht="25.5" x14ac:dyDescent="0.2">
      <c r="A14" s="28" t="str">
        <f>'1.8.1'!A14</f>
        <v>A.6</v>
      </c>
      <c r="B14" s="141" t="str">
        <f>'1.8.1'!B14</f>
        <v>Art. 7.3 LO 2/2012</v>
      </c>
      <c r="C14" s="141" t="str">
        <f>'1.8.1'!C14</f>
        <v>Que de la valoració de les dades existents a l'expedient es desprèn que l'execució de l'actuació proposada no afectarà al compliment dels objectius d'estabilitat pressupostària i sostenibilitat financera.</v>
      </c>
      <c r="D14" s="818" t="s">
        <v>1254</v>
      </c>
    </row>
    <row r="15" spans="1:4" x14ac:dyDescent="0.2">
      <c r="A15" s="76" t="str">
        <f>'1.8.1'!A15</f>
        <v>B.</v>
      </c>
      <c r="B15" s="77" t="str">
        <f>'1.8.1'!B15</f>
        <v>Ref. Legislativa</v>
      </c>
      <c r="C15" s="78" t="str">
        <f>'1.8.1'!C15</f>
        <v>Altres aspectes a revisar</v>
      </c>
      <c r="D15" s="844"/>
    </row>
    <row r="16" spans="1:4" x14ac:dyDescent="0.2">
      <c r="A16" s="118" t="str">
        <f>'1.8.1'!A16</f>
        <v>B.1</v>
      </c>
      <c r="B16" s="31"/>
      <c r="C16" s="31" t="str">
        <f>'1.8.1'!C16</f>
        <v>A criteri de la intervenció</v>
      </c>
      <c r="D16" s="807" t="s">
        <v>1255</v>
      </c>
    </row>
    <row r="17" spans="1:4" x14ac:dyDescent="0.2">
      <c r="A17" s="76" t="str">
        <f>'1.8.1'!A17</f>
        <v>C.</v>
      </c>
      <c r="B17" s="77" t="str">
        <f>'1.8.1'!B17</f>
        <v>Ref. Legislativa</v>
      </c>
      <c r="C17" s="78" t="str">
        <f>'1.8.1'!C17</f>
        <v>Es fa constar</v>
      </c>
      <c r="D17" s="844"/>
    </row>
    <row r="18" spans="1:4" ht="25.5" x14ac:dyDescent="0.2">
      <c r="A18" s="118" t="str">
        <f>'1.8.1'!A18</f>
        <v>C.1</v>
      </c>
      <c r="B18" s="168" t="str">
        <f>'1.8.1'!B18</f>
        <v>Art. 47.2 L 7/1985</v>
      </c>
      <c r="C18" s="133" t="str">
        <f>'1.8.1'!C18</f>
        <v>Es fa constar que es requerirà el vot favorable de la majoria absoluta del nombre legal de membres de la corporació per a l'aprovació de l'expedient.</v>
      </c>
      <c r="D18" s="845" t="s">
        <v>1254</v>
      </c>
    </row>
    <row r="19" spans="1:4" x14ac:dyDescent="0.2">
      <c r="A19" s="76" t="str">
        <f>'1.8.1'!A19</f>
        <v>D.</v>
      </c>
      <c r="B19" s="77" t="str">
        <f>'1.8.1'!B19</f>
        <v>Ref. Legislativa</v>
      </c>
      <c r="C19" s="78" t="str">
        <f>'1.8.1'!C19</f>
        <v>Altres es fa constar</v>
      </c>
      <c r="D19" s="844"/>
    </row>
    <row r="20" spans="1:4" x14ac:dyDescent="0.2">
      <c r="A20" s="127" t="str">
        <f>'1.8.1'!A20</f>
        <v>D.1</v>
      </c>
      <c r="B20" s="32"/>
      <c r="C20" s="36" t="str">
        <f>'1.8.1'!C20</f>
        <v>A criteri de la intervenció</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Inventari!B46</f>
        <v>1.8</v>
      </c>
      <c r="C2" s="933" t="str">
        <f>Inventari!C46</f>
        <v>Altres matèries</v>
      </c>
      <c r="D2" s="933"/>
    </row>
    <row r="3" spans="1:4" x14ac:dyDescent="0.2">
      <c r="A3" s="59" t="s">
        <v>224</v>
      </c>
      <c r="B3" s="59" t="str">
        <f>Inventari!C49</f>
        <v>1.8.3</v>
      </c>
      <c r="C3" s="934" t="str">
        <f>Inventari!D49</f>
        <v>Municipalització o provincialització d'activitats en règim de monopoli i aprovació de la forma concreta de gestió del servei corresponent</v>
      </c>
      <c r="D3" s="934"/>
    </row>
    <row r="5" spans="1:4" x14ac:dyDescent="0.2">
      <c r="A5" s="62"/>
      <c r="B5" s="54" t="s">
        <v>225</v>
      </c>
      <c r="C5" s="47" t="s">
        <v>226</v>
      </c>
      <c r="D5" s="802"/>
    </row>
    <row r="6" spans="1:4" ht="38.25" x14ac:dyDescent="0.2">
      <c r="A6" s="65"/>
      <c r="B6" s="143" t="str">
        <f>Inventari!E49</f>
        <v>Art. 47.2.k) L 7/1985
Art. 4.1.b).5 RD 128/2018</v>
      </c>
      <c r="C6" s="143" t="str">
        <f>Inventari!F49</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c r="D6" s="815"/>
    </row>
    <row r="7" spans="1:4" x14ac:dyDescent="0.2">
      <c r="A7" s="61"/>
      <c r="B7" s="85"/>
      <c r="C7" s="30"/>
      <c r="D7" s="840"/>
    </row>
    <row r="8" spans="1:4" x14ac:dyDescent="0.2">
      <c r="A8" s="62" t="str">
        <f>'1.8.1'!A8</f>
        <v>A.</v>
      </c>
      <c r="B8" s="54" t="str">
        <f>'1.8.1'!B8</f>
        <v>Ref. Legislativa</v>
      </c>
      <c r="C8" s="63" t="s">
        <v>228</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0" t="s">
        <v>1247</v>
      </c>
      <c r="C11" s="175" t="s">
        <v>237</v>
      </c>
      <c r="D11" s="816" t="s">
        <v>1254</v>
      </c>
    </row>
    <row r="12" spans="1:4" ht="51" x14ac:dyDescent="0.2">
      <c r="A12" s="28" t="s">
        <v>238</v>
      </c>
      <c r="B12" s="141" t="str">
        <f>'1.8.1'!B12</f>
        <v>Art. 3.3.c) RD 128/2018
Art. 54.1.b) RDLeg 781/1986</v>
      </c>
      <c r="C12" s="131" t="str">
        <f>'1.8.1'!C12</f>
        <v>Que consta l'informe favorable de la secretaria de la corporació.</v>
      </c>
      <c r="D12" s="818" t="s">
        <v>1254</v>
      </c>
    </row>
    <row r="13" spans="1:4" ht="25.5" x14ac:dyDescent="0.2">
      <c r="A13" s="28" t="s">
        <v>240</v>
      </c>
      <c r="B13" s="141" t="s">
        <v>1249</v>
      </c>
      <c r="C13" s="131" t="s">
        <v>1250</v>
      </c>
      <c r="D13" s="818" t="s">
        <v>1254</v>
      </c>
    </row>
    <row r="14" spans="1:4" ht="25.5" x14ac:dyDescent="0.2">
      <c r="A14" s="28" t="str">
        <f>'1.8.1'!A14</f>
        <v>A.6</v>
      </c>
      <c r="B14" s="141" t="str">
        <f>'1.8.1'!B14</f>
        <v>Art. 7.3 LO 2/2012</v>
      </c>
      <c r="C14" s="131" t="str">
        <f>'1.8.1'!C14</f>
        <v>Que de la valoració de les dades existents a l'expedient es desprèn que l'execució de l'actuació proposada no afectarà al compliment dels objectius d'estabilitat pressupostària i sostenibilitat financera.</v>
      </c>
      <c r="D14" s="818" t="s">
        <v>1254</v>
      </c>
    </row>
    <row r="15" spans="1:4" x14ac:dyDescent="0.2">
      <c r="A15" s="76" t="str">
        <f>'1.8.1'!A15</f>
        <v>B.</v>
      </c>
      <c r="B15" s="77" t="str">
        <f>'1.8.1'!B15</f>
        <v>Ref. Legislativa</v>
      </c>
      <c r="C15" s="78" t="str">
        <f>'1.8.1'!C15</f>
        <v>Altres aspectes a revisar</v>
      </c>
      <c r="D15" s="844"/>
    </row>
    <row r="16" spans="1:4" x14ac:dyDescent="0.2">
      <c r="A16" s="118" t="str">
        <f>'1.8.1'!A16</f>
        <v>B.1</v>
      </c>
      <c r="B16" s="31"/>
      <c r="C16" s="31" t="str">
        <f>'1.8.1'!C16</f>
        <v>A criteri de la intervenció</v>
      </c>
      <c r="D16" s="807" t="s">
        <v>1255</v>
      </c>
    </row>
    <row r="17" spans="1:4" x14ac:dyDescent="0.2">
      <c r="A17" s="76" t="str">
        <f>'1.8.1'!A17</f>
        <v>C.</v>
      </c>
      <c r="B17" s="77" t="str">
        <f>'1.8.1'!B17</f>
        <v>Ref. Legislativa</v>
      </c>
      <c r="C17" s="78" t="str">
        <f>'1.8.1'!C17</f>
        <v>Es fa constar</v>
      </c>
      <c r="D17" s="844"/>
    </row>
    <row r="18" spans="1:4" ht="25.5" x14ac:dyDescent="0.2">
      <c r="A18" s="118" t="str">
        <f>'1.8.1'!A18</f>
        <v>C.1</v>
      </c>
      <c r="B18" s="168" t="str">
        <f>'1.8.1'!B18</f>
        <v>Art. 47.2 L 7/1985</v>
      </c>
      <c r="C18" s="133" t="str">
        <f>'1.8.1'!C18</f>
        <v>Es fa constar que es requerirà el vot favorable de la majoria absoluta del nombre legal de membres de la corporació per a l'aprovació de l'expedient.</v>
      </c>
      <c r="D18" s="845" t="s">
        <v>1254</v>
      </c>
    </row>
    <row r="19" spans="1:4" x14ac:dyDescent="0.2">
      <c r="A19" s="76" t="str">
        <f>'1.8.1'!A19</f>
        <v>D.</v>
      </c>
      <c r="B19" s="77" t="str">
        <f>'1.8.1'!B19</f>
        <v>Ref. Legislativa</v>
      </c>
      <c r="C19" s="78" t="str">
        <f>'1.8.1'!C19</f>
        <v>Altres es fa constar</v>
      </c>
      <c r="D19" s="844"/>
    </row>
    <row r="20" spans="1:4" x14ac:dyDescent="0.2">
      <c r="A20" s="127" t="str">
        <f>'1.8.1'!A20</f>
        <v>D.1</v>
      </c>
      <c r="B20" s="32"/>
      <c r="C20" s="36" t="str">
        <f>'1.8.1'!C20</f>
        <v>A criteri de la intervenció</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Inventari!B46</f>
        <v>1.8</v>
      </c>
      <c r="C2" s="933" t="str">
        <f>Inventari!C46</f>
        <v>Altres matèries</v>
      </c>
      <c r="D2" s="933"/>
    </row>
    <row r="3" spans="1:4" x14ac:dyDescent="0.2">
      <c r="A3" s="59" t="s">
        <v>224</v>
      </c>
      <c r="B3" s="59" t="str">
        <f>Inventari!C50</f>
        <v>1.8.4</v>
      </c>
      <c r="C3" s="934" t="str">
        <f>Inventari!D50</f>
        <v xml:space="preserve">Altres assumptes que tractin matèries per a les quals s'exigeixi una majoria especial </v>
      </c>
      <c r="D3" s="934"/>
    </row>
    <row r="5" spans="1:4" x14ac:dyDescent="0.2">
      <c r="A5" s="62"/>
      <c r="B5" s="54" t="s">
        <v>225</v>
      </c>
      <c r="C5" s="47" t="s">
        <v>226</v>
      </c>
      <c r="D5" s="802"/>
    </row>
    <row r="6" spans="1:4" ht="38.25" x14ac:dyDescent="0.2">
      <c r="A6" s="65"/>
      <c r="B6" s="143" t="str">
        <f>Inventari!E50</f>
        <v>Art. 47.2.o) L 7/1985
Art. 4.1.b).5 RD 128/2018</v>
      </c>
      <c r="C6" s="143" t="str">
        <f>Inventari!F50</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c r="D6" s="815"/>
    </row>
    <row r="7" spans="1:4" x14ac:dyDescent="0.2">
      <c r="A7" s="61"/>
      <c r="B7" s="85"/>
      <c r="C7" s="30"/>
      <c r="D7" s="840"/>
    </row>
    <row r="8" spans="1:4" x14ac:dyDescent="0.2">
      <c r="A8" s="62" t="str">
        <f>'1.8.1'!A8</f>
        <v>A.</v>
      </c>
      <c r="B8" s="54" t="str">
        <f>'1.8.1'!B8</f>
        <v>Ref. Legislativa</v>
      </c>
      <c r="C8" s="63" t="s">
        <v>228</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0" t="s">
        <v>1247</v>
      </c>
      <c r="C11" s="175" t="s">
        <v>237</v>
      </c>
      <c r="D11" s="816" t="s">
        <v>1254</v>
      </c>
    </row>
    <row r="12" spans="1:4" ht="51" x14ac:dyDescent="0.2">
      <c r="A12" s="126" t="s">
        <v>238</v>
      </c>
      <c r="B12" s="141" t="str">
        <f>'1.8.1'!B12</f>
        <v>Art. 3.3.c) RD 128/2018
Art. 54.1.b) RDLeg 781/1986</v>
      </c>
      <c r="C12" s="131" t="str">
        <f>'1.8.1'!C12</f>
        <v>Que consta l'informe favorable de la secretaria de la corporació.</v>
      </c>
      <c r="D12" s="818" t="s">
        <v>1254</v>
      </c>
    </row>
    <row r="13" spans="1:4" ht="25.5" x14ac:dyDescent="0.2">
      <c r="A13" s="18" t="s">
        <v>240</v>
      </c>
      <c r="B13" s="141" t="s">
        <v>1249</v>
      </c>
      <c r="C13" s="131" t="s">
        <v>1250</v>
      </c>
      <c r="D13" s="818" t="s">
        <v>1254</v>
      </c>
    </row>
    <row r="14" spans="1:4" ht="25.5" x14ac:dyDescent="0.2">
      <c r="A14" s="126" t="s">
        <v>243</v>
      </c>
      <c r="B14" s="141" t="str">
        <f>'1.8.1'!B14</f>
        <v>Art. 7.3 LO 2/2012</v>
      </c>
      <c r="C14" s="131" t="str">
        <f>'1.8.1'!C14</f>
        <v>Que de la valoració de les dades existents a l'expedient es desprèn que l'execució de l'actuació proposada no afectarà al compliment dels objectius d'estabilitat pressupostària i sostenibilitat financera.</v>
      </c>
      <c r="D14" s="818" t="s">
        <v>1254</v>
      </c>
    </row>
    <row r="15" spans="1:4" x14ac:dyDescent="0.2">
      <c r="A15" s="76" t="str">
        <f>'1.8.1'!A15</f>
        <v>B.</v>
      </c>
      <c r="B15" s="77" t="str">
        <f>'1.8.1'!B15</f>
        <v>Ref. Legislativa</v>
      </c>
      <c r="C15" s="78" t="str">
        <f>'1.8.1'!C15</f>
        <v>Altres aspectes a revisar</v>
      </c>
      <c r="D15" s="844"/>
    </row>
    <row r="16" spans="1:4" x14ac:dyDescent="0.2">
      <c r="A16" s="118" t="str">
        <f>'1.8.1'!A16</f>
        <v>B.1</v>
      </c>
      <c r="B16" s="31"/>
      <c r="C16" s="31" t="str">
        <f>'1.8.1'!C16</f>
        <v>A criteri de la intervenció</v>
      </c>
      <c r="D16" s="807" t="s">
        <v>1255</v>
      </c>
    </row>
    <row r="17" spans="1:4" x14ac:dyDescent="0.2">
      <c r="A17" s="76" t="str">
        <f>'1.8.1'!A17</f>
        <v>C.</v>
      </c>
      <c r="B17" s="77" t="str">
        <f>'1.8.1'!B17</f>
        <v>Ref. Legislativa</v>
      </c>
      <c r="C17" s="78" t="str">
        <f>'1.8.1'!C17</f>
        <v>Es fa constar</v>
      </c>
      <c r="D17" s="844"/>
    </row>
    <row r="18" spans="1:4" ht="25.5" x14ac:dyDescent="0.2">
      <c r="A18" s="118" t="str">
        <f>'1.8.1'!A18</f>
        <v>C.1</v>
      </c>
      <c r="B18" s="168" t="str">
        <f>'1.8.1'!B18</f>
        <v>Art. 47.2 L 7/1985</v>
      </c>
      <c r="C18" s="133" t="str">
        <f>'1.8.1'!C18</f>
        <v>Es fa constar que es requerirà el vot favorable de la majoria absoluta del nombre legal de membres de la corporació per a l'aprovació de l'expedient.</v>
      </c>
      <c r="D18" s="845" t="s">
        <v>1254</v>
      </c>
    </row>
    <row r="19" spans="1:4" x14ac:dyDescent="0.2">
      <c r="A19" s="76" t="str">
        <f>'1.8.1'!A19</f>
        <v>D.</v>
      </c>
      <c r="B19" s="77" t="str">
        <f>'1.8.1'!B19</f>
        <v>Ref. Legislativa</v>
      </c>
      <c r="C19" s="78" t="str">
        <f>'1.8.1'!C19</f>
        <v>Altres es fa constar</v>
      </c>
      <c r="D19" s="844"/>
    </row>
    <row r="20" spans="1:4" x14ac:dyDescent="0.2">
      <c r="A20" s="127" t="str">
        <f>'1.8.1'!A20</f>
        <v>D.1</v>
      </c>
      <c r="B20" s="32"/>
      <c r="C20" s="36" t="str">
        <f>'1.8.1'!C20</f>
        <v>A criteri de la intervenció</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Inventari!B46</f>
        <v>1.8</v>
      </c>
      <c r="C2" s="933" t="str">
        <f>Inventari!C46</f>
        <v>Altres matèries</v>
      </c>
      <c r="D2" s="933"/>
    </row>
    <row r="3" spans="1:4" x14ac:dyDescent="0.2">
      <c r="A3" s="59" t="s">
        <v>224</v>
      </c>
      <c r="B3" s="59" t="str">
        <f>Inventari!C51</f>
        <v>1.8.5</v>
      </c>
      <c r="C3" s="934" t="str">
        <f>Inventari!D51</f>
        <v>Iniciatives veïnals que afectin a drets i obligacions de contingut econòmic</v>
      </c>
      <c r="D3" s="934"/>
    </row>
    <row r="5" spans="1:4" x14ac:dyDescent="0.2">
      <c r="A5" s="62"/>
      <c r="B5" s="54" t="s">
        <v>225</v>
      </c>
      <c r="C5" s="47" t="s">
        <v>226</v>
      </c>
      <c r="D5" s="802"/>
    </row>
    <row r="6" spans="1:4" ht="25.5" x14ac:dyDescent="0.2">
      <c r="A6" s="65"/>
      <c r="B6" s="143" t="str">
        <f>Inventari!E51</f>
        <v>Art. 70 bis.2 L 7/1985</v>
      </c>
      <c r="C6" s="143" t="str">
        <f>Inventari!F51</f>
        <v>En tot cas, es requerirà l'informe previ de legalitat de la secretaria de l'ajuntament, així com l'informe de la intervenció quan la iniciativa afecti a drets i obligacions de contingut econòmic de l'ajuntament.</v>
      </c>
      <c r="D6" s="815"/>
    </row>
    <row r="7" spans="1:4" x14ac:dyDescent="0.2">
      <c r="A7" s="61"/>
      <c r="B7" s="85"/>
      <c r="C7" s="30"/>
      <c r="D7" s="840"/>
    </row>
    <row r="8" spans="1:4" x14ac:dyDescent="0.2">
      <c r="A8" s="62" t="str">
        <f>'1.8.1'!A8</f>
        <v>A.</v>
      </c>
      <c r="B8" s="54" t="str">
        <f>'1.8.1'!B8</f>
        <v>Ref. Legislativa</v>
      </c>
      <c r="C8" s="63" t="s">
        <v>228</v>
      </c>
      <c r="D8" s="802"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25.5" x14ac:dyDescent="0.2">
      <c r="A11" s="18" t="s">
        <v>235</v>
      </c>
      <c r="B11" s="140" t="s">
        <v>1247</v>
      </c>
      <c r="C11" s="175" t="s">
        <v>237</v>
      </c>
      <c r="D11" s="816" t="s">
        <v>1254</v>
      </c>
    </row>
    <row r="12" spans="1:4" ht="51" x14ac:dyDescent="0.2">
      <c r="A12" s="28" t="s">
        <v>238</v>
      </c>
      <c r="B12" s="141" t="str">
        <f>'1.8.1'!B12</f>
        <v>Art. 3.3.c) RD 128/2018
Art. 54.1.b) RDLeg 781/1986</v>
      </c>
      <c r="C12" s="131" t="str">
        <f>'1.8.1'!C12</f>
        <v>Que consta l'informe favorable de la secretaria de la corporació.</v>
      </c>
      <c r="D12" s="818" t="s">
        <v>1254</v>
      </c>
    </row>
    <row r="13" spans="1:4" ht="25.5" x14ac:dyDescent="0.2">
      <c r="A13" s="18" t="s">
        <v>240</v>
      </c>
      <c r="B13" s="141" t="s">
        <v>1249</v>
      </c>
      <c r="C13" s="131" t="s">
        <v>1250</v>
      </c>
      <c r="D13" s="818" t="s">
        <v>1254</v>
      </c>
    </row>
    <row r="14" spans="1:4" ht="25.5" x14ac:dyDescent="0.2">
      <c r="A14" s="28" t="s">
        <v>243</v>
      </c>
      <c r="B14" s="141" t="str">
        <f>'1.8.1'!B14</f>
        <v>Art. 7.3 LO 2/2012</v>
      </c>
      <c r="C14" s="131" t="str">
        <f>'1.8.1'!C14</f>
        <v>Que de la valoració de les dades existents a l'expedient es desprèn que l'execució de l'actuació proposada no afectarà al compliment dels objectius d'estabilitat pressupostària i sostenibilitat financera.</v>
      </c>
      <c r="D14" s="818" t="s">
        <v>1254</v>
      </c>
    </row>
    <row r="15" spans="1:4" x14ac:dyDescent="0.2">
      <c r="A15" s="76" t="str">
        <f>'1.8.1'!A15</f>
        <v>B.</v>
      </c>
      <c r="B15" s="77" t="str">
        <f>'1.8.1'!B15</f>
        <v>Ref. Legislativa</v>
      </c>
      <c r="C15" s="78" t="str">
        <f>'1.8.1'!C15</f>
        <v>Altres aspectes a revisar</v>
      </c>
      <c r="D15" s="844"/>
    </row>
    <row r="16" spans="1:4" x14ac:dyDescent="0.2">
      <c r="A16" s="118" t="str">
        <f>'1.8.1'!A16</f>
        <v>B.1</v>
      </c>
      <c r="B16" s="31"/>
      <c r="C16" s="31" t="str">
        <f>'1.8.1'!C16</f>
        <v>A criteri de la intervenció</v>
      </c>
      <c r="D16" s="807" t="s">
        <v>1255</v>
      </c>
    </row>
    <row r="17" spans="1:4" x14ac:dyDescent="0.2">
      <c r="A17" s="76" t="str">
        <f>'1.8.1'!A17</f>
        <v>C.</v>
      </c>
      <c r="B17" s="77" t="str">
        <f>'1.8.1'!B17</f>
        <v>Ref. Legislativa</v>
      </c>
      <c r="C17" s="78" t="str">
        <f>'1.8.1'!C17</f>
        <v>Es fa constar</v>
      </c>
      <c r="D17" s="844"/>
    </row>
    <row r="18" spans="1:4" ht="25.5" x14ac:dyDescent="0.2">
      <c r="A18" s="118" t="str">
        <f>'1.8.1'!A18</f>
        <v>C.1</v>
      </c>
      <c r="B18" s="168" t="str">
        <f>'1.8.1'!B18</f>
        <v>Art. 47.2 L 7/1985</v>
      </c>
      <c r="C18" s="133" t="str">
        <f>'1.8.1'!C18</f>
        <v>Es fa constar que es requerirà el vot favorable de la majoria absoluta del nombre legal de membres de la corporació per a l'aprovació de l'expedient.</v>
      </c>
      <c r="D18" s="845" t="s">
        <v>1254</v>
      </c>
    </row>
    <row r="19" spans="1:4" x14ac:dyDescent="0.2">
      <c r="A19" s="76" t="str">
        <f>'1.8.1'!A19</f>
        <v>D.</v>
      </c>
      <c r="B19" s="77" t="str">
        <f>'1.8.1'!B19</f>
        <v>Ref. Legislativa</v>
      </c>
      <c r="C19" s="78" t="str">
        <f>'1.8.1'!C19</f>
        <v>Altres es fa constar</v>
      </c>
      <c r="D19" s="844"/>
    </row>
    <row r="20" spans="1:4" x14ac:dyDescent="0.2">
      <c r="A20" s="127" t="str">
        <f>'1.8.1'!A20</f>
        <v>D.1</v>
      </c>
      <c r="B20" s="32"/>
      <c r="C20" s="36" t="str">
        <f>'1.8.1'!C20</f>
        <v>A criteri de la intervenció</v>
      </c>
      <c r="D20"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4" fitToHeight="2"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25" t="s">
        <v>222</v>
      </c>
      <c r="B1" s="25" t="str">
        <f>Inventari!A1</f>
        <v>1.</v>
      </c>
      <c r="C1" s="932" t="str">
        <f>Inventari!B1</f>
        <v>Control permanent no planificable</v>
      </c>
      <c r="D1" s="932"/>
    </row>
    <row r="2" spans="1:4" x14ac:dyDescent="0.2">
      <c r="A2" s="26" t="s">
        <v>223</v>
      </c>
      <c r="B2" s="26" t="str">
        <f>Inventari!B2</f>
        <v>1.1</v>
      </c>
      <c r="C2" s="933" t="str">
        <f>Inventari!C2</f>
        <v>Pressupost</v>
      </c>
      <c r="D2" s="933"/>
    </row>
    <row r="3" spans="1:4" ht="25.5" customHeight="1" x14ac:dyDescent="0.2">
      <c r="A3" s="59" t="s">
        <v>224</v>
      </c>
      <c r="B3" s="59" t="str">
        <f>Inventari!C6</f>
        <v>1.1.4</v>
      </c>
      <c r="C3" s="934" t="str">
        <f>Inventari!D6</f>
        <v>Establiment de normes que regulen les bestretes de caixa fixa en Bases d'execució del pressupost (modificades amb posterioritat a l'aprovació de l'expedient del pressupost general)</v>
      </c>
      <c r="D3" s="934"/>
    </row>
    <row r="4" spans="1:4" x14ac:dyDescent="0.2">
      <c r="C4" s="134"/>
    </row>
    <row r="5" spans="1:4" x14ac:dyDescent="0.2">
      <c r="A5" s="43"/>
      <c r="B5" s="11" t="s">
        <v>225</v>
      </c>
      <c r="C5" s="10" t="s">
        <v>226</v>
      </c>
      <c r="D5" s="795"/>
    </row>
    <row r="6" spans="1:4" ht="25.5" x14ac:dyDescent="0.2">
      <c r="A6" s="46"/>
      <c r="B6" s="135" t="str">
        <f>Inventari!E6</f>
        <v>Art. 75.1 RD 500/1990</v>
      </c>
      <c r="C6" s="45" t="str">
        <f>Inventari!F6</f>
        <v>Les entitats locals podran establir en les bases d'execució del pressupost, previ informe de la intervenció, les normes que regulen les bestretes de caixa fixa.</v>
      </c>
      <c r="D6" s="135"/>
    </row>
    <row r="7" spans="1:4" x14ac:dyDescent="0.2">
      <c r="A7" s="129"/>
      <c r="B7" s="6"/>
      <c r="C7" s="130"/>
      <c r="D7" s="811"/>
    </row>
    <row r="8" spans="1:4" x14ac:dyDescent="0.2">
      <c r="A8" s="43" t="s">
        <v>227</v>
      </c>
      <c r="B8" s="11" t="s">
        <v>225</v>
      </c>
      <c r="C8" s="5" t="str">
        <f>'1.1.1'!C8</f>
        <v>Aspectes a revisar</v>
      </c>
      <c r="D8" s="795" t="s">
        <v>1253</v>
      </c>
    </row>
    <row r="9" spans="1:4" ht="25.5" x14ac:dyDescent="0.2">
      <c r="A9" s="117" t="s">
        <v>229</v>
      </c>
      <c r="B9" s="199" t="s">
        <v>230</v>
      </c>
      <c r="C9" s="201" t="s">
        <v>231</v>
      </c>
      <c r="D9" s="805" t="s">
        <v>1254</v>
      </c>
    </row>
    <row r="10" spans="1:4" ht="25.5" x14ac:dyDescent="0.2">
      <c r="A10" s="126" t="s">
        <v>232</v>
      </c>
      <c r="B10" s="37" t="s">
        <v>233</v>
      </c>
      <c r="C10" s="185" t="s">
        <v>234</v>
      </c>
      <c r="D10" s="806" t="s">
        <v>1254</v>
      </c>
    </row>
    <row r="11" spans="1:4" ht="63.75" x14ac:dyDescent="0.2">
      <c r="A11" s="15" t="s">
        <v>235</v>
      </c>
      <c r="B11" s="17" t="s">
        <v>411</v>
      </c>
      <c r="C11" s="131" t="str">
        <f>'1.1.1'!C11</f>
        <v>Que l'expedient es proposa al ple de la corporació.</v>
      </c>
      <c r="D11" s="807" t="s">
        <v>1254</v>
      </c>
    </row>
    <row r="12" spans="1:4" s="136" customFormat="1" ht="25.5" x14ac:dyDescent="0.2">
      <c r="A12" s="126" t="s">
        <v>238</v>
      </c>
      <c r="B12" s="16" t="s">
        <v>428</v>
      </c>
      <c r="C12" s="131" t="s">
        <v>429</v>
      </c>
      <c r="D12" s="808" t="s">
        <v>1254</v>
      </c>
    </row>
    <row r="13" spans="1:4" ht="25.5" x14ac:dyDescent="0.2">
      <c r="A13" s="15" t="s">
        <v>240</v>
      </c>
      <c r="B13" s="16" t="s">
        <v>430</v>
      </c>
      <c r="C13" s="131" t="s">
        <v>431</v>
      </c>
      <c r="D13" s="808" t="s">
        <v>1254</v>
      </c>
    </row>
    <row r="14" spans="1:4" ht="25.5" x14ac:dyDescent="0.2">
      <c r="A14" s="126" t="s">
        <v>243</v>
      </c>
      <c r="B14" s="16" t="s">
        <v>432</v>
      </c>
      <c r="C14" s="131" t="s">
        <v>433</v>
      </c>
      <c r="D14" s="808" t="s">
        <v>1254</v>
      </c>
    </row>
    <row r="15" spans="1:4" ht="25.5" x14ac:dyDescent="0.2">
      <c r="A15" s="15" t="s">
        <v>246</v>
      </c>
      <c r="B15" s="16" t="s">
        <v>434</v>
      </c>
      <c r="C15" s="131" t="s">
        <v>435</v>
      </c>
      <c r="D15" s="808" t="s">
        <v>1254</v>
      </c>
    </row>
    <row r="16" spans="1:4" ht="25.5" x14ac:dyDescent="0.2">
      <c r="A16" s="126" t="s">
        <v>249</v>
      </c>
      <c r="B16" s="16" t="s">
        <v>436</v>
      </c>
      <c r="C16" s="131" t="s">
        <v>437</v>
      </c>
      <c r="D16" s="808" t="s">
        <v>1254</v>
      </c>
    </row>
    <row r="17" spans="1:4" ht="51" x14ac:dyDescent="0.2">
      <c r="A17" s="15" t="s">
        <v>252</v>
      </c>
      <c r="B17" s="16" t="s">
        <v>438</v>
      </c>
      <c r="C17" s="131" t="s">
        <v>439</v>
      </c>
      <c r="D17" s="808" t="s">
        <v>1254</v>
      </c>
    </row>
    <row r="18" spans="1:4" ht="38.25" x14ac:dyDescent="0.2">
      <c r="A18" s="126" t="s">
        <v>255</v>
      </c>
      <c r="B18" s="81" t="s">
        <v>440</v>
      </c>
      <c r="C18" s="133" t="s">
        <v>441</v>
      </c>
      <c r="D18" s="809" t="s">
        <v>1254</v>
      </c>
    </row>
    <row r="19" spans="1:4" x14ac:dyDescent="0.2">
      <c r="A19" s="62" t="s">
        <v>337</v>
      </c>
      <c r="B19" s="54" t="s">
        <v>225</v>
      </c>
      <c r="C19" s="63" t="s">
        <v>338</v>
      </c>
      <c r="D19" s="802"/>
    </row>
    <row r="20" spans="1:4" x14ac:dyDescent="0.2">
      <c r="A20" s="118" t="s">
        <v>339</v>
      </c>
      <c r="B20" s="31"/>
      <c r="C20" s="31" t="s">
        <v>340</v>
      </c>
      <c r="D20" s="807" t="s">
        <v>1255</v>
      </c>
    </row>
    <row r="21" spans="1:4" x14ac:dyDescent="0.2">
      <c r="A21" s="62" t="s">
        <v>341</v>
      </c>
      <c r="B21" s="54" t="s">
        <v>225</v>
      </c>
      <c r="C21" s="63" t="s">
        <v>342</v>
      </c>
      <c r="D21" s="802"/>
    </row>
    <row r="22" spans="1:4" x14ac:dyDescent="0.2">
      <c r="A22" s="118" t="s">
        <v>343</v>
      </c>
      <c r="B22" s="131"/>
      <c r="C22" s="31" t="s">
        <v>1261</v>
      </c>
      <c r="D22" s="800"/>
    </row>
    <row r="23" spans="1:4" x14ac:dyDescent="0.2">
      <c r="A23" s="62" t="s">
        <v>358</v>
      </c>
      <c r="B23" s="54" t="s">
        <v>225</v>
      </c>
      <c r="C23" s="78" t="s">
        <v>359</v>
      </c>
      <c r="D23" s="802"/>
    </row>
    <row r="24" spans="1:4" x14ac:dyDescent="0.2">
      <c r="A24" s="127" t="s">
        <v>360</v>
      </c>
      <c r="B24" s="32"/>
      <c r="C24" s="36" t="s">
        <v>340</v>
      </c>
      <c r="D24" s="810" t="s">
        <v>1255</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5.28515625" style="42" customWidth="1"/>
    <col min="5" max="5" width="12.28515625" style="44" customWidth="1"/>
    <col min="6" max="16384" width="11.42578125" style="42"/>
  </cols>
  <sheetData>
    <row r="1" spans="1:5" x14ac:dyDescent="0.2">
      <c r="A1" s="25" t="s">
        <v>222</v>
      </c>
      <c r="B1" s="25" t="str">
        <f>Inventari!A1</f>
        <v>1.</v>
      </c>
      <c r="C1" s="25" t="str">
        <f>Inventari!B1</f>
        <v>Control permanent no planificable</v>
      </c>
      <c r="D1" s="25"/>
    </row>
    <row r="2" spans="1:5" x14ac:dyDescent="0.2">
      <c r="A2" s="26" t="s">
        <v>223</v>
      </c>
      <c r="B2" s="26" t="str">
        <f>Inventari!B2</f>
        <v>1.1</v>
      </c>
      <c r="C2" s="26" t="str">
        <f>Inventari!C2</f>
        <v>Pressupost</v>
      </c>
      <c r="D2" s="26"/>
    </row>
    <row r="3" spans="1:5" x14ac:dyDescent="0.2">
      <c r="A3" s="59" t="s">
        <v>224</v>
      </c>
      <c r="B3" s="59" t="str">
        <f>Inventari!C7</f>
        <v>1.1.5</v>
      </c>
      <c r="C3" s="53" t="str">
        <f>Inventari!D7</f>
        <v>Avaluació de l'objectiu d'estabilitat pressupostària en l'aprovació del pressupost</v>
      </c>
      <c r="D3" s="53"/>
    </row>
    <row r="4" spans="1:5" x14ac:dyDescent="0.2">
      <c r="C4" s="134"/>
      <c r="D4" s="134"/>
    </row>
    <row r="5" spans="1:5" x14ac:dyDescent="0.2">
      <c r="A5" s="43"/>
      <c r="B5" s="11" t="s">
        <v>225</v>
      </c>
      <c r="C5" s="10" t="s">
        <v>226</v>
      </c>
      <c r="D5" s="795"/>
    </row>
    <row r="6" spans="1:5" ht="65.25" customHeight="1" x14ac:dyDescent="0.2">
      <c r="A6" s="46"/>
      <c r="B6" s="79" t="str">
        <f>Inventari!E7</f>
        <v>Art. 16.2 RD 1463/2007</v>
      </c>
      <c r="C6" s="45"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c r="D6" s="135"/>
    </row>
    <row r="7" spans="1:5" x14ac:dyDescent="0.2">
      <c r="A7" s="129"/>
      <c r="B7" s="6"/>
      <c r="C7" s="130"/>
      <c r="D7" s="811"/>
    </row>
    <row r="8" spans="1:5" x14ac:dyDescent="0.2">
      <c r="A8" s="43" t="s">
        <v>227</v>
      </c>
      <c r="B8" s="11" t="s">
        <v>225</v>
      </c>
      <c r="C8" s="5" t="str">
        <f>'1.1.1'!C8</f>
        <v>Aspectes a revisar</v>
      </c>
      <c r="D8" s="795" t="s">
        <v>1253</v>
      </c>
    </row>
    <row r="9" spans="1:5" ht="25.5" x14ac:dyDescent="0.2">
      <c r="A9" s="117" t="s">
        <v>229</v>
      </c>
      <c r="B9" s="199" t="s">
        <v>230</v>
      </c>
      <c r="C9" s="201" t="s">
        <v>231</v>
      </c>
      <c r="D9" s="805" t="s">
        <v>1254</v>
      </c>
    </row>
    <row r="10" spans="1:5" ht="25.5" x14ac:dyDescent="0.2">
      <c r="A10" s="126" t="s">
        <v>232</v>
      </c>
      <c r="B10" s="37" t="s">
        <v>233</v>
      </c>
      <c r="C10" s="185" t="s">
        <v>234</v>
      </c>
      <c r="D10" s="806" t="s">
        <v>1254</v>
      </c>
    </row>
    <row r="11" spans="1:5" ht="38.25" x14ac:dyDescent="0.2">
      <c r="A11" s="202" t="s">
        <v>235</v>
      </c>
      <c r="B11" s="203" t="s">
        <v>92</v>
      </c>
      <c r="C11" s="204" t="s">
        <v>442</v>
      </c>
      <c r="D11" s="813" t="s">
        <v>1254</v>
      </c>
      <c r="E11" s="236" t="s">
        <v>443</v>
      </c>
    </row>
    <row r="12" spans="1:5" x14ac:dyDescent="0.2">
      <c r="A12" s="62" t="s">
        <v>337</v>
      </c>
      <c r="B12" s="54" t="s">
        <v>225</v>
      </c>
      <c r="C12" s="63" t="s">
        <v>338</v>
      </c>
      <c r="D12" s="802"/>
    </row>
    <row r="13" spans="1:5" x14ac:dyDescent="0.2">
      <c r="A13" s="118" t="s">
        <v>339</v>
      </c>
      <c r="B13" s="31"/>
      <c r="C13" s="31" t="s">
        <v>340</v>
      </c>
      <c r="D13" s="807" t="s">
        <v>1255</v>
      </c>
    </row>
    <row r="14" spans="1:5" x14ac:dyDescent="0.2">
      <c r="A14" s="62" t="s">
        <v>341</v>
      </c>
      <c r="B14" s="54" t="s">
        <v>225</v>
      </c>
      <c r="C14" s="63" t="s">
        <v>342</v>
      </c>
      <c r="D14" s="802"/>
    </row>
    <row r="15" spans="1:5" ht="38.25" x14ac:dyDescent="0.2">
      <c r="A15" s="117" t="s">
        <v>343</v>
      </c>
      <c r="B15" s="199" t="s">
        <v>444</v>
      </c>
      <c r="C15" s="199" t="s">
        <v>445</v>
      </c>
      <c r="D15" s="805" t="s">
        <v>1254</v>
      </c>
    </row>
    <row r="16" spans="1:5" ht="43.5" customHeight="1" x14ac:dyDescent="0.2">
      <c r="A16" s="127" t="s">
        <v>346</v>
      </c>
      <c r="B16" s="32" t="s">
        <v>446</v>
      </c>
      <c r="C16" s="32" t="s">
        <v>447</v>
      </c>
      <c r="D16" s="810" t="s">
        <v>1254</v>
      </c>
      <c r="E16" s="138"/>
    </row>
    <row r="17" spans="1:4" x14ac:dyDescent="0.2">
      <c r="A17" s="62" t="s">
        <v>358</v>
      </c>
      <c r="B17" s="54" t="s">
        <v>225</v>
      </c>
      <c r="C17" s="63" t="s">
        <v>359</v>
      </c>
      <c r="D17" s="802"/>
    </row>
    <row r="18" spans="1:4" x14ac:dyDescent="0.2">
      <c r="A18" s="127" t="s">
        <v>360</v>
      </c>
      <c r="B18" s="36"/>
      <c r="C18" s="36" t="s">
        <v>340</v>
      </c>
      <c r="D18" s="812" t="s">
        <v>1255</v>
      </c>
    </row>
    <row r="20" spans="1:4" x14ac:dyDescent="0.2">
      <c r="A20" s="40"/>
    </row>
  </sheetData>
  <printOptions horizontalCentered="1"/>
  <pageMargins left="0.70866141732283472" right="0.70866141732283472" top="1.0629921259842521" bottom="0.74803149606299213" header="0.31496062992125984" footer="0.31496062992125984"/>
  <pageSetup paperSize="9" scale="78" fitToHeight="6" orientation="landscape" r:id="rId1"/>
  <headerFooter>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view="pageLayout" zoomScaleNormal="100" zoomScaleSheetLayoutView="100" workbookViewId="0"/>
  </sheetViews>
  <sheetFormatPr defaultColWidth="11.42578125" defaultRowHeight="12.75" x14ac:dyDescent="0.25"/>
  <cols>
    <col min="1" max="1" width="6.42578125" style="310" customWidth="1"/>
    <col min="2" max="2" width="43.42578125" style="311" customWidth="1"/>
    <col min="3" max="7" width="20.7109375" style="312" customWidth="1"/>
    <col min="8" max="8" width="3.7109375" style="310" customWidth="1"/>
    <col min="9" max="16384" width="11.42578125" style="310"/>
  </cols>
  <sheetData>
    <row r="1" spans="1:7" s="667" customFormat="1" x14ac:dyDescent="0.25">
      <c r="A1" s="885" t="s">
        <v>90</v>
      </c>
      <c r="B1" s="886" t="s">
        <v>1306</v>
      </c>
      <c r="C1" s="667" t="s">
        <v>91</v>
      </c>
    </row>
    <row r="2" spans="1:7" s="245" customFormat="1" x14ac:dyDescent="0.25">
      <c r="B2" s="888" t="s">
        <v>1307</v>
      </c>
      <c r="C2" s="889" t="s">
        <v>1309</v>
      </c>
      <c r="D2" s="889"/>
      <c r="E2" s="889"/>
      <c r="F2" s="889"/>
      <c r="G2" s="889"/>
    </row>
    <row r="3" spans="1:7" ht="20.25" x14ac:dyDescent="0.25">
      <c r="B3" s="890"/>
      <c r="C3" s="890"/>
      <c r="D3" s="890"/>
      <c r="E3" s="890"/>
      <c r="F3" s="890"/>
      <c r="G3" s="890"/>
    </row>
    <row r="5" spans="1:7" ht="13.5" thickBot="1" x14ac:dyDescent="0.3"/>
    <row r="6" spans="1:7" s="315" customFormat="1" ht="38.25" x14ac:dyDescent="0.25">
      <c r="B6" s="935" t="s">
        <v>448</v>
      </c>
      <c r="C6" s="313" t="s">
        <v>449</v>
      </c>
      <c r="D6" s="313" t="s">
        <v>450</v>
      </c>
      <c r="E6" s="313" t="s">
        <v>451</v>
      </c>
      <c r="F6" s="313" t="s">
        <v>452</v>
      </c>
      <c r="G6" s="314" t="s">
        <v>453</v>
      </c>
    </row>
    <row r="7" spans="1:7" s="318" customFormat="1" ht="26.25" thickBot="1" x14ac:dyDescent="0.3">
      <c r="B7" s="936"/>
      <c r="C7" s="316" t="s">
        <v>454</v>
      </c>
      <c r="D7" s="316" t="s">
        <v>455</v>
      </c>
      <c r="E7" s="316" t="s">
        <v>456</v>
      </c>
      <c r="F7" s="316" t="s">
        <v>457</v>
      </c>
      <c r="G7" s="317" t="s">
        <v>458</v>
      </c>
    </row>
    <row r="8" spans="1:7" ht="22.5" customHeight="1" x14ac:dyDescent="0.25">
      <c r="B8" s="319" t="s">
        <v>459</v>
      </c>
      <c r="C8" s="320">
        <f>+EL_Estabilitat_pressupost!H12</f>
        <v>0</v>
      </c>
      <c r="D8" s="320">
        <f>+EL_Estabilitat_pressupost!H22</f>
        <v>0</v>
      </c>
      <c r="E8" s="320">
        <f>+EL_Estabilitat_pressupost!H48</f>
        <v>0</v>
      </c>
      <c r="F8" s="320">
        <f>+EL_Estabilitat_pressupost!H50</f>
        <v>0</v>
      </c>
      <c r="G8" s="321">
        <f>+C8-D8+E8+F8</f>
        <v>0</v>
      </c>
    </row>
    <row r="9" spans="1:7" ht="22.5" customHeight="1" x14ac:dyDescent="0.25">
      <c r="B9" s="322" t="s">
        <v>1277</v>
      </c>
      <c r="C9" s="323">
        <f>+'OA-CON_Estabilitat_pressupost'!H12</f>
        <v>0</v>
      </c>
      <c r="D9" s="323">
        <f>+'OA-CON_Estabilitat_pressupost'!H22</f>
        <v>0</v>
      </c>
      <c r="E9" s="323">
        <f>+'OA-CON_Estabilitat_pressupost'!H48</f>
        <v>0</v>
      </c>
      <c r="F9" s="323">
        <f>+'OA-CON_Estabilitat_pressupost'!H50</f>
        <v>0</v>
      </c>
      <c r="G9" s="324">
        <f>+C9-D9+E9+F9</f>
        <v>0</v>
      </c>
    </row>
    <row r="10" spans="1:7" ht="22.5" customHeight="1" thickBot="1" x14ac:dyDescent="0.3">
      <c r="B10" s="322" t="s">
        <v>1278</v>
      </c>
      <c r="C10" s="323">
        <f>+'SM-FUND_Estabilitat_pressupost'!F14</f>
        <v>0</v>
      </c>
      <c r="D10" s="323">
        <f>+'SM-FUND_Estabilitat_pressupost'!F29</f>
        <v>0</v>
      </c>
      <c r="E10" s="325"/>
      <c r="F10" s="323">
        <f>+'SM-FUND_Estabilitat_pressupost'!F31</f>
        <v>0</v>
      </c>
      <c r="G10" s="324">
        <f>+C10-D10+E10+F10</f>
        <v>0</v>
      </c>
    </row>
    <row r="11" spans="1:7" ht="22.5" customHeight="1" thickBot="1" x14ac:dyDescent="0.3">
      <c r="B11" s="326" t="s">
        <v>372</v>
      </c>
      <c r="C11" s="327">
        <f>SUM(C8:C10)</f>
        <v>0</v>
      </c>
      <c r="D11" s="327">
        <f>SUM(D8:D10)</f>
        <v>0</v>
      </c>
      <c r="E11" s="327">
        <f>SUM(E8:E10)</f>
        <v>0</v>
      </c>
      <c r="F11" s="327">
        <f>SUM(F8:F10)</f>
        <v>0</v>
      </c>
      <c r="G11" s="328">
        <f>SUM(G8:G10)</f>
        <v>0</v>
      </c>
    </row>
    <row r="12" spans="1:7" s="331" customFormat="1" ht="22.5" customHeight="1" thickBot="1" x14ac:dyDescent="0.3">
      <c r="B12" s="329"/>
      <c r="C12" s="330"/>
      <c r="D12" s="330"/>
      <c r="E12" s="330"/>
      <c r="F12" s="330"/>
      <c r="G12" s="330"/>
    </row>
    <row r="13" spans="1:7" s="331" customFormat="1" ht="22.5" customHeight="1" thickBot="1" x14ac:dyDescent="0.3">
      <c r="B13" s="329"/>
      <c r="C13" s="330"/>
      <c r="D13" s="330"/>
      <c r="E13" s="330"/>
      <c r="F13" s="332" t="s">
        <v>460</v>
      </c>
      <c r="G13" s="333">
        <f>+G11</f>
        <v>0</v>
      </c>
    </row>
    <row r="14" spans="1:7" ht="18.75" customHeight="1" x14ac:dyDescent="0.25">
      <c r="F14" s="334"/>
    </row>
  </sheetData>
  <mergeCells count="1">
    <mergeCell ref="B6:B7"/>
  </mergeCells>
  <printOptions horizontalCentered="1"/>
  <pageMargins left="0.70866141732283472" right="0.70866141732283472" top="1.0629921259842521" bottom="0.74803149606299213" header="0.31496062992125984" footer="0.31496062992125984"/>
  <pageSetup paperSize="8" firstPageNumber="0" orientation="landscape" r:id="rId1"/>
  <headerFooter alignWithMargins="0">
    <oddHeader>&amp;L&amp;9La reutilització de les dades d'aquest document està subjecta a les condicions bàsiques de l'article 8 de la Llei 37/2007, de 16 de novembre, sobre reutilització de la informació del sector públic.&amp;R&amp;G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697415673DF40BD1C66C2FC53BD2B" ma:contentTypeVersion="8" ma:contentTypeDescription="Crea un document nou" ma:contentTypeScope="" ma:versionID="79fbfffd4efabfceaff13b95edaec5fe">
  <xsd:schema xmlns:xsd="http://www.w3.org/2001/XMLSchema" xmlns:xs="http://www.w3.org/2001/XMLSchema" xmlns:p="http://schemas.microsoft.com/office/2006/metadata/properties" xmlns:ns2="36ec5450-e324-4188-a493-5dfaee3adf8a" targetNamespace="http://schemas.microsoft.com/office/2006/metadata/properties" ma:root="true" ma:fieldsID="736f8b4f68e3d29c7a71a1b8a6b1ab0d" ns2:_="">
    <xsd:import namespace="36ec5450-e324-4188-a493-5dfaee3adf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c5450-e324-4188-a493-5dfaee3ad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A7450-0EE6-4B57-B540-6026B552D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c5450-e324-4188-a493-5dfaee3ad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0F7902-FE91-4A1F-9BA0-088D4FC67C09}">
  <ds:schemaRefs>
    <ds:schemaRef ds:uri="http://purl.org/dc/terms/"/>
    <ds:schemaRef ds:uri="36ec5450-e324-4188-a493-5dfaee3adf8a"/>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8833A7F-51F1-42B8-9185-F7CF0B546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66</vt:i4>
      </vt:variant>
      <vt:variant>
        <vt:lpstr>Intervals amb nom</vt:lpstr>
      </vt:variant>
      <vt:variant>
        <vt:i4>108</vt:i4>
      </vt:variant>
    </vt:vector>
  </HeadingPairs>
  <TitlesOfParts>
    <vt:vector size="174" baseType="lpstr">
      <vt:lpstr>REF.LEGALS</vt:lpstr>
      <vt:lpstr>Inventari</vt:lpstr>
      <vt:lpstr>1.1.1</vt:lpstr>
      <vt:lpstr>1.1.1_RA19_PPI sostenibilitat</vt:lpstr>
      <vt:lpstr>1.1.2</vt:lpstr>
      <vt:lpstr>1.1.3</vt:lpstr>
      <vt:lpstr>1.1.4</vt:lpstr>
      <vt:lpstr>1.1.5</vt:lpstr>
      <vt:lpstr>1.1.5_RA3_ESTABILITAT_PRESSUPOS</vt:lpstr>
      <vt:lpstr>EL_Estabilitat_pressupost</vt:lpstr>
      <vt:lpstr>OA-CON_Estabilitat_pressupost</vt:lpstr>
      <vt:lpstr>SM-FUND_Estabilitat_pressupost</vt:lpstr>
      <vt:lpstr>1.1.6</vt:lpstr>
      <vt:lpstr>1.2.1</vt:lpstr>
      <vt:lpstr>1.2.2</vt:lpstr>
      <vt:lpstr>1.2.3</vt:lpstr>
      <vt:lpstr>1.2.4</vt:lpstr>
      <vt:lpstr>1.2.5</vt:lpstr>
      <vt:lpstr>1.2.6</vt:lpstr>
      <vt:lpstr>1.2.7</vt:lpstr>
      <vt:lpstr>1.2.8</vt:lpstr>
      <vt:lpstr>1.3.1</vt:lpstr>
      <vt:lpstr>1.3.2</vt:lpstr>
      <vt:lpstr>1.3.3</vt:lpstr>
      <vt:lpstr>1.3.3_RA3_ESTABILITAT_LIQUID</vt:lpstr>
      <vt:lpstr>EL_Estabilitat_liquidació</vt:lpstr>
      <vt:lpstr>OA-CON_Estabilitat_liquidació</vt:lpstr>
      <vt:lpstr>SM-FUND_Estabilitat_liquidació</vt:lpstr>
      <vt:lpstr>1.3.3_RA4_REGLA_DESPESA_LIQUID</vt:lpstr>
      <vt:lpstr>EL_Regla_liquidació</vt:lpstr>
      <vt:lpstr>OA-CON_Regla_liquidació</vt:lpstr>
      <vt:lpstr>SM-FUND_Regla_liquidació</vt:lpstr>
      <vt:lpstr>1.3.3_RA5_LIMIT_DEUTE_LIQUID</vt:lpstr>
      <vt:lpstr>1.3.4</vt:lpstr>
      <vt:lpstr>1.3.5</vt:lpstr>
      <vt:lpstr>1.4.1</vt:lpstr>
      <vt:lpstr>1.4.1_RA10_Prudència</vt:lpstr>
      <vt:lpstr>1.4.2</vt:lpstr>
      <vt:lpstr>1.4.2_RA9_Nivell deute</vt:lpstr>
      <vt:lpstr>1.4.2_RA9_Estalvi net</vt:lpstr>
      <vt:lpstr>1.4.2_RA13_Prudència</vt:lpstr>
      <vt:lpstr>1.4.3</vt:lpstr>
      <vt:lpstr>1.4.3_RA11_Prudència</vt:lpstr>
      <vt:lpstr>1.4.4</vt:lpstr>
      <vt:lpstr>1.4.4_RA10_Prudència </vt:lpstr>
      <vt:lpstr>1.4.5</vt:lpstr>
      <vt:lpstr>1.4.5_RA10_Prudència</vt:lpstr>
      <vt:lpstr>1.4.6</vt:lpstr>
      <vt:lpstr>1.4.6_RA9_Prudència</vt:lpstr>
      <vt:lpstr>1.4.7</vt:lpstr>
      <vt:lpstr>1.4.8</vt:lpstr>
      <vt:lpstr>1.5.1</vt:lpstr>
      <vt:lpstr>1.5.2</vt:lpstr>
      <vt:lpstr>1.5.3</vt:lpstr>
      <vt:lpstr>1.5.4</vt:lpstr>
      <vt:lpstr>1.5.5</vt:lpstr>
      <vt:lpstr>1.5.6</vt:lpstr>
      <vt:lpstr>1.6.1</vt:lpstr>
      <vt:lpstr>1.6.2</vt:lpstr>
      <vt:lpstr>1.6.3</vt:lpstr>
      <vt:lpstr>1.7.1</vt:lpstr>
      <vt:lpstr>1.8.1</vt:lpstr>
      <vt:lpstr>1.8.2</vt:lpstr>
      <vt:lpstr>1.8.3</vt:lpstr>
      <vt:lpstr>1.8.4</vt:lpstr>
      <vt:lpstr>1.8.5</vt:lpstr>
      <vt:lpstr>'1.2.8'!_1_______Àrea_d_impressió</vt:lpstr>
      <vt:lpstr>'1.1.1_RA19_PPI sostenibilitat'!_10Àrea_d_impressió</vt:lpstr>
      <vt:lpstr>'1.2.1'!_10Àrea_d_impressió</vt:lpstr>
      <vt:lpstr>'1.3.3_RA5_LIMIT_DEUTE_LIQUID'!_10Àrea_d_impressió</vt:lpstr>
      <vt:lpstr>'1.4.2_RA9_Nivell deute'!_10Àrea_d_impressió</vt:lpstr>
      <vt:lpstr>'1.2.3'!_11Àrea_d_impressió</vt:lpstr>
      <vt:lpstr>'1.2.5'!_12Àrea_d_impressió</vt:lpstr>
      <vt:lpstr>'1.3.3_RA4_REGLA_DESPESA_LIQUID'!_14Àrea_d_impressió</vt:lpstr>
      <vt:lpstr>'1.1.1'!_1Àrea_d_impressió</vt:lpstr>
      <vt:lpstr>'1.2.7'!_2______Àrea_d_impressió</vt:lpstr>
      <vt:lpstr>'1.2.6'!_3_____Àrea_d_impressió</vt:lpstr>
      <vt:lpstr>EL_Estabilitat_liquidació!_3Àrea_d_impressió</vt:lpstr>
      <vt:lpstr>EL_Estabilitat_pressupost!_3Àrea_d_impressió</vt:lpstr>
      <vt:lpstr>'OA-CON_Estabilitat_liquidació'!_3Àrea_d_impressió</vt:lpstr>
      <vt:lpstr>'OA-CON_Estabilitat_pressupost'!_3Àrea_d_impressió</vt:lpstr>
      <vt:lpstr>'1.2.5'!_4____Àrea_d_impressió</vt:lpstr>
      <vt:lpstr>EL_Regla_liquidació!_4Àrea_d_impressió</vt:lpstr>
      <vt:lpstr>'OA-CON_Regla_liquidació'!_4Àrea_d_impressió</vt:lpstr>
      <vt:lpstr>'1.2.4'!_5___Àrea_d_impressió</vt:lpstr>
      <vt:lpstr>'1.1.2'!_5Àrea_d_impressió</vt:lpstr>
      <vt:lpstr>'SM-FUND_Estabilitat_liquidació'!_5Àrea_d_impressió</vt:lpstr>
      <vt:lpstr>'SM-FUND_Estabilitat_pressupost'!_5Àrea_d_impressió</vt:lpstr>
      <vt:lpstr>'1.2.3'!_6__Àrea_d_impressió</vt:lpstr>
      <vt:lpstr>'1.1.3'!_6Àrea_d_impressió</vt:lpstr>
      <vt:lpstr>'SM-FUND_Regla_liquidació'!_6Àrea_d_impressió</vt:lpstr>
      <vt:lpstr>'1.2.2'!_7_Àrea_d_impressió</vt:lpstr>
      <vt:lpstr>'1.1.5'!_7Àrea_d_impressió</vt:lpstr>
      <vt:lpstr>'1.1.5_RA3_ESTABILITAT_PRESSUPOS'!_7Àrea_d_impressió</vt:lpstr>
      <vt:lpstr>'1.3.3_RA3_ESTABILITAT_LIQUID'!_7Àrea_d_impressió</vt:lpstr>
      <vt:lpstr>'1.1.1'!Àrea_d'impressió</vt:lpstr>
      <vt:lpstr>'1.1.1_RA19_PPI sostenibilitat'!Àrea_d'impressió</vt:lpstr>
      <vt:lpstr>'1.1.2'!Àrea_d'impressió</vt:lpstr>
      <vt:lpstr>'1.1.3'!Àrea_d'impressió</vt:lpstr>
      <vt:lpstr>'1.1.5'!Àrea_d'impressió</vt:lpstr>
      <vt:lpstr>'1.1.5_RA3_ESTABILITAT_PRESSUPOS'!Àrea_d'impressió</vt:lpstr>
      <vt:lpstr>'1.2.2'!Àrea_d'impressió</vt:lpstr>
      <vt:lpstr>'1.2.3'!Àrea_d'impressió</vt:lpstr>
      <vt:lpstr>'1.2.5'!Àrea_d'impressió</vt:lpstr>
      <vt:lpstr>'1.2.6'!Àrea_d'impressió</vt:lpstr>
      <vt:lpstr>'1.3.1'!Àrea_d'impressió</vt:lpstr>
      <vt:lpstr>'1.3.2'!Àrea_d'impressió</vt:lpstr>
      <vt:lpstr>'1.3.3'!Àrea_d'impressió</vt:lpstr>
      <vt:lpstr>'1.3.3_RA3_ESTABILITAT_LIQUID'!Àrea_d'impressió</vt:lpstr>
      <vt:lpstr>'1.3.3_RA4_REGLA_DESPESA_LIQUID'!Àrea_d'impressió</vt:lpstr>
      <vt:lpstr>'1.3.3_RA5_LIMIT_DEUTE_LIQUID'!Àrea_d'impressió</vt:lpstr>
      <vt:lpstr>'1.3.4'!Àrea_d'impressió</vt:lpstr>
      <vt:lpstr>'1.3.5'!Àrea_d'impressió</vt:lpstr>
      <vt:lpstr>'1.4.1'!Àrea_d'impressió</vt:lpstr>
      <vt:lpstr>'1.4.1_RA10_Prudència'!Àrea_d'impressió</vt:lpstr>
      <vt:lpstr>'1.4.2'!Àrea_d'impressió</vt:lpstr>
      <vt:lpstr>'1.4.2_RA9_Estalvi net'!Àrea_d'impressió</vt:lpstr>
      <vt:lpstr>'1.4.2_RA9_Nivell deute'!Àrea_d'impressió</vt:lpstr>
      <vt:lpstr>'1.4.3'!Àrea_d'impressió</vt:lpstr>
      <vt:lpstr>'1.4.4'!Àrea_d'impressió</vt:lpstr>
      <vt:lpstr>'1.4.4_RA10_Prudència '!Àrea_d'impressió</vt:lpstr>
      <vt:lpstr>'1.4.5'!Àrea_d'impressió</vt:lpstr>
      <vt:lpstr>'1.4.6'!Àrea_d'impressió</vt:lpstr>
      <vt:lpstr>'1.4.7'!Àrea_d'impressió</vt:lpstr>
      <vt:lpstr>'1.4.8'!Àrea_d'impressió</vt:lpstr>
      <vt:lpstr>'1.5.1'!Àrea_d'impressió</vt:lpstr>
      <vt:lpstr>'1.5.2'!Àrea_d'impressió</vt:lpstr>
      <vt:lpstr>'1.5.3'!Àrea_d'impressió</vt:lpstr>
      <vt:lpstr>'1.5.4'!Àrea_d'impressió</vt:lpstr>
      <vt:lpstr>'1.5.5'!Àrea_d'impressió</vt:lpstr>
      <vt:lpstr>'1.5.6'!Àrea_d'impressió</vt:lpstr>
      <vt:lpstr>'1.6.1'!Àrea_d'impressió</vt:lpstr>
      <vt:lpstr>'1.6.2'!Àrea_d'impressió</vt:lpstr>
      <vt:lpstr>'1.6.3'!Àrea_d'impressió</vt:lpstr>
      <vt:lpstr>'1.7.1'!Àrea_d'impressió</vt:lpstr>
      <vt:lpstr>'1.8.1'!Àrea_d'impressió</vt:lpstr>
      <vt:lpstr>'1.8.2'!Àrea_d'impressió</vt:lpstr>
      <vt:lpstr>'1.8.3'!Àrea_d'impressió</vt:lpstr>
      <vt:lpstr>'1.8.4'!Àrea_d'impressió</vt:lpstr>
      <vt:lpstr>EL_Estabilitat_liquidació!Àrea_d'impressió</vt:lpstr>
      <vt:lpstr>EL_Estabilitat_pressupost!Àrea_d'impressió</vt:lpstr>
      <vt:lpstr>EL_Regla_liquidació!Àrea_d'impressió</vt:lpstr>
      <vt:lpstr>Inventari!Àrea_d'impressió</vt:lpstr>
      <vt:lpstr>'OA-CON_Estabilitat_liquidació'!Àrea_d'impressió</vt:lpstr>
      <vt:lpstr>'OA-CON_Estabilitat_pressupost'!Àrea_d'impressió</vt:lpstr>
      <vt:lpstr>'OA-CON_Regla_liquidació'!Àrea_d'impressió</vt:lpstr>
      <vt:lpstr>REF.LEGALS!Àrea_d'impressió</vt:lpstr>
      <vt:lpstr>'SM-FUND_Estabilitat_liquidació'!Àrea_d'impressió</vt:lpstr>
      <vt:lpstr>'SM-FUND_Estabilitat_pressupost'!Àrea_d'impressió</vt:lpstr>
      <vt:lpstr>'SM-FUND_Regla_liquidació'!Àrea_d'impressió</vt:lpstr>
      <vt:lpstr>'1.4.1_RA10_Prudència'!Diferencial_CFE</vt:lpstr>
      <vt:lpstr>'1.4.2_RA13_Prudència'!Diferencial_CFE</vt:lpstr>
      <vt:lpstr>'1.4.3_RA11_Prudència'!Diferencial_CFE</vt:lpstr>
      <vt:lpstr>'1.4.4_RA10_Prudència '!Diferencial_CFE</vt:lpstr>
      <vt:lpstr>'1.4.5_RA10_Prudència'!Diferencial_CFE</vt:lpstr>
      <vt:lpstr>'1.4.6_RA9_Prudència'!Diferencial_CFE</vt:lpstr>
      <vt:lpstr>'1.4.1_RA10_Prudència'!Diferencial_tipus_operació</vt:lpstr>
      <vt:lpstr>'1.4.2_RA13_Prudència'!Diferencial_tipus_operació</vt:lpstr>
      <vt:lpstr>'1.4.3_RA11_Prudència'!Diferencial_tipus_operació</vt:lpstr>
      <vt:lpstr>'1.4.4_RA10_Prudència '!Diferencial_tipus_operació</vt:lpstr>
      <vt:lpstr>'1.4.5_RA10_Prudència'!Diferencial_tipus_operació</vt:lpstr>
      <vt:lpstr>'1.4.6_RA9_Prudència'!Diferencial_tipus_operació</vt:lpstr>
      <vt:lpstr>'1.4.1_RA10_Prudència'!Euríbor</vt:lpstr>
      <vt:lpstr>'1.4.2_RA13_Prudència'!Euríbor</vt:lpstr>
      <vt:lpstr>'1.4.3_RA11_Prudència'!Euríbor</vt:lpstr>
      <vt:lpstr>'1.4.4_RA10_Prudència '!Euríbor</vt:lpstr>
      <vt:lpstr>'1.4.5_RA10_Prudència'!Euríbor</vt:lpstr>
      <vt:lpstr>'1.4.6_RA9_Prudència'!Euríbor</vt:lpstr>
      <vt:lpstr>'1.4.1_RA10_Prudència'!TAE</vt:lpstr>
      <vt:lpstr>'1.4.2_RA13_Prudència'!TAE</vt:lpstr>
      <vt:lpstr>'1.4.3_RA11_Prudència'!TAE</vt:lpstr>
      <vt:lpstr>'1.4.4_RA10_Prudència '!TAE</vt:lpstr>
      <vt:lpstr>'1.4.5_RA10_Prudència'!TAE</vt:lpstr>
      <vt:lpstr>'1.4.6_RA9_Prudència'!TAE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ernestruiz</dc:creator>
  <cp:keywords/>
  <dc:description/>
  <cp:lastModifiedBy>Alba Castillejo Montero</cp:lastModifiedBy>
  <cp:revision/>
  <cp:lastPrinted>2022-10-17T11:52:07Z</cp:lastPrinted>
  <dcterms:created xsi:type="dcterms:W3CDTF">2017-10-10T11:07:33Z</dcterms:created>
  <dcterms:modified xsi:type="dcterms:W3CDTF">2024-02-23T10:14:36Z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0x010100238697415673DF40BD1C66C2FC53BD2B</vt:lpwstr>
  </property>
</Properties>
</file>